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35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34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38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37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drawingml.chart+xml" PartName="/xl/charts/chart36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 de Vendas" sheetId="1" r:id="rId4"/>
    <sheet state="hidden" name="Branco" sheetId="2" r:id="rId5"/>
    <sheet state="visible" name="Exemplo 1" sheetId="3" r:id="rId6"/>
    <sheet state="visible" name="Exemplo 2" sheetId="4" r:id="rId7"/>
    <sheet state="hidden" name="Exemplo 2 (1)" sheetId="5" r:id="rId8"/>
    <sheet state="visible" name="Exemplo 3" sheetId="6" r:id="rId9"/>
    <sheet state="hidden" name="Exemplo Dias - 1" sheetId="7" r:id="rId10"/>
    <sheet state="visible" name="Exemplo 4" sheetId="8" r:id="rId11"/>
    <sheet state="hidden" name="Exemplo dias - 2" sheetId="9" r:id="rId12"/>
    <sheet state="visible" name="Corrigindo por dias úteis" sheetId="10" r:id="rId13"/>
    <sheet state="visible" name="Exemplo 6" sheetId="11" r:id="rId14"/>
    <sheet state="visible" name="Limpando os Missings" sheetId="12" r:id="rId15"/>
    <sheet state="visible" name="Fatores de Sazonalidade" sheetId="13" r:id="rId16"/>
    <sheet state="visible" name="Medidas" sheetId="14" r:id="rId17"/>
    <sheet state="visible" name="Exemplo 10" sheetId="15" r:id="rId18"/>
    <sheet state="visible" name="Média Geométrica" sheetId="16" r:id="rId19"/>
    <sheet state="visible" name="Churn Rate" sheetId="17" r:id="rId20"/>
    <sheet state="visible" name="Página13" sheetId="18" r:id="rId21"/>
    <sheet state="hidden" name="Exemplo Dias FdS " sheetId="19" r:id="rId22"/>
    <sheet state="hidden" name="Ex Dias FdS2" sheetId="20" r:id="rId23"/>
    <sheet state="hidden" name="DiasUteis" sheetId="21" r:id="rId24"/>
  </sheets>
  <definedNames/>
  <calcPr/>
</workbook>
</file>

<file path=xl/sharedStrings.xml><?xml version="1.0" encoding="utf-8"?>
<sst xmlns="http://schemas.openxmlformats.org/spreadsheetml/2006/main" count="330" uniqueCount="255">
  <si>
    <t>Séries Temporais</t>
  </si>
  <si>
    <t>Mês</t>
  </si>
  <si>
    <t>Vendas em mil R$</t>
  </si>
  <si>
    <t>Aumento das Vendas</t>
  </si>
  <si>
    <t>Aceleração das Vendas</t>
  </si>
  <si>
    <t>Medições</t>
  </si>
  <si>
    <t>Vendas</t>
  </si>
  <si>
    <t>Tempo de entrega</t>
  </si>
  <si>
    <t>Assinaturas</t>
  </si>
  <si>
    <t>Likes nos produtos</t>
  </si>
  <si>
    <t>Ligaçoes</t>
  </si>
  <si>
    <t>dia</t>
  </si>
  <si>
    <t>Avaliação dos produtos</t>
  </si>
  <si>
    <t>Reclamações</t>
  </si>
  <si>
    <t xml:space="preserve">por </t>
  </si>
  <si>
    <t>semana</t>
  </si>
  <si>
    <t>Altura dos pulos dos gatos</t>
  </si>
  <si>
    <t>Instalações</t>
  </si>
  <si>
    <t>mês</t>
  </si>
  <si>
    <t>Quantidade de ração comida</t>
  </si>
  <si>
    <t>Livros lidos</t>
  </si>
  <si>
    <t>ano</t>
  </si>
  <si>
    <t>Emails</t>
  </si>
  <si>
    <t>Assinatura Newsletter</t>
  </si>
  <si>
    <t>Aumento no No de Assinantes</t>
  </si>
  <si>
    <t>Aceleração no No de Assinantes das Newsletter</t>
  </si>
  <si>
    <t>Seguidores no Twitter</t>
  </si>
  <si>
    <t>Aumento nos Seguidores no Twitter</t>
  </si>
  <si>
    <t>Aceleração de Seguidores no Twitter</t>
  </si>
  <si>
    <t>Aceleração no No de Assiantes das Newsletter</t>
  </si>
  <si>
    <t>Data</t>
  </si>
  <si>
    <t>Vendas Quantidade</t>
  </si>
  <si>
    <t>Vendas em R$</t>
  </si>
  <si>
    <t>Dias úteis</t>
  </si>
  <si>
    <t>Vendas por dia útil</t>
  </si>
  <si>
    <t>Aumento de Vendas por dia útil</t>
  </si>
  <si>
    <t>Visitantes no Site</t>
  </si>
  <si>
    <t>fins de semana</t>
  </si>
  <si>
    <t>Visitantes no Site por dias de FDS</t>
  </si>
  <si>
    <t>Brinquedos Para Gatos</t>
  </si>
  <si>
    <t>Tendência</t>
  </si>
  <si>
    <t>Fator de Sazonalidade</t>
  </si>
  <si>
    <t>Valor Projetado</t>
  </si>
  <si>
    <t>Erro</t>
  </si>
  <si>
    <t>Sazonalidade + Erro</t>
  </si>
  <si>
    <t>Aux - x</t>
  </si>
  <si>
    <t>Jan</t>
  </si>
  <si>
    <t>Fev</t>
  </si>
  <si>
    <t>Distancia (km)</t>
  </si>
  <si>
    <t>Tempo (minutos)</t>
  </si>
  <si>
    <t>Velocidade (km/m)</t>
  </si>
  <si>
    <t>Velocidade (km/h)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</si>
  <si>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</si>
  <si>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</si>
  <si>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</si>
  <si>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</si>
  <si>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</si>
  <si>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</si>
  <si>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</si>
  <si>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</si>
  <si>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</si>
  <si>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</si>
  <si>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</t>
  </si>
  <si>
    <t>b</t>
  </si>
  <si>
    <t>Views do Blog</t>
  </si>
  <si>
    <t>Média Móvel - 7</t>
  </si>
  <si>
    <t>Média Móvel - 3</t>
  </si>
  <si>
    <t>Média Móvel (21 dias)</t>
  </si>
  <si>
    <t>y = (m * x) + b</t>
  </si>
  <si>
    <t>2013</t>
  </si>
  <si>
    <t>Valor Mínimo</t>
  </si>
  <si>
    <t>1° Quartil</t>
  </si>
  <si>
    <t>2° Quartil / Mediana</t>
  </si>
  <si>
    <t>3° Quartil</t>
  </si>
  <si>
    <t>Valor Máximo</t>
  </si>
  <si>
    <t>Média</t>
  </si>
  <si>
    <t>Desvio Padrão</t>
  </si>
  <si>
    <t>0 Quartil</t>
  </si>
  <si>
    <t>2° Quartil</t>
  </si>
  <si>
    <t>Mediana</t>
  </si>
  <si>
    <t>4° Quartil</t>
  </si>
  <si>
    <t>1-Aug-2008</t>
  </si>
  <si>
    <t>2-Aug-2008</t>
  </si>
  <si>
    <t>Moda</t>
  </si>
  <si>
    <t>Variância</t>
  </si>
  <si>
    <t>3-Aug-2008</t>
  </si>
  <si>
    <t>4-Aug-2008</t>
  </si>
  <si>
    <t>5-Aug-2008</t>
  </si>
  <si>
    <t>6-Aug-2008</t>
  </si>
  <si>
    <t>7-Aug-2008</t>
  </si>
  <si>
    <t>8-Aug-2008</t>
  </si>
  <si>
    <t>9-Aug-2008</t>
  </si>
  <si>
    <t>10-Aug-2008</t>
  </si>
  <si>
    <t>11-Aug-2008</t>
  </si>
  <si>
    <t>12-Aug-2008</t>
  </si>
  <si>
    <t>13-Aug-2008</t>
  </si>
  <si>
    <t>14-Aug-2008</t>
  </si>
  <si>
    <t>15-Aug-2008</t>
  </si>
  <si>
    <t>16-Aug-2008</t>
  </si>
  <si>
    <t>17-Aug-2008</t>
  </si>
  <si>
    <t>18-Aug-2008</t>
  </si>
  <si>
    <t>19-Aug-2008</t>
  </si>
  <si>
    <t>20-Aug-2008</t>
  </si>
  <si>
    <t>21-Aug-2008</t>
  </si>
  <si>
    <t>22-Aug-2008</t>
  </si>
  <si>
    <t>23-Aug-2008</t>
  </si>
  <si>
    <t>24-Aug-2008</t>
  </si>
  <si>
    <t>25-Aug-2008</t>
  </si>
  <si>
    <t>26-Aug-2008</t>
  </si>
  <si>
    <t>27-Aug-2008</t>
  </si>
  <si>
    <t>28-Aug-2008</t>
  </si>
  <si>
    <t>29-Aug-2008</t>
  </si>
  <si>
    <t>30-Aug-2008</t>
  </si>
  <si>
    <t>31-Aug-2008</t>
  </si>
  <si>
    <t>1-Sep-2008</t>
  </si>
  <si>
    <t>2-Sep-2008</t>
  </si>
  <si>
    <t>3-Sep-2008</t>
  </si>
  <si>
    <t>4-Sep-2008</t>
  </si>
  <si>
    <t>5-Sep-2008</t>
  </si>
  <si>
    <t>6-Sep-2008</t>
  </si>
  <si>
    <t>7-Sep-2008</t>
  </si>
  <si>
    <t>8-Sep-2008</t>
  </si>
  <si>
    <t>9-Sep-2008</t>
  </si>
  <si>
    <t>10-Sep-2008</t>
  </si>
  <si>
    <t>11-Sep-2008</t>
  </si>
  <si>
    <t>12-Sep-2008</t>
  </si>
  <si>
    <t>A Jumping Cats cresceu em 2014:</t>
  </si>
  <si>
    <t>Mês:</t>
  </si>
  <si>
    <t>13-Sep-2008</t>
  </si>
  <si>
    <t>14-Sep-2008</t>
  </si>
  <si>
    <t>Vendas (R$)</t>
  </si>
  <si>
    <t>Crescimento:</t>
  </si>
  <si>
    <t>15-Sep-2008</t>
  </si>
  <si>
    <t>16-Sep-2008</t>
  </si>
  <si>
    <t>17-Sep-2008</t>
  </si>
  <si>
    <t>18-Sep-2008</t>
  </si>
  <si>
    <t>Teste:</t>
  </si>
  <si>
    <t>19-Sep-2008</t>
  </si>
  <si>
    <t>20-Sep-2008</t>
  </si>
  <si>
    <t>21-Sep-2008</t>
  </si>
  <si>
    <t>22-Sep-2008</t>
  </si>
  <si>
    <t>23-Sep-2008</t>
  </si>
  <si>
    <t>Quanto a Jumping Cats cresceu EM MÉDIA em 2014 ?</t>
  </si>
  <si>
    <t>Produto</t>
  </si>
  <si>
    <t>Média Geométrica</t>
  </si>
  <si>
    <t>24-Sep-2008</t>
  </si>
  <si>
    <t>25-Sep-2008</t>
  </si>
  <si>
    <t>A</t>
  </si>
  <si>
    <t>26-Sep-2008</t>
  </si>
  <si>
    <t>Média Aritimética</t>
  </si>
  <si>
    <t>B</t>
  </si>
  <si>
    <t>27-Sep-2008</t>
  </si>
  <si>
    <t>28-Sep-2008</t>
  </si>
  <si>
    <t>29-Sep-2008</t>
  </si>
  <si>
    <t>Média Harmônica</t>
  </si>
  <si>
    <t>30-Sep-2008</t>
  </si>
  <si>
    <t>1-Oct-2008</t>
  </si>
  <si>
    <t>2-Oct-2008</t>
  </si>
  <si>
    <t>3-Oct-2008</t>
  </si>
  <si>
    <t>4-Oct-2008</t>
  </si>
  <si>
    <t>5-Oct-2008</t>
  </si>
  <si>
    <t>6-Oct-2008</t>
  </si>
  <si>
    <t>7-Oct-2008</t>
  </si>
  <si>
    <t>8-Oct-2008</t>
  </si>
  <si>
    <t>Meses</t>
  </si>
  <si>
    <t>Novos Clientes</t>
  </si>
  <si>
    <t>Clientes Ativos</t>
  </si>
  <si>
    <t>9-Oct-2008</t>
  </si>
  <si>
    <t>Churn(Clientes)</t>
  </si>
  <si>
    <t>10-Oct-2008</t>
  </si>
  <si>
    <t>11-Oct-2008</t>
  </si>
  <si>
    <t>12-Oct-2008</t>
  </si>
  <si>
    <t>13-Oct-2008</t>
  </si>
  <si>
    <t>14-Oct-2008</t>
  </si>
  <si>
    <t>15-Oct-2008</t>
  </si>
  <si>
    <t>16-Oct-2008</t>
  </si>
  <si>
    <t>17-Oct-2008</t>
  </si>
  <si>
    <t>18-Oct-2008</t>
  </si>
  <si>
    <t>19-Oct-2008</t>
  </si>
  <si>
    <t>20-Oct-2008</t>
  </si>
  <si>
    <t>21-Oct-2008</t>
  </si>
  <si>
    <t>22-Oct-2008</t>
  </si>
  <si>
    <t>23-Oct-2008</t>
  </si>
  <si>
    <t>Clientes Ativos (Cohort relativo à novos clientes de jan/2014)</t>
  </si>
  <si>
    <t>24-Oct-2008</t>
  </si>
  <si>
    <t>25-Oct-2008</t>
  </si>
  <si>
    <t>26-Oct-2008</t>
  </si>
  <si>
    <t>27-Oct-2008</t>
  </si>
  <si>
    <t>28-Oct-2008</t>
  </si>
  <si>
    <t>29-Oct-2008</t>
  </si>
  <si>
    <t>30-Oct-2008</t>
  </si>
  <si>
    <t>31-Oct-2008</t>
  </si>
  <si>
    <t>Churn Médio</t>
  </si>
  <si>
    <t>feriados</t>
  </si>
  <si>
    <t>(feriado cai no domingo)</t>
  </si>
  <si>
    <t>(outro feriado cai no domingo)</t>
  </si>
  <si>
    <t>1-Dec-2008</t>
  </si>
  <si>
    <t>2-Dec-2008</t>
  </si>
  <si>
    <t>3-Dec-2008</t>
  </si>
  <si>
    <t>4-Dec-2008</t>
  </si>
  <si>
    <t>5-Dec-2008</t>
  </si>
  <si>
    <t>6-Dec-2008</t>
  </si>
  <si>
    <t>7-Dec-2008</t>
  </si>
  <si>
    <t>8-Dec-2008</t>
  </si>
  <si>
    <t>9-Dec-2008</t>
  </si>
  <si>
    <t>10-Dec-2008</t>
  </si>
  <si>
    <t>11-Dec-2008</t>
  </si>
  <si>
    <t>12-Dec-2008</t>
  </si>
  <si>
    <t>13-Dec-2008</t>
  </si>
  <si>
    <t>14-Dec-2008</t>
  </si>
  <si>
    <t>15-Dec-2008</t>
  </si>
  <si>
    <t>16-Dec-2008</t>
  </si>
  <si>
    <t>17-Dec-2008</t>
  </si>
  <si>
    <t>18-Dec-2008</t>
  </si>
  <si>
    <t>19-Dec-2008</t>
  </si>
  <si>
    <t>20-Dec-2008</t>
  </si>
  <si>
    <t>21-Dec-2008</t>
  </si>
  <si>
    <t>22-Dec-2008</t>
  </si>
  <si>
    <t>23-Dec-2008</t>
  </si>
  <si>
    <t>24-Dec-2008</t>
  </si>
  <si>
    <t>25-Dec-2008</t>
  </si>
  <si>
    <t>26-Dec-2008</t>
  </si>
  <si>
    <t>27-Dec-2008</t>
  </si>
  <si>
    <t>28-Dec-2008</t>
  </si>
  <si>
    <t>29-Dec-2008</t>
  </si>
  <si>
    <t>30-Dec-2008</t>
  </si>
  <si>
    <t>31-Dec-2008</t>
  </si>
  <si>
    <t>1-Feb-2009</t>
  </si>
  <si>
    <t>2-Feb-2009</t>
  </si>
  <si>
    <t>3-Feb-2009</t>
  </si>
  <si>
    <t>4-Feb-2009</t>
  </si>
  <si>
    <t>5-Feb-2009</t>
  </si>
  <si>
    <t>6-Feb-2009</t>
  </si>
  <si>
    <t>7-Feb-2009</t>
  </si>
  <si>
    <t>8-Feb-2009</t>
  </si>
  <si>
    <t>9-Feb-2009</t>
  </si>
  <si>
    <t>10-Feb-2009</t>
  </si>
  <si>
    <t>11-Feb-2009</t>
  </si>
  <si>
    <t>12-Feb-2009</t>
  </si>
  <si>
    <t>13-Feb-2009</t>
  </si>
  <si>
    <t>14-Feb-2009</t>
  </si>
  <si>
    <t>15-Feb-2009</t>
  </si>
  <si>
    <t>16-Feb-2009</t>
  </si>
  <si>
    <t>17-Feb-2009</t>
  </si>
  <si>
    <t>18-Feb-2009</t>
  </si>
  <si>
    <t>19-Feb-2009</t>
  </si>
  <si>
    <t>20-Feb-2009</t>
  </si>
  <si>
    <t>21-Feb-2009</t>
  </si>
  <si>
    <t>22-Feb-2009</t>
  </si>
  <si>
    <t>23-Feb-2009</t>
  </si>
  <si>
    <t>24-Feb-2009</t>
  </si>
  <si>
    <t>25-Feb-2009</t>
  </si>
  <si>
    <t>26-Feb-2009</t>
  </si>
  <si>
    <t>27-Feb-2009</t>
  </si>
  <si>
    <t>28-Feb-2009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</si>
</sst>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&quot;-&quot;mmm&quot;-&quot;yyyy"/>
    <numFmt numFmtId="165" formatCode="d-mmm-yyyy"/>
    <numFmt numFmtId="166" formatCode="0.000"/>
    <numFmt numFmtId="167" formatCode="0.0"/>
    <numFmt numFmtId="168" formatCode="dd/MM/yyyy"/>
    <numFmt numFmtId="169" formatCode="0.0%"/>
    <numFmt numFmtId="170" formatCode="d/m/yyyy"/>
  </numFmts>
  <fonts count="9">
    <font>
      <sz val="10.0"/>
      <color rgb="FF000000"/>
      <name val="Arial"/>
    </font>
    <font>
      <b/>
      <color theme="1"/>
      <name val="Calibri"/>
    </font>
    <font/>
    <font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Arial"/>
    </font>
    <font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164" xfId="0" applyFont="1" applyNumberFormat="1"/>
    <xf borderId="0" fillId="0" fontId="1" numFmtId="0" xfId="0" applyAlignment="1" applyFont="1">
      <alignment horizontal="center"/>
    </xf>
    <xf borderId="0" fillId="0" fontId="1" numFmtId="0" xfId="0" applyFont="1"/>
    <xf borderId="2" fillId="0" fontId="2" numFmtId="0" xfId="0" applyBorder="1" applyFont="1"/>
    <xf borderId="0" fillId="0" fontId="1" numFmtId="0" xfId="0" applyAlignment="1" applyFont="1">
      <alignment readingOrder="0"/>
    </xf>
    <xf borderId="3" fillId="0" fontId="2" numFmtId="0" xfId="0" applyBorder="1" applyFont="1"/>
    <xf borderId="0" fillId="0" fontId="3" numFmtId="164" xfId="0" applyFont="1" applyNumberFormat="1"/>
    <xf borderId="0" fillId="0" fontId="3" numFmtId="0" xfId="0" applyFont="1"/>
    <xf borderId="4" fillId="0" fontId="1" numFmtId="0" xfId="0" applyBorder="1" applyFont="1"/>
    <xf borderId="0" fillId="0" fontId="3" numFmtId="0" xfId="0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right"/>
    </xf>
    <xf borderId="0" fillId="0" fontId="3" numFmtId="14" xfId="0" applyFont="1" applyNumberFormat="1"/>
    <xf borderId="0" fillId="0" fontId="1" numFmtId="0" xfId="0" applyAlignment="1" applyFont="1">
      <alignment horizontal="center" readingOrder="0"/>
    </xf>
    <xf borderId="0" fillId="0" fontId="3" numFmtId="2" xfId="0" applyAlignment="1" applyFont="1" applyNumberFormat="1">
      <alignment readingOrder="0"/>
    </xf>
    <xf borderId="0" fillId="0" fontId="3" numFmtId="2" xfId="0" applyFont="1" applyNumberFormat="1"/>
    <xf borderId="0" fillId="0" fontId="3" numFmtId="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6" xfId="0" applyFont="1" applyNumberFormat="1"/>
    <xf borderId="0" fillId="0" fontId="3" numFmtId="167" xfId="0" applyFont="1" applyNumberFormat="1"/>
    <xf borderId="0" fillId="0" fontId="6" numFmtId="0" xfId="0" applyAlignment="1" applyFont="1">
      <alignment vertical="bottom"/>
    </xf>
    <xf borderId="0" fillId="0" fontId="1" numFmtId="49" xfId="0" applyAlignment="1" applyFont="1" applyNumberFormat="1">
      <alignment horizontal="center" readingOrder="0"/>
    </xf>
    <xf borderId="5" fillId="0" fontId="3" numFmtId="0" xfId="0" applyBorder="1" applyFont="1"/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9" fillId="0" fontId="3" numFmtId="0" xfId="0" applyAlignment="1" applyBorder="1" applyFont="1">
      <alignment readingOrder="0"/>
    </xf>
    <xf borderId="0" fillId="0" fontId="3" numFmtId="1" xfId="0" applyFont="1" applyNumberFormat="1"/>
    <xf borderId="10" fillId="0" fontId="3" numFmtId="167" xfId="0" applyBorder="1" applyFont="1" applyNumberFormat="1"/>
    <xf borderId="10" fillId="0" fontId="3" numFmtId="1" xfId="0" applyBorder="1" applyFont="1" applyNumberFormat="1"/>
    <xf borderId="10" fillId="0" fontId="3" numFmtId="0" xfId="0" applyBorder="1" applyFont="1"/>
    <xf borderId="12" fillId="0" fontId="3" numFmtId="0" xfId="0" applyAlignment="1" applyBorder="1" applyFont="1">
      <alignment readingOrder="0"/>
    </xf>
    <xf borderId="13" fillId="0" fontId="3" numFmtId="167" xfId="0" applyBorder="1" applyFont="1" applyNumberFormat="1"/>
    <xf borderId="14" fillId="0" fontId="3" numFmtId="167" xfId="0" applyBorder="1" applyFont="1" applyNumberFormat="1"/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1" xfId="0" applyAlignment="1" applyFont="1" applyNumberFormat="1">
      <alignment vertical="top"/>
    </xf>
    <xf borderId="0" fillId="0" fontId="3" numFmtId="168" xfId="0" applyFont="1" applyNumberFormat="1"/>
    <xf borderId="0" fillId="0" fontId="3" numFmtId="169" xfId="0" applyFont="1" applyNumberFormat="1"/>
    <xf borderId="0" fillId="0" fontId="3" numFmtId="10" xfId="0" applyFont="1" applyNumberFormat="1"/>
    <xf borderId="0" fillId="0" fontId="7" numFmtId="0" xfId="0" applyAlignment="1" applyFont="1">
      <alignment shrinkToFit="0" vertical="bottom" wrapText="0"/>
    </xf>
    <xf borderId="0" fillId="0" fontId="3" numFmtId="17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70" xfId="0" applyAlignment="1" applyFont="1" applyNumberForma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               Vendas de produtos em mil R$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'Análise de Vendas'!$B$1</c:f>
            </c:strRef>
          </c:tx>
          <c:marker>
            <c:symbol val="none"/>
          </c:marker>
          <c:cat>
            <c:strRef>
              <c:f>'Análise de Vendas'!$A$2:$A$25</c:f>
            </c:strRef>
          </c:cat>
          <c:val>
            <c:numRef>
              <c:f>'Análise de Vendas'!$B$2:$B$25</c:f>
            </c:numRef>
          </c:val>
          <c:smooth val="0"/>
        </c:ser>
        <c:axId val="1844456881"/>
        <c:axId val="569364899"/>
      </c:lineChart>
      <c:catAx>
        <c:axId val="18444568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9364899"/>
      </c:catAx>
      <c:valAx>
        <c:axId val="5693648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Vendas em mil R$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456881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                Aumento das Vendas por </a:t>
            </a:r>
          </a:p>
        </c:rich>
      </c:tx>
      <c:layout>
        <c:manualLayout>
          <c:xMode val="edge"/>
          <c:yMode val="edge"/>
          <c:x val="0.0104014598540146"/>
          <c:y val="0.04986111111111112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'Análise de Vendas'!$C$1</c:f>
            </c:strRef>
          </c:tx>
          <c:marker>
            <c:symbol val="none"/>
          </c:marker>
          <c:val>
            <c:numRef>
              <c:f>'Análise de Vendas'!$C$2:$C$24</c:f>
            </c:numRef>
          </c:val>
          <c:smooth val="0"/>
        </c:ser>
        <c:axId val="1322883520"/>
        <c:axId val="1350150800"/>
      </c:lineChart>
      <c:catAx>
        <c:axId val="1322883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0150800"/>
      </c:catAx>
      <c:valAx>
        <c:axId val="1350150800"/>
        <c:scaling>
          <c:orientation val="minMax"/>
          <c:max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Aumento das Vendas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2883520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               Aceleração das Vendas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'Análise de Vendas'!$D$1</c:f>
            </c:strRef>
          </c:tx>
          <c:marker>
            <c:symbol val="none"/>
          </c:marker>
          <c:val>
            <c:numRef>
              <c:f>'Análise de Vendas'!$D$2:$D$23</c:f>
            </c:numRef>
          </c:val>
          <c:smooth val="0"/>
        </c:ser>
        <c:axId val="439446008"/>
        <c:axId val="1497834652"/>
      </c:lineChart>
      <c:catAx>
        <c:axId val="439446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7834652"/>
      </c:catAx>
      <c:valAx>
        <c:axId val="1497834652"/>
        <c:scaling>
          <c:orientation val="minMax"/>
          <c:max val="4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Aceleração das Vendas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94460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Vendas de produtos em mil R$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1'!$B$1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'Exemplo 1'!$A$2:$A$25</c:f>
            </c:strRef>
          </c:cat>
          <c:val>
            <c:numRef>
              <c:f>'Exemplo 1'!$B$2:$B$25</c:f>
            </c:numRef>
          </c:val>
          <c:smooth val="0"/>
        </c:ser>
        <c:axId val="970356260"/>
        <c:axId val="1708552261"/>
      </c:lineChart>
      <c:catAx>
        <c:axId val="9703562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708552261"/>
      </c:catAx>
      <c:valAx>
        <c:axId val="17085522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Vendas em mil R$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970356260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Aumento das Vendas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1'!$C$1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'Exemplo 1'!$C$2:$C$24</c:f>
            </c:numRef>
          </c:val>
          <c:smooth val="0"/>
        </c:ser>
        <c:axId val="661147818"/>
        <c:axId val="378124951"/>
      </c:lineChart>
      <c:catAx>
        <c:axId val="6611478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378124951"/>
      </c:catAx>
      <c:valAx>
        <c:axId val="378124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Aumento das Vendas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661147818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Aceleração das Vendas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1'!$D$1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'Exemplo 1'!$D$2:$D$23</c:f>
            </c:numRef>
          </c:val>
          <c:smooth val="0"/>
        </c:ser>
        <c:axId val="1757215534"/>
        <c:axId val="968516224"/>
      </c:lineChart>
      <c:catAx>
        <c:axId val="17572155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968516224"/>
      </c:catAx>
      <c:valAx>
        <c:axId val="9685162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Aceleração das Vendas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757215534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t>            Assinantes da Newsletter por mês</a:t>
            </a:r>
          </a:p>
        </c:rich>
      </c:tx>
      <c:layout>
        <c:manualLayout>
          <c:xMode val="edge"/>
          <c:yMode val="edge"/>
          <c:x val="0.06758333333333333"/>
          <c:y val="0.04730458221024259"/>
        </c:manualLayout>
      </c:layout>
      <c:overlay val="0"/>
    </c:title>
    <c:plotArea>
      <c:layout>
        <c:manualLayout>
          <c:xMode val="edge"/>
          <c:yMode val="edge"/>
          <c:x val="0.09322916666666672"/>
          <c:y val="0.20577830188679247"/>
          <c:w val="0.8886341796875001"/>
          <c:h val="0.5155660377358491"/>
        </c:manualLayout>
      </c:layout>
      <c:lineChart>
        <c:varyColors val="0"/>
        <c:ser>
          <c:idx val="0"/>
          <c:order val="0"/>
          <c:tx>
            <c:strRef>
              <c:f>'Exemplo 2'!$B$1</c:f>
            </c:strRef>
          </c:tx>
          <c:marker>
            <c:symbol val="none"/>
          </c:marker>
          <c:cat>
            <c:strRef>
              <c:f>'Exemplo 2'!$A$2:$A$25</c:f>
            </c:strRef>
          </c:cat>
          <c:val>
            <c:numRef>
              <c:f>'Exemplo 2'!$B$2:$B$25</c:f>
            </c:numRef>
          </c:val>
          <c:smooth val="0"/>
        </c:ser>
        <c:axId val="496905816"/>
        <c:axId val="1105109315"/>
      </c:lineChart>
      <c:catAx>
        <c:axId val="496905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5109315"/>
      </c:catAx>
      <c:valAx>
        <c:axId val="1105109315"/>
        <c:scaling>
          <c:orientation val="minMax"/>
          <c:max val="6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Total de Assinantes da Newsletter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6905816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t>                     Aumento no No de Assinantes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2'!$C$1</c:f>
            </c:strRef>
          </c:tx>
          <c:marker>
            <c:symbol val="none"/>
          </c:marker>
          <c:val>
            <c:numRef>
              <c:f>'Exemplo 2'!$C$2:$C$24</c:f>
            </c:numRef>
          </c:val>
          <c:smooth val="0"/>
        </c:ser>
        <c:axId val="2087703800"/>
        <c:axId val="2005520492"/>
      </c:lineChart>
      <c:catAx>
        <c:axId val="2087703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5520492"/>
      </c:catAx>
      <c:valAx>
        <c:axId val="20055204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Aumento no No de Assinantes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77038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                      Aceleração no No de Assinantes das Newsletter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2'!$D$1</c:f>
            </c:strRef>
          </c:tx>
          <c:marker>
            <c:symbol val="none"/>
          </c:marker>
          <c:val>
            <c:numRef>
              <c:f>'Exemplo 2'!$D$2:$D$24</c:f>
            </c:numRef>
          </c:val>
          <c:smooth val="0"/>
        </c:ser>
        <c:axId val="1611056363"/>
        <c:axId val="858293255"/>
      </c:lineChart>
      <c:catAx>
        <c:axId val="16110563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8293255"/>
      </c:catAx>
      <c:valAx>
        <c:axId val="858293255"/>
        <c:scaling>
          <c:orientation val="minMax"/>
          <c:max val="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Aceleração no No de Assinantes das Newsletter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10563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Assinantes da Newsletter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2 (1)'!$B$1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'Exemplo 2 (1)'!$A$2:$A$25</c:f>
            </c:strRef>
          </c:cat>
          <c:val>
            <c:numRef>
              <c:f>'Exemplo 2 (1)'!$B$2:$B$25</c:f>
            </c:numRef>
          </c:val>
          <c:smooth val="0"/>
        </c:ser>
        <c:axId val="2098825250"/>
        <c:axId val="1727081828"/>
      </c:lineChart>
      <c:catAx>
        <c:axId val="20988252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727081828"/>
      </c:catAx>
      <c:valAx>
        <c:axId val="17270818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Total de Assinantes da Newsletter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2098825250"/>
      </c:valAx>
    </c:plotArea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Aumento no No de Assinantes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2 (1)'!$C$1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'Exemplo 2 (1)'!$C$2:$C$24</c:f>
            </c:numRef>
          </c:val>
          <c:smooth val="0"/>
        </c:ser>
        <c:axId val="1614558649"/>
        <c:axId val="1764871860"/>
      </c:lineChart>
      <c:catAx>
        <c:axId val="16145586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764871860"/>
      </c:catAx>
      <c:valAx>
        <c:axId val="17648718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Aumento no No de Assinantes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614558649"/>
      </c:valAx>
    </c:plotArea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Aceleração no No de Assiantes das Newsletter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2 (1)'!$D$1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'Exemplo 2 (1)'!$D$2:$D$23</c:f>
            </c:numRef>
          </c:val>
          <c:smooth val="0"/>
        </c:ser>
        <c:axId val="1156094612"/>
        <c:axId val="901772784"/>
      </c:lineChart>
      <c:catAx>
        <c:axId val="11560946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901772784"/>
      </c:catAx>
      <c:valAx>
        <c:axId val="901772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Aceleração no No de Assiantes das Newsletter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156094612"/>
      </c:valAx>
    </c:plotArea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Seguidores no Twitter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3'!$B$1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'Exemplo 3'!$A$2:$A$25</c:f>
            </c:strRef>
          </c:cat>
          <c:val>
            <c:numRef>
              <c:f>'Exemplo 3'!$B$2:$B$25</c:f>
            </c:numRef>
          </c:val>
          <c:smooth val="0"/>
        </c:ser>
        <c:axId val="2042912775"/>
        <c:axId val="1268043399"/>
      </c:lineChart>
      <c:catAx>
        <c:axId val="2042912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268043399"/>
      </c:catAx>
      <c:valAx>
        <c:axId val="12680433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Seguidores no Twitter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2042912775"/>
      </c:valAx>
    </c:plotArea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Aumento nos Seguidores no Twitter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3'!$C$1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'Exemplo 3'!$C$2:$C$24</c:f>
            </c:numRef>
          </c:val>
          <c:smooth val="0"/>
        </c:ser>
        <c:axId val="981898155"/>
        <c:axId val="296939539"/>
      </c:lineChart>
      <c:catAx>
        <c:axId val="9818981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296939539"/>
      </c:catAx>
      <c:valAx>
        <c:axId val="2969395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Aumento nos Seguidores no Twitter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981898155"/>
      </c:valAx>
    </c:plotArea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Aceleração de Seguidores no Twitter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3'!$D$1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'Exemplo 3'!$D$2:$D$23</c:f>
            </c:numRef>
          </c:val>
          <c:smooth val="0"/>
        </c:ser>
        <c:axId val="779236160"/>
        <c:axId val="50044305"/>
      </c:lineChart>
      <c:catAx>
        <c:axId val="77923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50044305"/>
      </c:catAx>
      <c:valAx>
        <c:axId val="500443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Aceleração de Seguidores no Twitter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779236160"/>
      </c:valAx>
    </c:plotArea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Vendas em quant. por dia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Dias - 1'!$B$1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'Exemplo Dias - 1'!$A$2:$A$60</c:f>
            </c:strRef>
          </c:cat>
          <c:val>
            <c:numRef>
              <c:f>'Exemplo Dias - 1'!$B$2:$B$60</c:f>
            </c:numRef>
          </c:val>
          <c:smooth val="0"/>
        </c:ser>
        <c:axId val="1101556909"/>
        <c:axId val="868101644"/>
      </c:lineChart>
      <c:catAx>
        <c:axId val="11015569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Tempo (em dias)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868101644"/>
      </c:catAx>
      <c:valAx>
        <c:axId val="8681016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Vendas (em quantidade de produtos)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101556909"/>
      </c:valAx>
    </c:plotArea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t>Vendas em quant por dia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4'!$B$1</c:f>
            </c:strRef>
          </c:tx>
          <c:marker>
            <c:symbol val="none"/>
          </c:marker>
          <c:cat>
            <c:strRef>
              <c:f>'Exemplo 4'!$A$2:$A$60</c:f>
            </c:strRef>
          </c:cat>
          <c:val>
            <c:numRef>
              <c:f>'Exemplo 4'!$B$2:$B$60</c:f>
            </c:numRef>
          </c:val>
          <c:smooth val="0"/>
        </c:ser>
        <c:axId val="1905264317"/>
        <c:axId val="361610026"/>
      </c:lineChart>
      <c:catAx>
        <c:axId val="19052643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Tempo (em dias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1610026"/>
      </c:catAx>
      <c:valAx>
        <c:axId val="361610026"/>
        <c:scaling>
          <c:orientation val="minMax"/>
          <c:max val="8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Vendas (em quantidade de produtos)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52643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Vendas em R$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dias - 2'!$B$1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'Exemplo dias - 2'!$A$2:$A$25</c:f>
            </c:strRef>
          </c:cat>
          <c:val>
            <c:numRef>
              <c:f>'Exemplo dias - 2'!$B$2:$B$25</c:f>
            </c:numRef>
          </c:val>
          <c:smooth val="0"/>
        </c:ser>
        <c:axId val="977501658"/>
        <c:axId val="844567453"/>
      </c:lineChart>
      <c:catAx>
        <c:axId val="9775016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844567453"/>
      </c:catAx>
      <c:valAx>
        <c:axId val="844567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Vendas em R$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977501658"/>
      </c:valAx>
    </c:plotArea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Vendas por dia útil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dias - 2'!$D$1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'Exemplo dias - 2'!$D$2:$D$25</c:f>
            </c:numRef>
          </c:val>
          <c:smooth val="0"/>
        </c:ser>
        <c:axId val="1815296626"/>
        <c:axId val="571554035"/>
      </c:lineChart>
      <c:catAx>
        <c:axId val="18152966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571554035"/>
      </c:catAx>
      <c:valAx>
        <c:axId val="5715540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Vendas por dia útil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815296626"/>
      </c:valAx>
    </c:plotArea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t>Aumento de Vendas por dia útil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dias - 2'!$E$1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'Exemplo dias - 2'!$E$2:$E$24</c:f>
            </c:numRef>
          </c:val>
          <c:smooth val="0"/>
        </c:ser>
        <c:axId val="2078313088"/>
        <c:axId val="1559711969"/>
      </c:lineChart>
      <c:catAx>
        <c:axId val="2078313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559711969"/>
      </c:catAx>
      <c:valAx>
        <c:axId val="1559711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Aumento de Vendas por dia útil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20783130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Vendas em R$ por mês</a:t>
            </a:r>
          </a:p>
        </c:rich>
      </c:tx>
      <c:layout>
        <c:manualLayout>
          <c:xMode val="edge"/>
          <c:yMode val="edge"/>
          <c:x val="0.3322193500738552"/>
          <c:y val="0.02846741623945237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'Corrigindo por dias úteis'!$B$1</c:f>
            </c:strRef>
          </c:tx>
          <c:marker>
            <c:symbol val="none"/>
          </c:marker>
          <c:cat>
            <c:strRef>
              <c:f>'Corrigindo por dias úteis'!$A$2:$A$25</c:f>
            </c:strRef>
          </c:cat>
          <c:val>
            <c:numRef>
              <c:f>'Corrigindo por dias úteis'!$B$2:$B$25</c:f>
            </c:numRef>
          </c:val>
          <c:smooth val="0"/>
        </c:ser>
        <c:axId val="159459931"/>
        <c:axId val="1835940059"/>
      </c:lineChart>
      <c:catAx>
        <c:axId val="159459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5940059"/>
      </c:catAx>
      <c:valAx>
        <c:axId val="18359400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Vendas em R$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459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Vendas por dia útil</a:t>
            </a:r>
          </a:p>
        </c:rich>
      </c:tx>
      <c:layout>
        <c:manualLayout>
          <c:xMode val="edge"/>
          <c:yMode val="edge"/>
          <c:x val="0.36885155096011824"/>
          <c:y val="0.04365842152976892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'Corrigindo por dias úteis'!$D$1</c:f>
            </c:strRef>
          </c:tx>
          <c:marker>
            <c:symbol val="none"/>
          </c:marker>
          <c:val>
            <c:numRef>
              <c:f>'Corrigindo por dias úteis'!$D$2:$D$25</c:f>
            </c:numRef>
          </c:val>
          <c:smooth val="0"/>
        </c:ser>
        <c:axId val="1287683636"/>
        <c:axId val="417535938"/>
      </c:lineChart>
      <c:catAx>
        <c:axId val="12876836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7535938"/>
      </c:catAx>
      <c:valAx>
        <c:axId val="4175359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Vendas por dia útil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76836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Aumento de Vendas por dia útil</a:t>
            </a:r>
          </a:p>
        </c:rich>
      </c:tx>
      <c:layout>
        <c:manualLayout>
          <c:xMode val="edge"/>
          <c:yMode val="edge"/>
          <c:x val="0.2559722222222222"/>
          <c:y val="0.04993206521739131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'Corrigindo por dias úteis'!$E$1</c:f>
            </c:strRef>
          </c:tx>
          <c:marker>
            <c:symbol val="none"/>
          </c:marker>
          <c:val>
            <c:numRef>
              <c:f>'Corrigindo por dias úteis'!$E$2:$E$24</c:f>
            </c:numRef>
          </c:val>
          <c:smooth val="0"/>
        </c:ser>
        <c:axId val="1463574093"/>
        <c:axId val="2066741167"/>
      </c:lineChart>
      <c:catAx>
        <c:axId val="14635740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6741167"/>
      </c:catAx>
      <c:valAx>
        <c:axId val="2066741167"/>
        <c:scaling>
          <c:orientation val="minMax"/>
          <c:max val="6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Aumento de Vendas por dia útil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35740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Visitantes no Site por mês</a:t>
            </a:r>
          </a:p>
        </c:rich>
      </c:tx>
      <c:layout>
        <c:manualLayout>
          <c:xMode val="edge"/>
          <c:yMode val="edge"/>
          <c:x val="0.19091666666666665"/>
          <c:y val="0.05364208633093526"/>
        </c:manualLayout>
      </c:layout>
      <c:overlay val="0"/>
    </c:title>
    <c:plotArea>
      <c:layout>
        <c:manualLayout>
          <c:xMode val="edge"/>
          <c:yMode val="edge"/>
          <c:x val="0.12710026041666664"/>
          <c:y val="0.3608758674214755"/>
          <c:w val="0.8564830729166666"/>
          <c:h val="0.4195295379839301"/>
        </c:manualLayout>
      </c:layout>
      <c:lineChart>
        <c:varyColors val="0"/>
        <c:ser>
          <c:idx val="0"/>
          <c:order val="0"/>
          <c:tx>
            <c:strRef>
              <c:f>'Exemplo 6'!$B$1</c:f>
            </c:strRef>
          </c:tx>
          <c:marker>
            <c:symbol val="none"/>
          </c:marker>
          <c:val>
            <c:numRef>
              <c:f>'Exemplo 6'!$B$2:$B$25</c:f>
            </c:numRef>
          </c:val>
          <c:smooth val="0"/>
        </c:ser>
        <c:axId val="1966545141"/>
        <c:axId val="1061674810"/>
      </c:lineChart>
      <c:catAx>
        <c:axId val="19665451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1674810"/>
      </c:catAx>
      <c:valAx>
        <c:axId val="1061674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Visitantes no Site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65451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Visitantes no Site por dias de FDS</a:t>
            </a:r>
          </a:p>
        </c:rich>
      </c:tx>
      <c:layout>
        <c:manualLayout>
          <c:xMode val="edge"/>
          <c:yMode val="edge"/>
          <c:x val="0.12561111111111115"/>
          <c:y val="0.0650763358778626"/>
        </c:manualLayout>
      </c:layout>
      <c:overlay val="0"/>
    </c:title>
    <c:plotArea>
      <c:layout>
        <c:manualLayout>
          <c:xMode val="edge"/>
          <c:yMode val="edge"/>
          <c:x val="0.11504687499999995"/>
          <c:y val="0.27099236641221386"/>
          <c:w val="0.8704531249999996"/>
          <c:h val="0.47044169920167817"/>
        </c:manualLayout>
      </c:layout>
      <c:lineChart>
        <c:varyColors val="0"/>
        <c:ser>
          <c:idx val="0"/>
          <c:order val="0"/>
          <c:tx>
            <c:strRef>
              <c:f>'Exemplo 6'!$D$1</c:f>
            </c:strRef>
          </c:tx>
          <c:marker>
            <c:symbol val="none"/>
          </c:marker>
          <c:val>
            <c:numRef>
              <c:f>'Exemplo 6'!$D$2:$D$25</c:f>
            </c:numRef>
          </c:val>
          <c:smooth val="0"/>
        </c:ser>
        <c:axId val="1559780859"/>
        <c:axId val="1151824126"/>
      </c:lineChart>
      <c:catAx>
        <c:axId val="15597808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1824126"/>
      </c:catAx>
      <c:valAx>
        <c:axId val="1151824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Visitantes no Site por dias de FDS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97808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Views do Blog</a:t>
            </a:r>
          </a:p>
        </c:rich>
      </c:tx>
      <c:layout>
        <c:manualLayout>
          <c:xMode val="edge"/>
          <c:yMode val="edge"/>
          <c:x val="0.24758333333333335"/>
          <c:y val="0.04191374663072776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'Limpando os Missings'!$B$1</c:f>
            </c:strRef>
          </c:tx>
          <c:marker>
            <c:symbol val="none"/>
          </c:marker>
          <c:cat>
            <c:strRef>
              <c:f>'Limpando os Missings'!$A$2:$A$285</c:f>
            </c:strRef>
          </c:cat>
          <c:val>
            <c:numRef>
              <c:f>'Limpando os Missings'!$B$2:$B$285</c:f>
            </c:numRef>
          </c:val>
          <c:smooth val="0"/>
        </c:ser>
        <c:axId val="333670960"/>
        <c:axId val="726331829"/>
      </c:lineChart>
      <c:catAx>
        <c:axId val="33367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6331829"/>
      </c:catAx>
      <c:valAx>
        <c:axId val="726331829"/>
        <c:scaling>
          <c:orientation val="minMax"/>
          <c:max val="3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Views do Blog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36709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Média Móvel (7 dias)</a:t>
            </a:r>
          </a:p>
        </c:rich>
      </c:tx>
      <c:layout>
        <c:manualLayout>
          <c:xMode val="edge"/>
          <c:yMode val="edge"/>
          <c:x val="0.2409166666666667"/>
          <c:y val="0.04730458221024259"/>
        </c:manualLayout>
      </c:layout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'Limpando os Missings'!$C$4:$C$285</c:f>
            </c:numRef>
          </c:val>
          <c:smooth val="0"/>
        </c:ser>
        <c:axId val="355856610"/>
        <c:axId val="1113653827"/>
      </c:lineChart>
      <c:catAx>
        <c:axId val="3558566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3653827"/>
      </c:catAx>
      <c:valAx>
        <c:axId val="1113653827"/>
        <c:scaling>
          <c:orientation val="minMax"/>
          <c:max val="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Média Móvel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58566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Média Móvel (3 dias)</a:t>
            </a:r>
          </a:p>
        </c:rich>
      </c:tx>
      <c:layout>
        <c:manualLayout>
          <c:xMode val="edge"/>
          <c:yMode val="edge"/>
          <c:x val="0.20898760330578514"/>
          <c:y val="0.0544247787610619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'Limpando os Missings'!$D$1</c:f>
            </c:strRef>
          </c:tx>
          <c:marker>
            <c:symbol val="none"/>
          </c:marker>
          <c:val>
            <c:numRef>
              <c:f>'Limpando os Missings'!$D$2:$D$285</c:f>
            </c:numRef>
          </c:val>
          <c:smooth val="0"/>
        </c:ser>
        <c:axId val="1074014748"/>
        <c:axId val="1661869219"/>
      </c:lineChart>
      <c:catAx>
        <c:axId val="1074014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1869219"/>
      </c:catAx>
      <c:valAx>
        <c:axId val="16618692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Média Móvel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40147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Média Móvel (21 dias)</a:t>
            </a:r>
          </a:p>
        </c:rich>
      </c:tx>
      <c:layout>
        <c:manualLayout>
          <c:xMode val="edge"/>
          <c:yMode val="edge"/>
          <c:x val="0.19211432506887052"/>
          <c:y val="0.0498529411764705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'Limpando os Missings'!$E$1</c:f>
            </c:strRef>
          </c:tx>
          <c:marker>
            <c:symbol val="none"/>
          </c:marker>
          <c:val>
            <c:numRef>
              <c:f>'Limpando os Missings'!$E$2:$E$285</c:f>
            </c:numRef>
          </c:val>
          <c:smooth val="0"/>
        </c:ser>
        <c:axId val="228753149"/>
        <c:axId val="689270699"/>
      </c:lineChart>
      <c:catAx>
        <c:axId val="2287531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9270699"/>
      </c:catAx>
      <c:valAx>
        <c:axId val="6892706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Média Móvel (21 dias)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87531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Brinquedos Para Gatos por Mês (R$)</a:t>
            </a:r>
          </a:p>
        </c:rich>
      </c:tx>
      <c:layout>
        <c:manualLayout>
          <c:xMode val="edge"/>
          <c:yMode val="edge"/>
          <c:x val="0.12425"/>
          <c:y val="0.04460916442048517"/>
        </c:manualLayout>
      </c:layout>
      <c:overlay val="0"/>
    </c:title>
    <c:plotArea>
      <c:layout/>
      <c:lineChart>
        <c:ser>
          <c:idx val="0"/>
          <c:order val="0"/>
          <c:tx>
            <c:strRef>
              <c:f>'Fatores de Sazonalidade'!$B$1</c:f>
            </c:strRef>
          </c:tx>
          <c:marker>
            <c:symbol val="none"/>
          </c:marker>
          <c:cat>
            <c:strRef>
              <c:f>'Fatores de Sazonalidade'!$A$2:$A$49</c:f>
            </c:strRef>
          </c:cat>
          <c:val>
            <c:numRef>
              <c:f>'Fatores de Sazonalidade'!$B$2:$B$49</c:f>
            </c:numRef>
          </c:val>
          <c:smooth val="0"/>
        </c:ser>
        <c:ser>
          <c:idx val="1"/>
          <c:order val="1"/>
          <c:tx>
            <c:strRef>
              <c:f>'Fatores de Sazonalidade'!$C$1</c:f>
            </c:strRef>
          </c:tx>
          <c:marker>
            <c:symbol val="none"/>
          </c:marker>
          <c:cat>
            <c:strRef>
              <c:f>'Fatores de Sazonalidade'!$A$2:$A$49</c:f>
            </c:strRef>
          </c:cat>
          <c:val>
            <c:numRef>
              <c:f>'Fatores de Sazonalidade'!$C$2:$C$49</c:f>
            </c:numRef>
          </c:val>
          <c:smooth val="0"/>
        </c:ser>
        <c:ser>
          <c:idx val="2"/>
          <c:order val="2"/>
          <c:tx>
            <c:strRef>
              <c:f>'Fatores de Sazonalidade'!$E$1</c:f>
            </c:strRef>
          </c:tx>
          <c:marker>
            <c:symbol val="none"/>
          </c:marker>
          <c:cat>
            <c:strRef>
              <c:f>'Fatores de Sazonalidade'!$A$2:$A$49</c:f>
            </c:strRef>
          </c:cat>
          <c:val>
            <c:numRef>
              <c:f>'Fatores de Sazonalidade'!$E$2:$E$49</c:f>
            </c:numRef>
          </c:val>
          <c:smooth val="0"/>
        </c:ser>
        <c:axId val="997954655"/>
        <c:axId val="324749358"/>
      </c:lineChart>
      <c:catAx>
        <c:axId val="997954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Mês</a:t>
                </a:r>
              </a:p>
            </c:rich>
          </c:tx>
          <c:overlay val="0"/>
        </c:title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4749358"/>
      </c:catAx>
      <c:valAx>
        <c:axId val="324749358"/>
        <c:scaling>
          <c:orientation val="minMax"/>
          <c:max val="4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t>Venda de Brinquedos Para Gatos (Mil R$)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79546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Sazonalidade + Erro</a:t>
            </a:r>
          </a:p>
        </c:rich>
      </c:tx>
      <c:layout>
        <c:manualLayout>
          <c:xMode val="edge"/>
          <c:yMode val="edge"/>
          <c:x val="0.2110608552631579"/>
          <c:y val="0.04460382513661202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'Fatores de Sazonalidade'!$G$1</c:f>
            </c:strRef>
          </c:tx>
          <c:marker>
            <c:symbol val="none"/>
          </c:marker>
          <c:val>
            <c:numRef>
              <c:f>'Fatores de Sazonalidade'!$G$2:$G$37</c:f>
            </c:numRef>
          </c:val>
          <c:smooth val="0"/>
        </c:ser>
        <c:axId val="683156861"/>
        <c:axId val="300022640"/>
      </c:lineChart>
      <c:catAx>
        <c:axId val="6831568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0022640"/>
      </c:catAx>
      <c:valAx>
        <c:axId val="300022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Sazonalidade + Erro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31568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Vendas Ano a Ano</a:t>
            </a:r>
          </a:p>
        </c:rich>
      </c:tx>
      <c:layout>
        <c:manualLayout>
          <c:xMode val="edge"/>
          <c:yMode val="edge"/>
          <c:x val="0.14425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strRef>
              <c:f>'Fatores de Sazonalidade'!$J$2</c:f>
            </c:strRef>
          </c:tx>
          <c:marker>
            <c:symbol val="none"/>
          </c:marker>
          <c:cat>
            <c:strRef>
              <c:f>'Fatores de Sazonalidade'!$I$3:$I$14</c:f>
            </c:strRef>
          </c:cat>
          <c:val>
            <c:numRef>
              <c:f>'Fatores de Sazonalidade'!$J$3:$J$14</c:f>
            </c:numRef>
          </c:val>
          <c:smooth val="0"/>
        </c:ser>
        <c:ser>
          <c:idx val="1"/>
          <c:order val="1"/>
          <c:tx>
            <c:strRef>
              <c:f>'Fatores de Sazonalidade'!$K$2</c:f>
            </c:strRef>
          </c:tx>
          <c:marker>
            <c:symbol val="none"/>
          </c:marker>
          <c:cat>
            <c:strRef>
              <c:f>'Fatores de Sazonalidade'!$I$3:$I$14</c:f>
            </c:strRef>
          </c:cat>
          <c:val>
            <c:numRef>
              <c:f>'Fatores de Sazonalidade'!$K$3:$K$14</c:f>
            </c:numRef>
          </c:val>
          <c:smooth val="0"/>
        </c:ser>
        <c:ser>
          <c:idx val="2"/>
          <c:order val="2"/>
          <c:tx>
            <c:strRef>
              <c:f>'Fatores de Sazonalidade'!$L$2</c:f>
            </c:strRef>
          </c:tx>
          <c:marker>
            <c:symbol val="none"/>
          </c:marker>
          <c:cat>
            <c:strRef>
              <c:f>'Fatores de Sazonalidade'!$I$3:$I$14</c:f>
            </c:strRef>
          </c:cat>
          <c:val>
            <c:numRef>
              <c:f>'Fatores de Sazonalidade'!$L$3:$L$14</c:f>
            </c:numRef>
          </c:val>
          <c:smooth val="0"/>
        </c:ser>
        <c:axId val="139367217"/>
        <c:axId val="1077632234"/>
      </c:lineChart>
      <c:catAx>
        <c:axId val="1393672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7632234"/>
      </c:catAx>
      <c:valAx>
        <c:axId val="1077632234"/>
        <c:scaling>
          <c:orientation val="minMax"/>
          <c:max val="3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367217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Sazonalidade</a:t>
            </a:r>
          </a:p>
        </c:rich>
      </c:tx>
      <c:layout>
        <c:manualLayout>
          <c:xMode val="edge"/>
          <c:yMode val="edge"/>
          <c:x val="0.12939967105263156"/>
          <c:y val="0.05477053140096619"/>
        </c:manualLayout>
      </c:layout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'Fatores de Sazonalidade'!$I$23:$I$34</c:f>
            </c:strRef>
          </c:cat>
          <c:val>
            <c:numRef>
              <c:f>'Fatores de Sazonalidade'!$J$23:$J$34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'Fatores de Sazonalidade'!$I$23:$I$34</c:f>
            </c:strRef>
          </c:cat>
          <c:val>
            <c:numRef>
              <c:f>'Fatores de Sazonalidade'!$K$23:$K$34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'Fatores de Sazonalidade'!$I$23:$I$34</c:f>
            </c:strRef>
          </c:cat>
          <c:val>
            <c:numRef>
              <c:f>'Fatores de Sazonalidade'!$L$23:$L$34</c:f>
            </c:numRef>
          </c:val>
          <c:smooth val="0"/>
        </c:ser>
        <c:axId val="1459902963"/>
        <c:axId val="117867700"/>
      </c:lineChart>
      <c:catAx>
        <c:axId val="14599029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867700"/>
      </c:catAx>
      <c:valAx>
        <c:axId val="117867700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990296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Fatores de Sazonalidade</a:t>
            </a:r>
          </a:p>
        </c:rich>
      </c:tx>
      <c:layout>
        <c:manualLayout>
          <c:xMode val="edge"/>
          <c:yMode val="edge"/>
          <c:x val="0.13091666666666665"/>
          <c:y val="0.050044964028776985"/>
        </c:manualLayout>
      </c:layout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'Fatores de Sazonalidade'!$I$38:$I$49</c:f>
            </c:strRef>
          </c:cat>
          <c:val>
            <c:numRef>
              <c:f>'Fatores de Sazonalidade'!$J$38:$J$49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'Fatores de Sazonalidade'!$I$38:$I$49</c:f>
            </c:strRef>
          </c:cat>
          <c:val>
            <c:numRef>
              <c:f>'Fatores de Sazonalidade'!$K$38:$K$49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'Fatores de Sazonalidade'!$I$38:$I$49</c:f>
            </c:strRef>
          </c:cat>
          <c:val>
            <c:numRef>
              <c:f>'Fatores de Sazonalidade'!$L$38:$L$49</c:f>
            </c:numRef>
          </c:val>
          <c:smooth val="0"/>
        </c:ser>
        <c:axId val="686279065"/>
        <c:axId val="254221188"/>
      </c:lineChart>
      <c:catAx>
        <c:axId val="686279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4221188"/>
      </c:catAx>
      <c:valAx>
        <c:axId val="254221188"/>
        <c:scaling>
          <c:orientation val="minMax"/>
          <c:max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6279065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Churn(%) - Cohort Jan/2014</a:t>
            </a:r>
          </a:p>
        </c:rich>
      </c:tx>
      <c:layout>
        <c:manualLayout>
          <c:xMode val="edge"/>
          <c:yMode val="edge"/>
          <c:x val="0.089125"/>
          <c:y val="0.08797619047619049"/>
        </c:manualLayout>
      </c:layout>
      <c:overlay val="0"/>
    </c:title>
    <c:plotArea>
      <c:layout>
        <c:manualLayout>
          <c:xMode val="edge"/>
          <c:yMode val="edge"/>
          <c:x val="0.13080684596577016"/>
          <c:y val="0.31116213151927435"/>
          <c:w val="0.8493339867373861"/>
          <c:h val="0.6036327617157973"/>
        </c:manualLayout>
      </c:layout>
      <c:lineChart>
        <c:varyColors val="0"/>
        <c:ser>
          <c:idx val="0"/>
          <c:order val="0"/>
          <c:marker>
            <c:symbol val="none"/>
          </c:marker>
          <c:val>
            <c:numRef>
              <c:f>'Página13'!$C$3:$C$22</c:f>
            </c:numRef>
          </c:val>
          <c:smooth val="0"/>
        </c:ser>
        <c:axId val="1138722725"/>
        <c:axId val="208416716"/>
      </c:lineChart>
      <c:catAx>
        <c:axId val="11387227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16716"/>
      </c:catAx>
      <c:valAx>
        <c:axId val="208416716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87227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Visitantes no Site por dia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'Exemplo Dias FdS '!$B$1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'Exemplo Dias FdS '!$A$2:$A$60</c:f>
            </c:strRef>
          </c:cat>
          <c:val>
            <c:numRef>
              <c:f>'Exemplo Dias FdS '!$B$2:$B$60</c:f>
            </c:numRef>
          </c:val>
          <c:smooth val="0"/>
        </c:ser>
        <c:axId val="1883514200"/>
        <c:axId val="1258758725"/>
      </c:lineChart>
      <c:catAx>
        <c:axId val="1883514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Data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258758725"/>
      </c:catAx>
      <c:valAx>
        <c:axId val="12587587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Visitantes no Site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883514200"/>
      </c:valAx>
    </c:plotArea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Visitantes no Site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 Dias FdS2'!$B$1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'Ex Dias FdS2'!$A$2:$A$25</c:f>
            </c:strRef>
          </c:cat>
          <c:val>
            <c:numRef>
              <c:f>'Ex Dias FdS2'!$B$2:$B$25</c:f>
            </c:numRef>
          </c:val>
          <c:smooth val="0"/>
        </c:ser>
        <c:axId val="439272609"/>
        <c:axId val="466101502"/>
      </c:lineChart>
      <c:catAx>
        <c:axId val="4392726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466101502"/>
      </c:catAx>
      <c:valAx>
        <c:axId val="466101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Visitantes no Site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439272609"/>
      </c:valAx>
    </c:plotArea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  <a:r>
              <a:t>Visitantes no Site por dias de FDS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 Dias FdS2'!$D$1</c:f>
            </c:strRef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'Ex Dias FdS2'!$D$2:$D$25</c:f>
            </c:numRef>
          </c:val>
          <c:smooth val="0"/>
        </c:ser>
        <c:axId val="300258665"/>
        <c:axId val="2015332632"/>
      </c:lineChart>
      <c:catAx>
        <c:axId val="3002586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2015332632"/>
      </c:catAx>
      <c:valAx>
        <c:axId val="2015332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Visitantes no Site por dias de FDS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300258665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Relationship Id="rId3" Type="http://schemas.openxmlformats.org/officeDocument/2006/relationships/chart" Target="../charts/chart20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Relationship Id="rId3" Type="http://schemas.openxmlformats.org/officeDocument/2006/relationships/chart" Target="../charts/chart28.xml"/><Relationship Id="rId4" Type="http://schemas.openxmlformats.org/officeDocument/2006/relationships/chart" Target="../charts/chart29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0.xml"/><Relationship Id="rId2" Type="http://schemas.openxmlformats.org/officeDocument/2006/relationships/chart" Target="../charts/chart31.xml"/><Relationship Id="rId3" Type="http://schemas.openxmlformats.org/officeDocument/2006/relationships/chart" Target="../charts/chart32.xml"/><Relationship Id="rId4" Type="http://schemas.openxmlformats.org/officeDocument/2006/relationships/chart" Target="../charts/chart33.xml"/><Relationship Id="rId5" Type="http://schemas.openxmlformats.org/officeDocument/2006/relationships/chart" Target="../charts/chart34.xm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323850</xdr:colOff>
      <xdr:row>0</xdr:row>
      <xdr:rowOff>0</xdr:rowOff>
    </xdr:from>
    <xdr:ext cx="9134475" cy="14859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323850</xdr:colOff>
      <xdr:row>7</xdr:row>
      <xdr:rowOff>95250</xdr:rowOff>
    </xdr:from>
    <xdr:ext cx="9134475" cy="168592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323850</xdr:colOff>
      <xdr:row>16</xdr:row>
      <xdr:rowOff>9525</xdr:rowOff>
    </xdr:from>
    <xdr:ext cx="6381750" cy="196215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161925</xdr:colOff>
      <xdr:row>0</xdr:row>
      <xdr:rowOff>38100</xdr:rowOff>
    </xdr:from>
    <xdr:ext cx="8391525" cy="13620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161925</xdr:colOff>
      <xdr:row>7</xdr:row>
      <xdr:rowOff>47625</xdr:rowOff>
    </xdr:from>
    <xdr:ext cx="8372475" cy="16478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161925</xdr:colOff>
      <xdr:row>15</xdr:row>
      <xdr:rowOff>142875</xdr:rowOff>
    </xdr:from>
    <xdr:ext cx="5648325" cy="19716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66675</xdr:colOff>
      <xdr:row>0</xdr:row>
      <xdr:rowOff>0</xdr:rowOff>
    </xdr:from>
    <xdr:ext cx="8229600" cy="18573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66675</xdr:colOff>
      <xdr:row>9</xdr:row>
      <xdr:rowOff>142875</xdr:rowOff>
    </xdr:from>
    <xdr:ext cx="8229600" cy="1485900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66675</xdr:colOff>
      <xdr:row>17</xdr:row>
      <xdr:rowOff>104775</xdr:rowOff>
    </xdr:from>
    <xdr:ext cx="8286750" cy="1724025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</xdr:colOff>
      <xdr:row>0</xdr:row>
      <xdr:rowOff>0</xdr:rowOff>
    </xdr:from>
    <xdr:ext cx="8343900" cy="18478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114300</xdr:colOff>
      <xdr:row>9</xdr:row>
      <xdr:rowOff>95250</xdr:rowOff>
    </xdr:from>
    <xdr:ext cx="8210550" cy="161925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114300</xdr:colOff>
      <xdr:row>17</xdr:row>
      <xdr:rowOff>142875</xdr:rowOff>
    </xdr:from>
    <xdr:ext cx="5419725" cy="1752600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</xdr:colOff>
      <xdr:row>0</xdr:row>
      <xdr:rowOff>0</xdr:rowOff>
    </xdr:from>
    <xdr:ext cx="8591550" cy="17526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47625</xdr:colOff>
      <xdr:row>9</xdr:row>
      <xdr:rowOff>0</xdr:rowOff>
    </xdr:from>
    <xdr:ext cx="8543925" cy="19050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57150</xdr:colOff>
      <xdr:row>18</xdr:row>
      <xdr:rowOff>152400</xdr:rowOff>
    </xdr:from>
    <xdr:ext cx="5543550" cy="1628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0</xdr:row>
      <xdr:rowOff>57150</xdr:rowOff>
    </xdr:from>
    <xdr:ext cx="8867775" cy="26193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0</xdr:row>
      <xdr:rowOff>0</xdr:rowOff>
    </xdr:from>
    <xdr:ext cx="9629775" cy="2447925"/>
    <xdr:graphicFrame>
      <xdr:nvGraphicFramePr>
        <xdr:cNvPr id="17" name="Chart 1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304800</xdr:colOff>
      <xdr:row>0</xdr:row>
      <xdr:rowOff>0</xdr:rowOff>
    </xdr:from>
    <xdr:ext cx="7334250" cy="18192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333375</xdr:colOff>
      <xdr:row>9</xdr:row>
      <xdr:rowOff>38100</xdr:rowOff>
    </xdr:from>
    <xdr:ext cx="7305675" cy="157162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333375</xdr:colOff>
      <xdr:row>16</xdr:row>
      <xdr:rowOff>142875</xdr:rowOff>
    </xdr:from>
    <xdr:ext cx="4467225" cy="2000250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123825</xdr:colOff>
      <xdr:row>0</xdr:row>
      <xdr:rowOff>0</xdr:rowOff>
    </xdr:from>
    <xdr:ext cx="8591550" cy="1752600"/>
    <xdr:graphicFrame>
      <xdr:nvGraphicFramePr>
        <xdr:cNvPr id="20" name="Chart 2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133350</xdr:colOff>
      <xdr:row>9</xdr:row>
      <xdr:rowOff>38100</xdr:rowOff>
    </xdr:from>
    <xdr:ext cx="8591550" cy="1952625"/>
    <xdr:graphicFrame>
      <xdr:nvGraphicFramePr>
        <xdr:cNvPr id="23" name="Chart 2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133350</xdr:colOff>
      <xdr:row>19</xdr:row>
      <xdr:rowOff>95250</xdr:rowOff>
    </xdr:from>
    <xdr:ext cx="8591550" cy="2333625"/>
    <xdr:graphicFrame>
      <xdr:nvGraphicFramePr>
        <xdr:cNvPr id="24" name="Chart 2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0</xdr:row>
      <xdr:rowOff>9525</xdr:rowOff>
    </xdr:from>
    <xdr:ext cx="5715000" cy="1876425"/>
    <xdr:graphicFrame>
      <xdr:nvGraphicFramePr>
        <xdr:cNvPr id="22" name="Chart 2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19050</xdr:colOff>
      <xdr:row>9</xdr:row>
      <xdr:rowOff>180975</xdr:rowOff>
    </xdr:from>
    <xdr:ext cx="5715000" cy="1657350"/>
    <xdr:graphicFrame>
      <xdr:nvGraphicFramePr>
        <xdr:cNvPr id="25" name="Chart 2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600075</xdr:colOff>
      <xdr:row>0</xdr:row>
      <xdr:rowOff>0</xdr:rowOff>
    </xdr:from>
    <xdr:ext cx="7562850" cy="2105025"/>
    <xdr:graphicFrame>
      <xdr:nvGraphicFramePr>
        <xdr:cNvPr id="27" name="Chart 2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600075</xdr:colOff>
      <xdr:row>22</xdr:row>
      <xdr:rowOff>66675</xdr:rowOff>
    </xdr:from>
    <xdr:ext cx="7562850" cy="1838325"/>
    <xdr:graphicFrame>
      <xdr:nvGraphicFramePr>
        <xdr:cNvPr id="30" name="Chart 3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600075</xdr:colOff>
      <xdr:row>11</xdr:row>
      <xdr:rowOff>9525</xdr:rowOff>
    </xdr:from>
    <xdr:ext cx="7562850" cy="2152650"/>
    <xdr:graphicFrame>
      <xdr:nvGraphicFramePr>
        <xdr:cNvPr id="33" name="Chart 3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600075</xdr:colOff>
      <xdr:row>32</xdr:row>
      <xdr:rowOff>19050</xdr:rowOff>
    </xdr:from>
    <xdr:ext cx="7562850" cy="1838325"/>
    <xdr:graphicFrame>
      <xdr:nvGraphicFramePr>
        <xdr:cNvPr id="34" name="Chart 3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866775</xdr:colOff>
      <xdr:row>0</xdr:row>
      <xdr:rowOff>0</xdr:rowOff>
    </xdr:from>
    <xdr:ext cx="8820150" cy="3990975"/>
    <xdr:graphicFrame>
      <xdr:nvGraphicFramePr>
        <xdr:cNvPr id="26" name="Chart 2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9525</xdr:colOff>
      <xdr:row>28</xdr:row>
      <xdr:rowOff>76200</xdr:rowOff>
    </xdr:from>
    <xdr:ext cx="3857625" cy="2533650"/>
    <xdr:graphicFrame>
      <xdr:nvGraphicFramePr>
        <xdr:cNvPr id="28" name="Chart 2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9525</xdr:colOff>
      <xdr:row>0</xdr:row>
      <xdr:rowOff>9525</xdr:rowOff>
    </xdr:from>
    <xdr:ext cx="3857625" cy="2533650"/>
    <xdr:graphicFrame>
      <xdr:nvGraphicFramePr>
        <xdr:cNvPr id="29" name="Chart 2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9525</xdr:colOff>
      <xdr:row>20</xdr:row>
      <xdr:rowOff>180975</xdr:rowOff>
    </xdr:from>
    <xdr:ext cx="3857625" cy="2619375"/>
    <xdr:graphicFrame>
      <xdr:nvGraphicFramePr>
        <xdr:cNvPr id="31" name="Chart 3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19050</xdr:colOff>
      <xdr:row>34</xdr:row>
      <xdr:rowOff>142875</xdr:rowOff>
    </xdr:from>
    <xdr:ext cx="3857625" cy="3095625"/>
    <xdr:graphicFrame>
      <xdr:nvGraphicFramePr>
        <xdr:cNvPr id="32" name="Chart 3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647700</xdr:colOff>
      <xdr:row>2</xdr:row>
      <xdr:rowOff>0</xdr:rowOff>
    </xdr:from>
    <xdr:ext cx="3886200" cy="1990725"/>
    <xdr:graphicFrame>
      <xdr:nvGraphicFramePr>
        <xdr:cNvPr id="35" name="Chart 3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0</xdr:row>
      <xdr:rowOff>28575</xdr:rowOff>
    </xdr:from>
    <xdr:ext cx="8210550" cy="2647950"/>
    <xdr:graphicFrame>
      <xdr:nvGraphicFramePr>
        <xdr:cNvPr id="36" name="Chart 3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0</xdr:row>
      <xdr:rowOff>9525</xdr:rowOff>
    </xdr:from>
    <xdr:ext cx="9010650" cy="1495425"/>
    <xdr:graphicFrame>
      <xdr:nvGraphicFramePr>
        <xdr:cNvPr id="37" name="Chart 3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66675</xdr:colOff>
      <xdr:row>7</xdr:row>
      <xdr:rowOff>161925</xdr:rowOff>
    </xdr:from>
    <xdr:ext cx="8915400" cy="1762125"/>
    <xdr:graphicFrame>
      <xdr:nvGraphicFramePr>
        <xdr:cNvPr id="38" name="Chart 3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14.43"/>
    <col customWidth="1" min="4" max="4" width="19.14"/>
    <col customWidth="1" min="5" max="6" width="14.43"/>
  </cols>
  <sheetData>
    <row r="1" ht="15.75" customHeight="1">
      <c r="A1" s="2" t="s">
        <v>1</v>
      </c>
      <c r="B1" s="4" t="s">
        <v>2</v>
      </c>
      <c r="C1" s="6" t="s">
        <v>3</v>
      </c>
      <c r="D1" s="6" t="s">
        <v>4</v>
      </c>
    </row>
    <row r="2" ht="15.75" customHeight="1">
      <c r="A2" s="8">
        <v>41640.0</v>
      </c>
      <c r="B2" s="9">
        <v>10.0</v>
      </c>
      <c r="C2" s="11">
        <f t="shared" ref="C2:D2" si="1">B3-B2</f>
        <v>10</v>
      </c>
      <c r="D2" s="11">
        <f t="shared" si="1"/>
        <v>3</v>
      </c>
    </row>
    <row r="3" ht="15.75" customHeight="1">
      <c r="A3" s="8">
        <v>41671.0</v>
      </c>
      <c r="B3" s="9">
        <v>20.0</v>
      </c>
      <c r="C3" s="11">
        <f t="shared" ref="C3:D3" si="2">B4-B3</f>
        <v>13</v>
      </c>
      <c r="D3" s="11">
        <f t="shared" si="2"/>
        <v>1</v>
      </c>
    </row>
    <row r="4" ht="15.75" customHeight="1">
      <c r="A4" s="8">
        <v>41699.0</v>
      </c>
      <c r="B4" s="9">
        <v>33.0</v>
      </c>
      <c r="C4" s="11">
        <f t="shared" ref="C4:D4" si="3">B5-B4</f>
        <v>14</v>
      </c>
      <c r="D4" s="11">
        <f t="shared" si="3"/>
        <v>2</v>
      </c>
    </row>
    <row r="5" ht="15.75" customHeight="1">
      <c r="A5" s="8">
        <v>41730.0</v>
      </c>
      <c r="B5" s="9">
        <v>47.0</v>
      </c>
      <c r="C5" s="11">
        <f t="shared" ref="C5:D5" si="4">B6-B5</f>
        <v>16</v>
      </c>
      <c r="D5" s="11">
        <f t="shared" si="4"/>
        <v>2</v>
      </c>
    </row>
    <row r="6" ht="15.75" customHeight="1">
      <c r="A6" s="8">
        <v>41760.0</v>
      </c>
      <c r="B6" s="9">
        <v>63.0</v>
      </c>
      <c r="C6" s="11">
        <f t="shared" ref="C6:D6" si="5">B7-B6</f>
        <v>18</v>
      </c>
      <c r="D6" s="11">
        <f t="shared" si="5"/>
        <v>2</v>
      </c>
    </row>
    <row r="7" ht="15.75" customHeight="1">
      <c r="A7" s="8">
        <v>41791.0</v>
      </c>
      <c r="B7" s="9">
        <v>81.0</v>
      </c>
      <c r="C7" s="11">
        <f t="shared" ref="C7:D7" si="6">B8-B7</f>
        <v>20</v>
      </c>
      <c r="D7" s="11">
        <f t="shared" si="6"/>
        <v>3</v>
      </c>
    </row>
    <row r="8" ht="15.75" customHeight="1">
      <c r="A8" s="8">
        <v>41821.0</v>
      </c>
      <c r="B8" s="9">
        <v>101.0</v>
      </c>
      <c r="C8" s="11">
        <f t="shared" ref="C8:D8" si="7">B9-B8</f>
        <v>23</v>
      </c>
      <c r="D8" s="11">
        <f t="shared" si="7"/>
        <v>1</v>
      </c>
    </row>
    <row r="9" ht="15.75" customHeight="1">
      <c r="A9" s="8">
        <v>41852.0</v>
      </c>
      <c r="B9" s="9">
        <v>124.0</v>
      </c>
      <c r="C9" s="11">
        <f t="shared" ref="C9:D9" si="8">B10-B9</f>
        <v>24</v>
      </c>
      <c r="D9" s="11">
        <f t="shared" si="8"/>
        <v>2</v>
      </c>
    </row>
    <row r="10" ht="15.75" customHeight="1">
      <c r="A10" s="8">
        <v>41883.0</v>
      </c>
      <c r="B10" s="9">
        <v>148.0</v>
      </c>
      <c r="C10" s="11">
        <f t="shared" ref="C10:D10" si="9">B11-B10</f>
        <v>26</v>
      </c>
      <c r="D10" s="11">
        <f t="shared" si="9"/>
        <v>1</v>
      </c>
    </row>
    <row r="11" ht="15.75" customHeight="1">
      <c r="A11" s="8">
        <v>41913.0</v>
      </c>
      <c r="B11" s="9">
        <v>174.0</v>
      </c>
      <c r="C11" s="11">
        <f t="shared" ref="C11:D11" si="10">B12-B11</f>
        <v>27</v>
      </c>
      <c r="D11" s="11">
        <f t="shared" si="10"/>
        <v>2</v>
      </c>
    </row>
    <row r="12" ht="15.75" customHeight="1">
      <c r="A12" s="8">
        <v>41944.0</v>
      </c>
      <c r="B12" s="9">
        <v>201.0</v>
      </c>
      <c r="C12" s="11">
        <f t="shared" ref="C12:D12" si="11">B13-B12</f>
        <v>29</v>
      </c>
      <c r="D12" s="11">
        <f t="shared" si="11"/>
        <v>2</v>
      </c>
    </row>
    <row r="13" ht="15.75" customHeight="1">
      <c r="A13" s="8">
        <v>41974.0</v>
      </c>
      <c r="B13" s="9">
        <v>230.0</v>
      </c>
      <c r="C13" s="11">
        <f t="shared" ref="C13:D13" si="12">B14-B13</f>
        <v>31</v>
      </c>
      <c r="D13" s="11">
        <f t="shared" si="12"/>
        <v>1</v>
      </c>
    </row>
    <row r="14" ht="15.75" customHeight="1">
      <c r="A14" s="8">
        <v>42005.0</v>
      </c>
      <c r="B14" s="9">
        <v>261.0</v>
      </c>
      <c r="C14" s="11">
        <f t="shared" ref="C14:D14" si="13">B15-B14</f>
        <v>32</v>
      </c>
      <c r="D14" s="11">
        <f t="shared" si="13"/>
        <v>1</v>
      </c>
    </row>
    <row r="15" ht="15.75" customHeight="1">
      <c r="A15" s="8">
        <v>42036.0</v>
      </c>
      <c r="B15" s="9">
        <v>293.0</v>
      </c>
      <c r="C15" s="11">
        <f t="shared" ref="C15:D15" si="14">B16-B15</f>
        <v>33</v>
      </c>
      <c r="D15" s="11">
        <f t="shared" si="14"/>
        <v>3</v>
      </c>
    </row>
    <row r="16" ht="15.75" customHeight="1">
      <c r="A16" s="8">
        <v>42064.0</v>
      </c>
      <c r="B16" s="9">
        <v>326.0</v>
      </c>
      <c r="C16" s="11">
        <f t="shared" ref="C16:D16" si="15">B17-B16</f>
        <v>36</v>
      </c>
      <c r="D16" s="11">
        <f t="shared" si="15"/>
        <v>2</v>
      </c>
    </row>
    <row r="17" ht="15.75" customHeight="1">
      <c r="A17" s="8">
        <v>42095.0</v>
      </c>
      <c r="B17" s="9">
        <v>362.0</v>
      </c>
      <c r="C17" s="11">
        <f t="shared" ref="C17:D17" si="16">B18-B17</f>
        <v>38</v>
      </c>
      <c r="D17" s="11">
        <f t="shared" si="16"/>
        <v>2</v>
      </c>
    </row>
    <row r="18" ht="15.75" customHeight="1">
      <c r="A18" s="8">
        <v>42125.0</v>
      </c>
      <c r="B18" s="9">
        <v>400.0</v>
      </c>
      <c r="C18" s="11">
        <f t="shared" ref="C18:D18" si="17">B19-B18</f>
        <v>40</v>
      </c>
      <c r="D18" s="11">
        <f t="shared" si="17"/>
        <v>3</v>
      </c>
    </row>
    <row r="19" ht="15.75" customHeight="1">
      <c r="A19" s="8">
        <v>42156.0</v>
      </c>
      <c r="B19" s="9">
        <v>440.0</v>
      </c>
      <c r="C19" s="11">
        <f t="shared" ref="C19:D19" si="18">B20-B19</f>
        <v>43</v>
      </c>
      <c r="D19" s="11">
        <f t="shared" si="18"/>
        <v>1</v>
      </c>
    </row>
    <row r="20" ht="15.75" customHeight="1">
      <c r="A20" s="8">
        <v>42186.0</v>
      </c>
      <c r="B20" s="9">
        <v>483.0</v>
      </c>
      <c r="C20" s="11">
        <f t="shared" ref="C20:D20" si="19">B21-B20</f>
        <v>44</v>
      </c>
      <c r="D20" s="11">
        <f t="shared" si="19"/>
        <v>2</v>
      </c>
    </row>
    <row r="21" ht="15.75" customHeight="1">
      <c r="A21" s="8">
        <v>42217.0</v>
      </c>
      <c r="B21" s="9">
        <v>527.0</v>
      </c>
      <c r="C21" s="11">
        <f t="shared" ref="C21:D21" si="20">B22-B21</f>
        <v>46</v>
      </c>
      <c r="D21" s="11">
        <f t="shared" si="20"/>
        <v>2</v>
      </c>
    </row>
    <row r="22" ht="15.75" customHeight="1">
      <c r="A22" s="8">
        <v>42248.0</v>
      </c>
      <c r="B22" s="9">
        <v>573.0</v>
      </c>
      <c r="C22" s="11">
        <f t="shared" ref="C22:D22" si="21">B23-B22</f>
        <v>48</v>
      </c>
      <c r="D22" s="11">
        <f t="shared" si="21"/>
        <v>1</v>
      </c>
    </row>
    <row r="23" ht="15.75" customHeight="1">
      <c r="A23" s="8">
        <v>42278.0</v>
      </c>
      <c r="B23" s="9">
        <v>621.0</v>
      </c>
      <c r="C23" s="11">
        <f t="shared" ref="C23:D23" si="22">B24-B23</f>
        <v>49</v>
      </c>
      <c r="D23" s="11">
        <f t="shared" si="22"/>
        <v>2</v>
      </c>
    </row>
    <row r="24" ht="15.75" customHeight="1">
      <c r="A24" s="8">
        <v>42309.0</v>
      </c>
      <c r="B24" s="9">
        <v>670.0</v>
      </c>
      <c r="C24" s="11">
        <f>B25-B24</f>
        <v>51</v>
      </c>
    </row>
    <row r="25" ht="15.75" customHeight="1">
      <c r="A25" s="8">
        <v>42339.0</v>
      </c>
      <c r="B25" s="9">
        <v>721.0</v>
      </c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86"/>
    <col customWidth="1" min="2" max="4" width="14.43"/>
    <col customWidth="1" min="5" max="5" width="12.57"/>
    <col customWidth="1" min="6" max="6" width="26.86"/>
  </cols>
  <sheetData>
    <row r="1" ht="15.75" customHeight="1"/>
    <row r="2" ht="15.75" customHeight="1">
      <c r="B2" s="1" t="s">
        <v>0</v>
      </c>
      <c r="C2" s="5"/>
      <c r="D2" s="7"/>
      <c r="F2" s="10" t="s">
        <v>5</v>
      </c>
    </row>
    <row r="3" ht="15.75" customHeight="1">
      <c r="B3" s="12" t="s">
        <v>6</v>
      </c>
      <c r="C3" s="13"/>
      <c r="D3" s="14"/>
      <c r="F3" s="15" t="s">
        <v>7</v>
      </c>
    </row>
    <row r="4" ht="15.75" customHeight="1">
      <c r="B4" s="16" t="s">
        <v>8</v>
      </c>
      <c r="D4" s="17"/>
      <c r="F4" s="15" t="s">
        <v>9</v>
      </c>
    </row>
    <row r="5" ht="15.75" customHeight="1">
      <c r="B5" s="16" t="s">
        <v>10</v>
      </c>
      <c r="D5" s="17" t="s">
        <v>11</v>
      </c>
      <c r="F5" s="15" t="s">
        <v>12</v>
      </c>
    </row>
    <row r="6" ht="15.75" customHeight="1">
      <c r="B6" s="16" t="s">
        <v>13</v>
      </c>
      <c r="C6" s="9" t="s">
        <v>14</v>
      </c>
      <c r="D6" s="17" t="s">
        <v>15</v>
      </c>
      <c r="F6" s="15" t="s">
        <v>16</v>
      </c>
    </row>
    <row r="7" ht="15.75" customHeight="1">
      <c r="B7" s="16" t="s">
        <v>17</v>
      </c>
      <c r="D7" s="17" t="s">
        <v>18</v>
      </c>
      <c r="F7" s="18" t="s">
        <v>19</v>
      </c>
    </row>
    <row r="8" ht="15.75" customHeight="1">
      <c r="B8" s="16" t="s">
        <v>20</v>
      </c>
      <c r="D8" s="17" t="s">
        <v>21</v>
      </c>
    </row>
    <row r="9" ht="15.75" customHeight="1">
      <c r="B9" s="19" t="s">
        <v>22</v>
      </c>
      <c r="C9" s="20"/>
      <c r="D9" s="21"/>
      <c r="F9" s="9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17.86"/>
    <col customWidth="1" min="3" max="6" width="14.43"/>
  </cols>
  <sheetData>
    <row r="1" ht="15.75" customHeight="1">
      <c r="A1" s="3" t="s">
        <v>1</v>
      </c>
      <c r="B1" s="3" t="s">
        <v>2</v>
      </c>
      <c r="C1" s="4" t="s">
        <v>3</v>
      </c>
      <c r="D1" s="4" t="s">
        <v>4</v>
      </c>
    </row>
    <row r="2" ht="15.75" customHeight="1">
      <c r="A2" s="8">
        <v>41640.0</v>
      </c>
      <c r="B2" s="9">
        <v>10.0</v>
      </c>
      <c r="C2" s="11">
        <f t="shared" ref="C2:D2" si="1">B3-B2</f>
        <v>10</v>
      </c>
      <c r="D2" s="11">
        <f t="shared" si="1"/>
        <v>3</v>
      </c>
    </row>
    <row r="3" ht="15.75" customHeight="1">
      <c r="A3" s="8">
        <v>41671.0</v>
      </c>
      <c r="B3" s="11">
        <v>20.0</v>
      </c>
      <c r="C3" s="11">
        <f t="shared" ref="C3:D3" si="2">B4-B3</f>
        <v>13</v>
      </c>
      <c r="D3" s="11">
        <f t="shared" si="2"/>
        <v>1</v>
      </c>
    </row>
    <row r="4" ht="15.75" customHeight="1">
      <c r="A4" s="8">
        <v>41699.0</v>
      </c>
      <c r="B4" s="11">
        <v>33.0</v>
      </c>
      <c r="C4" s="11">
        <f t="shared" ref="C4:D4" si="3">B5-B4</f>
        <v>14</v>
      </c>
      <c r="D4" s="11">
        <f t="shared" si="3"/>
        <v>2</v>
      </c>
    </row>
    <row r="5" ht="15.75" customHeight="1">
      <c r="A5" s="8">
        <v>41730.0</v>
      </c>
      <c r="B5" s="11">
        <v>47.0</v>
      </c>
      <c r="C5" s="11">
        <f t="shared" ref="C5:D5" si="4">B6-B5</f>
        <v>16</v>
      </c>
      <c r="D5" s="11">
        <f t="shared" si="4"/>
        <v>2</v>
      </c>
    </row>
    <row r="6" ht="15.75" customHeight="1">
      <c r="A6" s="8">
        <v>41760.0</v>
      </c>
      <c r="B6" s="11">
        <v>63.0</v>
      </c>
      <c r="C6" s="11">
        <f t="shared" ref="C6:D6" si="5">B7-B6</f>
        <v>18</v>
      </c>
      <c r="D6" s="11">
        <f t="shared" si="5"/>
        <v>2</v>
      </c>
    </row>
    <row r="7" ht="15.75" customHeight="1">
      <c r="A7" s="8">
        <v>41791.0</v>
      </c>
      <c r="B7" s="11">
        <v>81.0</v>
      </c>
      <c r="C7" s="11">
        <f t="shared" ref="C7:D7" si="6">B8-B7</f>
        <v>20</v>
      </c>
      <c r="D7" s="11">
        <f t="shared" si="6"/>
        <v>3</v>
      </c>
    </row>
    <row r="8" ht="15.75" customHeight="1">
      <c r="A8" s="8">
        <v>41821.0</v>
      </c>
      <c r="B8" s="11">
        <v>101.0</v>
      </c>
      <c r="C8" s="11">
        <f t="shared" ref="C8:D8" si="7">B9-B8</f>
        <v>23</v>
      </c>
      <c r="D8" s="11">
        <f t="shared" si="7"/>
        <v>1</v>
      </c>
    </row>
    <row r="9" ht="15.75" customHeight="1">
      <c r="A9" s="8">
        <v>41852.0</v>
      </c>
      <c r="B9" s="11">
        <v>124.0</v>
      </c>
      <c r="C9" s="11">
        <f t="shared" ref="C9:D9" si="8">B10-B9</f>
        <v>24</v>
      </c>
      <c r="D9" s="11">
        <f t="shared" si="8"/>
        <v>2</v>
      </c>
    </row>
    <row r="10" ht="15.75" customHeight="1">
      <c r="A10" s="8">
        <v>41883.0</v>
      </c>
      <c r="B10" s="11">
        <v>148.0</v>
      </c>
      <c r="C10" s="11">
        <f t="shared" ref="C10:D10" si="9">B11-B10</f>
        <v>26</v>
      </c>
      <c r="D10" s="11">
        <f t="shared" si="9"/>
        <v>1</v>
      </c>
    </row>
    <row r="11" ht="15.75" customHeight="1">
      <c r="A11" s="8">
        <v>41913.0</v>
      </c>
      <c r="B11" s="11">
        <v>174.0</v>
      </c>
      <c r="C11" s="11">
        <f t="shared" ref="C11:D11" si="10">B12-B11</f>
        <v>27</v>
      </c>
      <c r="D11" s="11">
        <f t="shared" si="10"/>
        <v>2</v>
      </c>
    </row>
    <row r="12" ht="15.75" customHeight="1">
      <c r="A12" s="8">
        <v>41944.0</v>
      </c>
      <c r="B12" s="11">
        <v>201.0</v>
      </c>
      <c r="C12" s="11">
        <f t="shared" ref="C12:D12" si="11">B13-B12</f>
        <v>29</v>
      </c>
      <c r="D12" s="11">
        <f t="shared" si="11"/>
        <v>2</v>
      </c>
    </row>
    <row r="13" ht="15.75" customHeight="1">
      <c r="A13" s="8">
        <v>41974.0</v>
      </c>
      <c r="B13" s="11">
        <v>230.0</v>
      </c>
      <c r="C13" s="11">
        <f t="shared" ref="C13:D13" si="12">B14-B13</f>
        <v>31</v>
      </c>
      <c r="D13" s="11">
        <f t="shared" si="12"/>
        <v>1</v>
      </c>
    </row>
    <row r="14" ht="15.75" customHeight="1">
      <c r="A14" s="8">
        <v>42005.0</v>
      </c>
      <c r="B14" s="11">
        <v>261.0</v>
      </c>
      <c r="C14" s="11">
        <f t="shared" ref="C14:D14" si="13">B15-B14</f>
        <v>32</v>
      </c>
      <c r="D14" s="11">
        <f t="shared" si="13"/>
        <v>1</v>
      </c>
    </row>
    <row r="15" ht="15.75" customHeight="1">
      <c r="A15" s="8">
        <v>42036.0</v>
      </c>
      <c r="B15" s="11">
        <v>293.0</v>
      </c>
      <c r="C15" s="11">
        <f t="shared" ref="C15:D15" si="14">B16-B15</f>
        <v>33</v>
      </c>
      <c r="D15" s="11">
        <f t="shared" si="14"/>
        <v>3</v>
      </c>
    </row>
    <row r="16" ht="15.75" customHeight="1">
      <c r="A16" s="8">
        <v>42064.0</v>
      </c>
      <c r="B16" s="11">
        <v>326.0</v>
      </c>
      <c r="C16" s="11">
        <f t="shared" ref="C16:D16" si="15">B17-B16</f>
        <v>36</v>
      </c>
      <c r="D16" s="11">
        <f t="shared" si="15"/>
        <v>2</v>
      </c>
    </row>
    <row r="17" ht="15.75" customHeight="1">
      <c r="A17" s="8">
        <v>42095.0</v>
      </c>
      <c r="B17" s="11">
        <v>362.0</v>
      </c>
      <c r="C17" s="11">
        <f t="shared" ref="C17:D17" si="16">B18-B17</f>
        <v>38</v>
      </c>
      <c r="D17" s="11">
        <f t="shared" si="16"/>
        <v>2</v>
      </c>
    </row>
    <row r="18" ht="15.75" customHeight="1">
      <c r="A18" s="8">
        <v>42125.0</v>
      </c>
      <c r="B18" s="11">
        <v>400.0</v>
      </c>
      <c r="C18" s="11">
        <f t="shared" ref="C18:D18" si="17">B19-B18</f>
        <v>40</v>
      </c>
      <c r="D18" s="11">
        <f t="shared" si="17"/>
        <v>3</v>
      </c>
    </row>
    <row r="19" ht="15.75" customHeight="1">
      <c r="A19" s="8">
        <v>42156.0</v>
      </c>
      <c r="B19" s="11">
        <v>440.0</v>
      </c>
      <c r="C19" s="11">
        <f t="shared" ref="C19:D19" si="18">B20-B19</f>
        <v>43</v>
      </c>
      <c r="D19" s="11">
        <f t="shared" si="18"/>
        <v>1</v>
      </c>
    </row>
    <row r="20" ht="15.75" customHeight="1">
      <c r="A20" s="8">
        <v>42186.0</v>
      </c>
      <c r="B20" s="11">
        <v>483.0</v>
      </c>
      <c r="C20" s="11">
        <f t="shared" ref="C20:D20" si="19">B21-B20</f>
        <v>44</v>
      </c>
      <c r="D20" s="11">
        <f t="shared" si="19"/>
        <v>2</v>
      </c>
    </row>
    <row r="21" ht="15.75" customHeight="1">
      <c r="A21" s="8">
        <v>42217.0</v>
      </c>
      <c r="B21" s="11">
        <v>527.0</v>
      </c>
      <c r="C21" s="11">
        <f t="shared" ref="C21:D21" si="20">B22-B21</f>
        <v>46</v>
      </c>
      <c r="D21" s="11">
        <f t="shared" si="20"/>
        <v>2</v>
      </c>
    </row>
    <row r="22" ht="15.75" customHeight="1">
      <c r="A22" s="8">
        <v>42248.0</v>
      </c>
      <c r="B22" s="11">
        <v>573.0</v>
      </c>
      <c r="C22" s="11">
        <f t="shared" ref="C22:D22" si="21">B23-B22</f>
        <v>48</v>
      </c>
      <c r="D22" s="11">
        <f t="shared" si="21"/>
        <v>1</v>
      </c>
    </row>
    <row r="23" ht="15.75" customHeight="1">
      <c r="A23" s="8">
        <v>42278.0</v>
      </c>
      <c r="B23" s="11">
        <v>621.0</v>
      </c>
      <c r="C23" s="11">
        <f t="shared" ref="C23:D23" si="22">B24-B23</f>
        <v>49</v>
      </c>
      <c r="D23" s="11">
        <f t="shared" si="22"/>
        <v>2</v>
      </c>
    </row>
    <row r="24" ht="15.75" customHeight="1">
      <c r="A24" s="8">
        <v>42309.0</v>
      </c>
      <c r="B24" s="11">
        <v>670.0</v>
      </c>
      <c r="C24" s="11">
        <f>B25-B24</f>
        <v>51</v>
      </c>
    </row>
    <row r="25" ht="15.75" customHeight="1">
      <c r="A25" s="8">
        <v>42339.0</v>
      </c>
      <c r="B25" s="11">
        <v>721.0</v>
      </c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2.71"/>
    <col customWidth="1" min="3" max="3" width="13.14"/>
    <col customWidth="1" min="4" max="4" width="20.57"/>
  </cols>
  <sheetData>
    <row r="1">
      <c r="A1" s="22" t="s">
        <v>1</v>
      </c>
      <c r="B1" s="23" t="s">
        <v>23</v>
      </c>
      <c r="C1" s="6" t="s">
        <v>24</v>
      </c>
      <c r="D1" s="6" t="s">
        <v>25</v>
      </c>
    </row>
    <row r="2">
      <c r="A2" s="24">
        <v>41640.0</v>
      </c>
      <c r="B2" s="25">
        <v>0.0</v>
      </c>
      <c r="C2" s="11">
        <f t="shared" ref="C2:D2" si="1">B3-B2</f>
        <v>10</v>
      </c>
      <c r="D2" s="11">
        <f t="shared" si="1"/>
        <v>1</v>
      </c>
    </row>
    <row r="3">
      <c r="A3" s="24">
        <v>41671.0</v>
      </c>
      <c r="B3" s="25">
        <v>10.0</v>
      </c>
      <c r="C3" s="11">
        <f t="shared" ref="C3:D3" si="2">B4-B3</f>
        <v>11</v>
      </c>
      <c r="D3" s="11">
        <f t="shared" si="2"/>
        <v>2</v>
      </c>
    </row>
    <row r="4">
      <c r="A4" s="24">
        <v>41699.0</v>
      </c>
      <c r="B4" s="25">
        <v>21.0</v>
      </c>
      <c r="C4" s="11">
        <f t="shared" ref="C4:D4" si="3">B5-B4</f>
        <v>13</v>
      </c>
      <c r="D4" s="11">
        <f t="shared" si="3"/>
        <v>2</v>
      </c>
    </row>
    <row r="5">
      <c r="A5" s="24">
        <v>41730.0</v>
      </c>
      <c r="B5" s="25">
        <v>34.0</v>
      </c>
      <c r="C5" s="11">
        <f t="shared" ref="C5:D5" si="4">B6-B5</f>
        <v>15</v>
      </c>
      <c r="D5" s="11">
        <f t="shared" si="4"/>
        <v>2</v>
      </c>
    </row>
    <row r="6">
      <c r="A6" s="24">
        <v>41760.0</v>
      </c>
      <c r="B6" s="25">
        <v>49.0</v>
      </c>
      <c r="C6" s="11">
        <f t="shared" ref="C6:D6" si="5">B7-B6</f>
        <v>17</v>
      </c>
      <c r="D6" s="11">
        <f t="shared" si="5"/>
        <v>2</v>
      </c>
    </row>
    <row r="7">
      <c r="A7" s="24">
        <v>41791.0</v>
      </c>
      <c r="B7" s="25">
        <v>66.0</v>
      </c>
      <c r="C7" s="11">
        <f t="shared" ref="C7:D7" si="6">B8-B7</f>
        <v>19</v>
      </c>
      <c r="D7" s="11">
        <f t="shared" si="6"/>
        <v>3</v>
      </c>
    </row>
    <row r="8">
      <c r="A8" s="24">
        <v>41821.0</v>
      </c>
      <c r="B8" s="25">
        <v>85.0</v>
      </c>
      <c r="C8" s="11">
        <f t="shared" ref="C8:D8" si="7">B9-B8</f>
        <v>22</v>
      </c>
      <c r="D8" s="11">
        <f t="shared" si="7"/>
        <v>3</v>
      </c>
    </row>
    <row r="9">
      <c r="A9" s="24">
        <v>41852.0</v>
      </c>
      <c r="B9" s="25">
        <v>107.0</v>
      </c>
      <c r="C9" s="11">
        <f t="shared" ref="C9:D9" si="8">B10-B9</f>
        <v>25</v>
      </c>
      <c r="D9" s="11">
        <f t="shared" si="8"/>
        <v>3</v>
      </c>
    </row>
    <row r="10">
      <c r="A10" s="24">
        <v>41883.0</v>
      </c>
      <c r="B10" s="25">
        <v>132.0</v>
      </c>
      <c r="C10" s="11">
        <f t="shared" ref="C10:D10" si="9">B11-B10</f>
        <v>28</v>
      </c>
      <c r="D10" s="11">
        <f t="shared" si="9"/>
        <v>2</v>
      </c>
    </row>
    <row r="11">
      <c r="A11" s="24">
        <v>41913.0</v>
      </c>
      <c r="B11" s="25">
        <v>160.0</v>
      </c>
      <c r="C11" s="11">
        <f t="shared" ref="C11:D11" si="10">B12-B11</f>
        <v>30</v>
      </c>
      <c r="D11" s="11">
        <f t="shared" si="10"/>
        <v>1</v>
      </c>
    </row>
    <row r="12">
      <c r="A12" s="24">
        <v>41944.0</v>
      </c>
      <c r="B12" s="25">
        <v>190.0</v>
      </c>
      <c r="C12" s="11">
        <f t="shared" ref="C12:D12" si="11">B13-B12</f>
        <v>31</v>
      </c>
      <c r="D12" s="11">
        <f t="shared" si="11"/>
        <v>0</v>
      </c>
    </row>
    <row r="13">
      <c r="A13" s="24">
        <v>41974.0</v>
      </c>
      <c r="B13" s="25">
        <v>221.0</v>
      </c>
      <c r="C13" s="11">
        <f t="shared" ref="C13:D13" si="12">B14-B13</f>
        <v>31</v>
      </c>
      <c r="D13" s="11">
        <f t="shared" si="12"/>
        <v>0</v>
      </c>
    </row>
    <row r="14">
      <c r="A14" s="24">
        <v>42005.0</v>
      </c>
      <c r="B14" s="25">
        <v>252.0</v>
      </c>
      <c r="C14" s="11">
        <f t="shared" ref="C14:D14" si="13">B15-B14</f>
        <v>31</v>
      </c>
      <c r="D14" s="11">
        <f t="shared" si="13"/>
        <v>-1</v>
      </c>
    </row>
    <row r="15">
      <c r="A15" s="24">
        <v>42036.0</v>
      </c>
      <c r="B15" s="25">
        <v>283.0</v>
      </c>
      <c r="C15" s="11">
        <f t="shared" ref="C15:D15" si="14">B16-B15</f>
        <v>30</v>
      </c>
      <c r="D15" s="11">
        <f t="shared" si="14"/>
        <v>-2</v>
      </c>
    </row>
    <row r="16">
      <c r="A16" s="24">
        <v>42064.0</v>
      </c>
      <c r="B16" s="25">
        <v>313.0</v>
      </c>
      <c r="C16" s="11">
        <f t="shared" ref="C16:D16" si="15">B17-B16</f>
        <v>28</v>
      </c>
      <c r="D16" s="11">
        <f t="shared" si="15"/>
        <v>-2</v>
      </c>
    </row>
    <row r="17">
      <c r="A17" s="24">
        <v>42095.0</v>
      </c>
      <c r="B17" s="25">
        <v>341.0</v>
      </c>
      <c r="C17" s="11">
        <f t="shared" ref="C17:D17" si="16">B18-B17</f>
        <v>26</v>
      </c>
      <c r="D17" s="11">
        <f t="shared" si="16"/>
        <v>-3</v>
      </c>
    </row>
    <row r="18">
      <c r="A18" s="24">
        <v>42125.0</v>
      </c>
      <c r="B18" s="25">
        <v>367.0</v>
      </c>
      <c r="C18" s="11">
        <f t="shared" ref="C18:D18" si="17">B19-B18</f>
        <v>23</v>
      </c>
      <c r="D18" s="11">
        <f t="shared" si="17"/>
        <v>-3</v>
      </c>
    </row>
    <row r="19">
      <c r="A19" s="24">
        <v>42156.0</v>
      </c>
      <c r="B19" s="25">
        <v>390.0</v>
      </c>
      <c r="C19" s="11">
        <f t="shared" ref="C19:D19" si="18">B20-B19</f>
        <v>20</v>
      </c>
      <c r="D19" s="11">
        <f t="shared" si="18"/>
        <v>-4</v>
      </c>
    </row>
    <row r="20">
      <c r="A20" s="24">
        <v>42186.0</v>
      </c>
      <c r="B20" s="25">
        <v>410.0</v>
      </c>
      <c r="C20" s="11">
        <f t="shared" ref="C20:D20" si="19">B21-B20</f>
        <v>16</v>
      </c>
      <c r="D20" s="11">
        <f t="shared" si="19"/>
        <v>-5</v>
      </c>
    </row>
    <row r="21">
      <c r="A21" s="24">
        <v>42217.0</v>
      </c>
      <c r="B21" s="25">
        <v>426.0</v>
      </c>
      <c r="C21" s="11">
        <f t="shared" ref="C21:D21" si="20">B22-B21</f>
        <v>11</v>
      </c>
      <c r="D21" s="11">
        <f t="shared" si="20"/>
        <v>-4</v>
      </c>
    </row>
    <row r="22">
      <c r="A22" s="24">
        <v>42248.0</v>
      </c>
      <c r="B22" s="25">
        <v>437.0</v>
      </c>
      <c r="C22" s="11">
        <f t="shared" ref="C22:D22" si="21">B23-B22</f>
        <v>7</v>
      </c>
      <c r="D22" s="11">
        <f t="shared" si="21"/>
        <v>-2</v>
      </c>
    </row>
    <row r="23">
      <c r="A23" s="24">
        <v>42278.0</v>
      </c>
      <c r="B23" s="25">
        <v>444.0</v>
      </c>
      <c r="C23" s="11">
        <f t="shared" ref="C23:D23" si="22">B24-B23</f>
        <v>5</v>
      </c>
      <c r="D23" s="11">
        <f t="shared" si="22"/>
        <v>0</v>
      </c>
    </row>
    <row r="24">
      <c r="A24" s="24">
        <v>42309.0</v>
      </c>
      <c r="B24" s="25">
        <v>449.0</v>
      </c>
      <c r="C24" s="11">
        <f t="shared" ref="C24:D24" si="23">B25-B24</f>
        <v>5</v>
      </c>
      <c r="D24" s="11">
        <f t="shared" si="23"/>
        <v>-5</v>
      </c>
    </row>
    <row r="25">
      <c r="A25" s="24">
        <v>42339.0</v>
      </c>
      <c r="B25" s="25">
        <v>454.0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1.43"/>
    <col customWidth="1" min="3" max="6" width="14.43"/>
  </cols>
  <sheetData>
    <row r="1" ht="15.75" customHeight="1">
      <c r="A1" s="3" t="s">
        <v>1</v>
      </c>
      <c r="B1" s="4" t="s">
        <v>23</v>
      </c>
      <c r="C1" s="4" t="s">
        <v>24</v>
      </c>
      <c r="D1" s="4" t="s">
        <v>29</v>
      </c>
    </row>
    <row r="2" ht="15.75" customHeight="1">
      <c r="A2" s="8">
        <v>41640.0</v>
      </c>
      <c r="B2" s="9">
        <v>0.0</v>
      </c>
      <c r="C2" s="11">
        <f t="shared" ref="C2:D2" si="1">B3-B2</f>
        <v>10</v>
      </c>
      <c r="D2" s="11">
        <f t="shared" si="1"/>
        <v>1</v>
      </c>
    </row>
    <row r="3" ht="15.75" customHeight="1">
      <c r="A3" s="8">
        <v>41671.0</v>
      </c>
      <c r="B3" s="9">
        <v>10.0</v>
      </c>
      <c r="C3" s="11">
        <f t="shared" ref="C3:D3" si="2">B4-B3</f>
        <v>11</v>
      </c>
      <c r="D3" s="11">
        <f t="shared" si="2"/>
        <v>2</v>
      </c>
    </row>
    <row r="4" ht="15.75" customHeight="1">
      <c r="A4" s="8">
        <v>41699.0</v>
      </c>
      <c r="B4" s="9">
        <v>21.0</v>
      </c>
      <c r="C4" s="11">
        <f t="shared" ref="C4:D4" si="3">B5-B4</f>
        <v>13</v>
      </c>
      <c r="D4" s="11">
        <f t="shared" si="3"/>
        <v>2</v>
      </c>
    </row>
    <row r="5" ht="15.75" customHeight="1">
      <c r="A5" s="8">
        <v>41730.0</v>
      </c>
      <c r="B5" s="9">
        <v>34.0</v>
      </c>
      <c r="C5" s="11">
        <f t="shared" ref="C5:D5" si="4">B6-B5</f>
        <v>15</v>
      </c>
      <c r="D5" s="11">
        <f t="shared" si="4"/>
        <v>2</v>
      </c>
    </row>
    <row r="6" ht="15.75" customHeight="1">
      <c r="A6" s="8">
        <v>41760.0</v>
      </c>
      <c r="B6" s="9">
        <v>49.0</v>
      </c>
      <c r="C6" s="11">
        <f t="shared" ref="C6:D6" si="5">B7-B6</f>
        <v>17</v>
      </c>
      <c r="D6" s="11">
        <f t="shared" si="5"/>
        <v>2</v>
      </c>
    </row>
    <row r="7" ht="15.75" customHeight="1">
      <c r="A7" s="8">
        <v>41791.0</v>
      </c>
      <c r="B7" s="9">
        <v>66.0</v>
      </c>
      <c r="C7" s="11">
        <f t="shared" ref="C7:D7" si="6">B8-B7</f>
        <v>19</v>
      </c>
      <c r="D7" s="11">
        <f t="shared" si="6"/>
        <v>3</v>
      </c>
    </row>
    <row r="8" ht="15.75" customHeight="1">
      <c r="A8" s="8">
        <v>41821.0</v>
      </c>
      <c r="B8" s="9">
        <v>85.0</v>
      </c>
      <c r="C8" s="11">
        <f t="shared" ref="C8:D8" si="7">B9-B8</f>
        <v>22</v>
      </c>
      <c r="D8" s="11">
        <f t="shared" si="7"/>
        <v>3</v>
      </c>
    </row>
    <row r="9" ht="15.75" customHeight="1">
      <c r="A9" s="8">
        <v>41852.0</v>
      </c>
      <c r="B9" s="9">
        <v>107.0</v>
      </c>
      <c r="C9" s="11">
        <f t="shared" ref="C9:D9" si="8">B10-B9</f>
        <v>25</v>
      </c>
      <c r="D9" s="11">
        <f t="shared" si="8"/>
        <v>3</v>
      </c>
    </row>
    <row r="10" ht="15.75" customHeight="1">
      <c r="A10" s="8">
        <v>41883.0</v>
      </c>
      <c r="B10" s="9">
        <v>132.0</v>
      </c>
      <c r="C10" s="11">
        <f t="shared" ref="C10:D10" si="9">B11-B10</f>
        <v>28</v>
      </c>
      <c r="D10" s="11">
        <f t="shared" si="9"/>
        <v>2</v>
      </c>
    </row>
    <row r="11" ht="15.75" customHeight="1">
      <c r="A11" s="8">
        <v>41913.0</v>
      </c>
      <c r="B11" s="9">
        <v>160.0</v>
      </c>
      <c r="C11" s="11">
        <f t="shared" ref="C11:D11" si="10">B12-B11</f>
        <v>30</v>
      </c>
      <c r="D11" s="11">
        <f t="shared" si="10"/>
        <v>1</v>
      </c>
    </row>
    <row r="12" ht="15.75" customHeight="1">
      <c r="A12" s="8">
        <v>41944.0</v>
      </c>
      <c r="B12" s="9">
        <v>190.0</v>
      </c>
      <c r="C12" s="11">
        <f t="shared" ref="C12:D12" si="11">B13-B12</f>
        <v>31</v>
      </c>
      <c r="D12" s="11">
        <f t="shared" si="11"/>
        <v>0</v>
      </c>
    </row>
    <row r="13" ht="15.75" customHeight="1">
      <c r="A13" s="8">
        <v>41974.0</v>
      </c>
      <c r="B13" s="9">
        <v>221.0</v>
      </c>
      <c r="C13" s="11">
        <f t="shared" ref="C13:D13" si="12">B14-B13</f>
        <v>31</v>
      </c>
      <c r="D13" s="11">
        <f t="shared" si="12"/>
        <v>0</v>
      </c>
    </row>
    <row r="14" ht="15.75" customHeight="1">
      <c r="A14" s="8">
        <v>42005.0</v>
      </c>
      <c r="B14" s="9">
        <v>252.0</v>
      </c>
      <c r="C14" s="11">
        <f t="shared" ref="C14:D14" si="13">B15-B14</f>
        <v>31</v>
      </c>
      <c r="D14" s="11">
        <f t="shared" si="13"/>
        <v>-1</v>
      </c>
    </row>
    <row r="15" ht="15.75" customHeight="1">
      <c r="A15" s="8">
        <v>42036.0</v>
      </c>
      <c r="B15" s="9">
        <v>283.0</v>
      </c>
      <c r="C15" s="11">
        <f t="shared" ref="C15:D15" si="14">B16-B15</f>
        <v>30</v>
      </c>
      <c r="D15" s="11">
        <f t="shared" si="14"/>
        <v>-2</v>
      </c>
    </row>
    <row r="16" ht="15.75" customHeight="1">
      <c r="A16" s="8">
        <v>42064.0</v>
      </c>
      <c r="B16" s="9">
        <v>313.0</v>
      </c>
      <c r="C16" s="11">
        <f t="shared" ref="C16:D16" si="15">B17-B16</f>
        <v>28</v>
      </c>
      <c r="D16" s="11">
        <f t="shared" si="15"/>
        <v>-2</v>
      </c>
    </row>
    <row r="17" ht="15.75" customHeight="1">
      <c r="A17" s="8">
        <v>42095.0</v>
      </c>
      <c r="B17" s="9">
        <v>341.0</v>
      </c>
      <c r="C17" s="11">
        <f t="shared" ref="C17:D17" si="16">B18-B17</f>
        <v>26</v>
      </c>
      <c r="D17" s="11">
        <f t="shared" si="16"/>
        <v>-3</v>
      </c>
    </row>
    <row r="18" ht="15.75" customHeight="1">
      <c r="A18" s="8">
        <v>42125.0</v>
      </c>
      <c r="B18" s="9">
        <v>367.0</v>
      </c>
      <c r="C18" s="11">
        <f t="shared" ref="C18:D18" si="17">B19-B18</f>
        <v>23</v>
      </c>
      <c r="D18" s="11">
        <f t="shared" si="17"/>
        <v>-3</v>
      </c>
    </row>
    <row r="19" ht="15.75" customHeight="1">
      <c r="A19" s="8">
        <v>42156.0</v>
      </c>
      <c r="B19" s="9">
        <v>390.0</v>
      </c>
      <c r="C19" s="11">
        <f t="shared" ref="C19:D19" si="18">B20-B19</f>
        <v>20</v>
      </c>
      <c r="D19" s="11">
        <f t="shared" si="18"/>
        <v>-4</v>
      </c>
    </row>
    <row r="20" ht="15.75" customHeight="1">
      <c r="A20" s="8">
        <v>42186.0</v>
      </c>
      <c r="B20" s="9">
        <v>410.0</v>
      </c>
      <c r="C20" s="11">
        <f t="shared" ref="C20:D20" si="19">B21-B20</f>
        <v>16</v>
      </c>
      <c r="D20" s="11">
        <f t="shared" si="19"/>
        <v>-5</v>
      </c>
    </row>
    <row r="21" ht="15.75" customHeight="1">
      <c r="A21" s="8">
        <v>42217.0</v>
      </c>
      <c r="B21" s="9">
        <v>426.0</v>
      </c>
      <c r="C21" s="11">
        <f t="shared" ref="C21:D21" si="20">B22-B21</f>
        <v>11</v>
      </c>
      <c r="D21" s="11">
        <f t="shared" si="20"/>
        <v>-4</v>
      </c>
    </row>
    <row r="22" ht="15.75" customHeight="1">
      <c r="A22" s="8">
        <v>42248.0</v>
      </c>
      <c r="B22" s="9">
        <v>437.0</v>
      </c>
      <c r="C22" s="11">
        <f t="shared" ref="C22:D22" si="21">B23-B22</f>
        <v>7</v>
      </c>
      <c r="D22" s="11">
        <f t="shared" si="21"/>
        <v>-2</v>
      </c>
    </row>
    <row r="23" ht="15.75" customHeight="1">
      <c r="A23" s="8">
        <v>42278.0</v>
      </c>
      <c r="B23" s="9">
        <v>444.0</v>
      </c>
      <c r="C23" s="11">
        <f t="shared" ref="C23:D23" si="22">B24-B23</f>
        <v>5</v>
      </c>
      <c r="D23" s="11">
        <f t="shared" si="22"/>
        <v>0</v>
      </c>
    </row>
    <row r="24" ht="15.75" customHeight="1">
      <c r="A24" s="8">
        <v>42309.0</v>
      </c>
      <c r="B24" s="9">
        <v>449.0</v>
      </c>
      <c r="C24" s="11">
        <f>B25-B24</f>
        <v>5</v>
      </c>
    </row>
    <row r="25" ht="15.75" customHeight="1">
      <c r="A25" s="8">
        <v>42339.0</v>
      </c>
      <c r="B25" s="9">
        <v>454.0</v>
      </c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1.43"/>
    <col customWidth="1" min="3" max="6" width="14.43"/>
  </cols>
  <sheetData>
    <row r="1" ht="15.75" customHeight="1">
      <c r="A1" s="3" t="s">
        <v>1</v>
      </c>
      <c r="B1" s="4" t="s">
        <v>26</v>
      </c>
      <c r="C1" s="26" t="s">
        <v>27</v>
      </c>
      <c r="D1" s="27" t="s">
        <v>28</v>
      </c>
      <c r="E1" s="28"/>
      <c r="F1" s="28"/>
    </row>
    <row r="2" ht="15.75" customHeight="1">
      <c r="A2" s="8">
        <v>41640.0</v>
      </c>
      <c r="B2" s="9">
        <v>0.0</v>
      </c>
      <c r="C2" s="29">
        <f t="shared" ref="C2:D2" si="1">B3-B2</f>
        <v>5</v>
      </c>
      <c r="D2" s="29">
        <f t="shared" si="1"/>
        <v>1</v>
      </c>
      <c r="E2" s="29"/>
      <c r="F2" s="29"/>
    </row>
    <row r="3" ht="15.75" customHeight="1">
      <c r="A3" s="8">
        <v>41671.0</v>
      </c>
      <c r="B3" s="9">
        <v>5.0</v>
      </c>
      <c r="C3" s="29">
        <f t="shared" ref="C3:D3" si="2">B4-B3</f>
        <v>6</v>
      </c>
      <c r="D3" s="29">
        <f t="shared" si="2"/>
        <v>2</v>
      </c>
      <c r="E3" s="29"/>
      <c r="F3" s="29"/>
    </row>
    <row r="4" ht="15.75" customHeight="1">
      <c r="A4" s="8">
        <v>41699.0</v>
      </c>
      <c r="B4" s="9">
        <v>11.0</v>
      </c>
      <c r="C4" s="29">
        <f t="shared" ref="C4:D4" si="3">B5-B4</f>
        <v>8</v>
      </c>
      <c r="D4" s="29">
        <f t="shared" si="3"/>
        <v>-3</v>
      </c>
      <c r="E4" s="29"/>
      <c r="F4" s="29"/>
    </row>
    <row r="5" ht="15.75" customHeight="1">
      <c r="A5" s="8">
        <v>41730.0</v>
      </c>
      <c r="B5" s="9">
        <v>19.0</v>
      </c>
      <c r="C5" s="29">
        <f t="shared" ref="C5:D5" si="4">B6-B5</f>
        <v>5</v>
      </c>
      <c r="D5" s="29">
        <f t="shared" si="4"/>
        <v>0</v>
      </c>
      <c r="E5" s="29"/>
      <c r="F5" s="29"/>
    </row>
    <row r="6" ht="15.75" customHeight="1">
      <c r="A6" s="8">
        <v>41760.0</v>
      </c>
      <c r="B6" s="9">
        <v>24.0</v>
      </c>
      <c r="C6" s="29">
        <f t="shared" ref="C6:D6" si="5">B7-B6</f>
        <v>5</v>
      </c>
      <c r="D6" s="29">
        <f t="shared" si="5"/>
        <v>-3</v>
      </c>
      <c r="E6" s="29"/>
      <c r="F6" s="29"/>
    </row>
    <row r="7" ht="15.75" customHeight="1">
      <c r="A7" s="8">
        <v>41791.0</v>
      </c>
      <c r="B7" s="9">
        <v>29.0</v>
      </c>
      <c r="C7" s="29">
        <f t="shared" ref="C7:D7" si="6">B8-B7</f>
        <v>2</v>
      </c>
      <c r="D7" s="29">
        <f t="shared" si="6"/>
        <v>4</v>
      </c>
      <c r="E7" s="29"/>
      <c r="F7" s="29"/>
    </row>
    <row r="8" ht="15.75" customHeight="1">
      <c r="A8" s="8">
        <v>41821.0</v>
      </c>
      <c r="B8" s="9">
        <v>31.0</v>
      </c>
      <c r="C8" s="29">
        <f t="shared" ref="C8:D8" si="7">B9-B8</f>
        <v>6</v>
      </c>
      <c r="D8" s="29">
        <f t="shared" si="7"/>
        <v>4</v>
      </c>
      <c r="E8" s="29"/>
      <c r="F8" s="29"/>
    </row>
    <row r="9" ht="15.75" customHeight="1">
      <c r="A9" s="8">
        <v>41852.0</v>
      </c>
      <c r="B9" s="9">
        <v>37.0</v>
      </c>
      <c r="C9" s="29">
        <f t="shared" ref="C9:D9" si="8">B10-B9</f>
        <v>10</v>
      </c>
      <c r="D9" s="29">
        <f t="shared" si="8"/>
        <v>5</v>
      </c>
      <c r="E9" s="29"/>
      <c r="F9" s="29"/>
    </row>
    <row r="10" ht="15.75" customHeight="1">
      <c r="A10" s="8">
        <v>41883.0</v>
      </c>
      <c r="B10" s="9">
        <v>47.0</v>
      </c>
      <c r="C10" s="29">
        <f t="shared" ref="C10:D10" si="9">B11-B10</f>
        <v>15</v>
      </c>
      <c r="D10" s="29">
        <f t="shared" si="9"/>
        <v>2</v>
      </c>
      <c r="E10" s="29"/>
      <c r="F10" s="29"/>
    </row>
    <row r="11" ht="15.75" customHeight="1">
      <c r="A11" s="8">
        <v>41913.0</v>
      </c>
      <c r="B11" s="9">
        <v>62.0</v>
      </c>
      <c r="C11" s="29">
        <f t="shared" ref="C11:D11" si="10">B12-B11</f>
        <v>17</v>
      </c>
      <c r="D11" s="29">
        <f t="shared" si="10"/>
        <v>3</v>
      </c>
      <c r="E11" s="29"/>
      <c r="F11" s="29"/>
    </row>
    <row r="12" ht="15.75" customHeight="1">
      <c r="A12" s="8">
        <v>41944.0</v>
      </c>
      <c r="B12" s="9">
        <v>79.0</v>
      </c>
      <c r="C12" s="29">
        <f t="shared" ref="C12:D12" si="11">B13-B12</f>
        <v>20</v>
      </c>
      <c r="D12" s="29">
        <f t="shared" si="11"/>
        <v>0</v>
      </c>
      <c r="E12" s="29"/>
      <c r="F12" s="29"/>
    </row>
    <row r="13" ht="15.75" customHeight="1">
      <c r="A13" s="8">
        <v>41974.0</v>
      </c>
      <c r="B13" s="9">
        <v>99.0</v>
      </c>
      <c r="C13" s="29">
        <f t="shared" ref="C13:D13" si="12">B14-B13</f>
        <v>20</v>
      </c>
      <c r="D13" s="29">
        <f t="shared" si="12"/>
        <v>3</v>
      </c>
      <c r="E13" s="29"/>
      <c r="F13" s="29"/>
    </row>
    <row r="14" ht="15.75" customHeight="1">
      <c r="A14" s="8">
        <v>42005.0</v>
      </c>
      <c r="B14" s="9">
        <v>119.0</v>
      </c>
      <c r="C14" s="29">
        <f t="shared" ref="C14:D14" si="13">B15-B14</f>
        <v>23</v>
      </c>
      <c r="D14" s="29">
        <f t="shared" si="13"/>
        <v>0</v>
      </c>
      <c r="E14" s="29"/>
      <c r="F14" s="29"/>
    </row>
    <row r="15" ht="15.75" customHeight="1">
      <c r="A15" s="8">
        <v>42036.0</v>
      </c>
      <c r="B15" s="9">
        <v>142.0</v>
      </c>
      <c r="C15" s="29">
        <f t="shared" ref="C15:D15" si="14">B16-B15</f>
        <v>23</v>
      </c>
      <c r="D15" s="29">
        <f t="shared" si="14"/>
        <v>-5</v>
      </c>
      <c r="E15" s="29"/>
      <c r="F15" s="29"/>
    </row>
    <row r="16" ht="15.75" customHeight="1">
      <c r="A16" s="8">
        <v>42064.0</v>
      </c>
      <c r="B16" s="9">
        <v>165.0</v>
      </c>
      <c r="C16" s="29">
        <f t="shared" ref="C16:D16" si="15">B17-B16</f>
        <v>18</v>
      </c>
      <c r="D16" s="29">
        <f t="shared" si="15"/>
        <v>2</v>
      </c>
      <c r="E16" s="29"/>
      <c r="F16" s="29"/>
    </row>
    <row r="17" ht="15.75" customHeight="1">
      <c r="A17" s="8">
        <v>42095.0</v>
      </c>
      <c r="B17" s="9">
        <v>183.0</v>
      </c>
      <c r="C17" s="29">
        <f t="shared" ref="C17:D17" si="16">B18-B17</f>
        <v>20</v>
      </c>
      <c r="D17" s="29">
        <f t="shared" si="16"/>
        <v>2</v>
      </c>
      <c r="E17" s="29"/>
      <c r="F17" s="29"/>
    </row>
    <row r="18" ht="15.75" customHeight="1">
      <c r="A18" s="8">
        <v>42125.0</v>
      </c>
      <c r="B18" s="9">
        <v>203.0</v>
      </c>
      <c r="C18" s="29">
        <f t="shared" ref="C18:D18" si="17">B19-B18</f>
        <v>22</v>
      </c>
      <c r="D18" s="29">
        <f t="shared" si="17"/>
        <v>-3</v>
      </c>
      <c r="E18" s="29"/>
      <c r="F18" s="29"/>
    </row>
    <row r="19" ht="15.75" customHeight="1">
      <c r="A19" s="8">
        <v>42156.0</v>
      </c>
      <c r="B19" s="9">
        <v>225.0</v>
      </c>
      <c r="C19" s="29">
        <f t="shared" ref="C19:D19" si="18">B20-B19</f>
        <v>19</v>
      </c>
      <c r="D19" s="29">
        <f t="shared" si="18"/>
        <v>-1</v>
      </c>
      <c r="E19" s="29"/>
      <c r="F19" s="29"/>
    </row>
    <row r="20" ht="15.75" customHeight="1">
      <c r="A20" s="8">
        <v>42186.0</v>
      </c>
      <c r="B20" s="9">
        <v>244.0</v>
      </c>
      <c r="C20" s="29">
        <f t="shared" ref="C20:D20" si="19">B21-B20</f>
        <v>18</v>
      </c>
      <c r="D20" s="29">
        <f t="shared" si="19"/>
        <v>2</v>
      </c>
      <c r="E20" s="29"/>
      <c r="F20" s="29"/>
    </row>
    <row r="21" ht="15.75" customHeight="1">
      <c r="A21" s="8">
        <v>42217.0</v>
      </c>
      <c r="B21" s="9">
        <v>262.0</v>
      </c>
      <c r="C21" s="29">
        <f t="shared" ref="C21:D21" si="20">B22-B21</f>
        <v>20</v>
      </c>
      <c r="D21" s="29">
        <f t="shared" si="20"/>
        <v>-1</v>
      </c>
      <c r="E21" s="29"/>
      <c r="F21" s="29"/>
    </row>
    <row r="22" ht="15.75" customHeight="1">
      <c r="A22" s="8">
        <v>42248.0</v>
      </c>
      <c r="B22" s="9">
        <v>282.0</v>
      </c>
      <c r="C22" s="29">
        <f t="shared" ref="C22:D22" si="21">B23-B22</f>
        <v>19</v>
      </c>
      <c r="D22" s="29">
        <f t="shared" si="21"/>
        <v>5</v>
      </c>
      <c r="E22" s="29"/>
      <c r="F22" s="29"/>
    </row>
    <row r="23" ht="15.75" customHeight="1">
      <c r="A23" s="8">
        <v>42278.0</v>
      </c>
      <c r="B23" s="9">
        <v>301.0</v>
      </c>
      <c r="C23" s="29">
        <f t="shared" ref="C23:D23" si="22">B24-B23</f>
        <v>24</v>
      </c>
      <c r="D23" s="29">
        <f t="shared" si="22"/>
        <v>2</v>
      </c>
      <c r="E23" s="29"/>
      <c r="F23" s="29"/>
    </row>
    <row r="24" ht="15.75" customHeight="1">
      <c r="A24" s="8">
        <v>42309.0</v>
      </c>
      <c r="B24" s="9">
        <v>325.0</v>
      </c>
      <c r="C24" s="29">
        <f>B25-B24</f>
        <v>26</v>
      </c>
      <c r="D24" s="28"/>
      <c r="E24" s="29"/>
      <c r="F24" s="29"/>
    </row>
    <row r="25" ht="15.75" customHeight="1">
      <c r="A25" s="8">
        <v>42339.0</v>
      </c>
      <c r="B25" s="9">
        <v>351.0</v>
      </c>
      <c r="C25" s="28"/>
      <c r="D25" s="28"/>
      <c r="E25" s="28"/>
      <c r="F25" s="29"/>
    </row>
    <row r="26" ht="15.75" customHeight="1">
      <c r="A26" s="8"/>
      <c r="C26" s="28"/>
      <c r="D26" s="28"/>
      <c r="E26" s="28"/>
      <c r="F26" s="28"/>
    </row>
    <row r="27" ht="15.75" customHeight="1">
      <c r="A27" s="8"/>
      <c r="C27" s="28"/>
      <c r="D27" s="28"/>
      <c r="E27" s="28"/>
      <c r="F27" s="28"/>
    </row>
    <row r="28" ht="15.75" customHeight="1">
      <c r="A28" s="8"/>
      <c r="C28" s="28"/>
      <c r="D28" s="28"/>
      <c r="E28" s="28"/>
      <c r="F28" s="28"/>
    </row>
    <row r="29" ht="15.75" customHeight="1">
      <c r="A29" s="8"/>
      <c r="C29" s="28"/>
      <c r="D29" s="28"/>
      <c r="E29" s="28"/>
      <c r="F29" s="28"/>
    </row>
    <row r="30" ht="15.75" customHeight="1">
      <c r="A30" s="8"/>
      <c r="C30" s="28"/>
      <c r="D30" s="28"/>
      <c r="E30" s="28"/>
      <c r="F30" s="28"/>
    </row>
    <row r="31" ht="15.75" customHeight="1">
      <c r="A31" s="8"/>
      <c r="C31" s="28"/>
      <c r="D31" s="28"/>
      <c r="E31" s="28"/>
      <c r="F31" s="28"/>
    </row>
    <row r="32" ht="15.75" customHeight="1">
      <c r="A32" s="8"/>
      <c r="C32" s="28"/>
      <c r="D32" s="28"/>
      <c r="E32" s="28"/>
      <c r="F32" s="28"/>
    </row>
    <row r="33" ht="15.75" customHeight="1">
      <c r="A33" s="8"/>
      <c r="C33" s="28"/>
      <c r="D33" s="28"/>
      <c r="E33" s="28"/>
      <c r="F33" s="28"/>
    </row>
    <row r="34" ht="15.75" customHeight="1">
      <c r="A34" s="8"/>
      <c r="C34" s="28"/>
      <c r="D34" s="28"/>
      <c r="E34" s="28"/>
      <c r="F34" s="28"/>
    </row>
    <row r="35" ht="15.75" customHeight="1">
      <c r="A35" s="8"/>
      <c r="C35" s="28"/>
      <c r="D35" s="28"/>
      <c r="E35" s="28"/>
      <c r="F35" s="28"/>
    </row>
    <row r="36" ht="15.75" customHeight="1">
      <c r="A36" s="8"/>
      <c r="C36" s="28"/>
      <c r="D36" s="28"/>
      <c r="E36" s="28"/>
      <c r="F36" s="28"/>
    </row>
    <row r="37" ht="15.75" customHeight="1">
      <c r="A37" s="8"/>
      <c r="C37" s="28"/>
      <c r="D37" s="28"/>
      <c r="E37" s="28"/>
      <c r="F37" s="28"/>
    </row>
    <row r="38" ht="15.75" customHeight="1">
      <c r="A38" s="8"/>
      <c r="C38" s="28"/>
      <c r="D38" s="28"/>
      <c r="E38" s="28"/>
      <c r="F38" s="28"/>
    </row>
    <row r="39" ht="15.75" customHeight="1">
      <c r="A39" s="8"/>
      <c r="C39" s="28"/>
      <c r="D39" s="28"/>
      <c r="E39" s="28"/>
      <c r="F39" s="28"/>
    </row>
    <row r="40" ht="15.75" customHeight="1">
      <c r="A40" s="8"/>
      <c r="C40" s="28"/>
      <c r="D40" s="28"/>
      <c r="E40" s="28"/>
      <c r="F40" s="28"/>
    </row>
    <row r="41" ht="15.75" customHeight="1">
      <c r="A41" s="8"/>
      <c r="C41" s="28"/>
      <c r="D41" s="28"/>
      <c r="E41" s="28"/>
      <c r="F41" s="28"/>
    </row>
    <row r="42" ht="15.75" customHeight="1">
      <c r="A42" s="8"/>
      <c r="C42" s="28"/>
      <c r="D42" s="28"/>
      <c r="E42" s="28"/>
      <c r="F42" s="28"/>
    </row>
    <row r="43" ht="15.75" customHeight="1">
      <c r="A43" s="8"/>
      <c r="C43" s="28"/>
      <c r="D43" s="28"/>
      <c r="E43" s="28"/>
      <c r="F43" s="28"/>
    </row>
    <row r="44" ht="15.75" customHeight="1">
      <c r="A44" s="8"/>
      <c r="C44" s="28"/>
      <c r="D44" s="28"/>
      <c r="E44" s="28"/>
      <c r="F44" s="28"/>
    </row>
    <row r="45" ht="15.75" customHeight="1">
      <c r="A45" s="8"/>
      <c r="C45" s="28"/>
      <c r="D45" s="28"/>
      <c r="E45" s="28"/>
      <c r="F45" s="28"/>
    </row>
    <row r="46" ht="15.75" customHeight="1">
      <c r="A46" s="8"/>
      <c r="C46" s="28"/>
      <c r="D46" s="28"/>
      <c r="E46" s="28"/>
      <c r="F46" s="28"/>
    </row>
    <row r="47" ht="15.75" customHeight="1">
      <c r="A47" s="8"/>
      <c r="C47" s="28"/>
      <c r="D47" s="28"/>
      <c r="E47" s="28"/>
      <c r="F47" s="28"/>
    </row>
    <row r="48" ht="15.75" customHeight="1">
      <c r="A48" s="8"/>
      <c r="C48" s="28"/>
      <c r="D48" s="28"/>
      <c r="E48" s="28"/>
      <c r="F48" s="28"/>
    </row>
    <row r="49" ht="15.75" customHeight="1">
      <c r="A49" s="8"/>
      <c r="C49" s="28"/>
      <c r="D49" s="28"/>
      <c r="E49" s="28"/>
      <c r="F49" s="28"/>
    </row>
    <row r="50" ht="15.75" customHeight="1">
      <c r="A50" s="8"/>
      <c r="C50" s="28"/>
      <c r="D50" s="28"/>
      <c r="E50" s="28"/>
      <c r="F50" s="28"/>
    </row>
    <row r="51" ht="15.75" customHeight="1">
      <c r="A51" s="8"/>
      <c r="C51" s="28"/>
      <c r="D51" s="28"/>
      <c r="E51" s="28"/>
      <c r="F51" s="28"/>
    </row>
    <row r="52" ht="15.75" customHeight="1">
      <c r="A52" s="8"/>
      <c r="C52" s="28"/>
      <c r="D52" s="28"/>
      <c r="E52" s="28"/>
      <c r="F52" s="28"/>
    </row>
    <row r="53" ht="15.75" customHeight="1">
      <c r="A53" s="8"/>
      <c r="C53" s="28"/>
      <c r="D53" s="28"/>
      <c r="E53" s="28"/>
      <c r="F53" s="28"/>
    </row>
    <row r="54" ht="15.75" customHeight="1">
      <c r="A54" s="8"/>
      <c r="C54" s="28"/>
      <c r="D54" s="28"/>
      <c r="E54" s="28"/>
      <c r="F54" s="28"/>
    </row>
    <row r="55" ht="15.75" customHeight="1">
      <c r="A55" s="8"/>
      <c r="C55" s="28"/>
      <c r="D55" s="28"/>
      <c r="E55" s="28"/>
      <c r="F55" s="28"/>
    </row>
    <row r="56" ht="15.75" customHeight="1">
      <c r="A56" s="8"/>
      <c r="C56" s="28"/>
      <c r="D56" s="28"/>
      <c r="E56" s="28"/>
      <c r="F56" s="28"/>
    </row>
    <row r="57" ht="15.75" customHeight="1">
      <c r="A57" s="8"/>
      <c r="C57" s="28"/>
      <c r="D57" s="28"/>
      <c r="E57" s="28"/>
      <c r="F57" s="28"/>
    </row>
    <row r="58" ht="15.75" customHeight="1">
      <c r="A58" s="8"/>
      <c r="C58" s="28"/>
      <c r="D58" s="28"/>
      <c r="E58" s="28"/>
      <c r="F58" s="28"/>
    </row>
    <row r="59" ht="15.75" customHeight="1">
      <c r="A59" s="8"/>
      <c r="C59" s="28"/>
      <c r="D59" s="28"/>
      <c r="E59" s="28"/>
      <c r="F59" s="28"/>
    </row>
    <row r="60" ht="15.75" customHeight="1">
      <c r="A60" s="8"/>
      <c r="C60" s="28"/>
      <c r="D60" s="28"/>
      <c r="E60" s="28"/>
      <c r="F60" s="28"/>
    </row>
    <row r="61" ht="15.75" customHeight="1">
      <c r="A61" s="8"/>
      <c r="C61" s="28"/>
      <c r="D61" s="28"/>
      <c r="E61" s="28"/>
      <c r="F61" s="28"/>
    </row>
    <row r="62" ht="15.75" customHeight="1">
      <c r="A62" s="8"/>
      <c r="C62" s="28"/>
      <c r="D62" s="28"/>
      <c r="E62" s="28"/>
      <c r="F62" s="28"/>
    </row>
    <row r="63" ht="15.75" customHeight="1">
      <c r="A63" s="8"/>
      <c r="C63" s="28"/>
      <c r="D63" s="28"/>
      <c r="E63" s="28"/>
      <c r="F63" s="28"/>
    </row>
    <row r="64" ht="15.75" customHeight="1">
      <c r="A64" s="8"/>
      <c r="C64" s="28"/>
      <c r="D64" s="28"/>
      <c r="E64" s="28"/>
      <c r="F64" s="28"/>
    </row>
    <row r="65" ht="15.75" customHeight="1">
      <c r="A65" s="8"/>
      <c r="C65" s="28"/>
      <c r="D65" s="28"/>
      <c r="E65" s="28"/>
      <c r="F65" s="28"/>
    </row>
    <row r="66" ht="15.75" customHeight="1">
      <c r="A66" s="8"/>
      <c r="C66" s="28"/>
      <c r="D66" s="28"/>
      <c r="E66" s="28"/>
      <c r="F66" s="28"/>
    </row>
    <row r="67" ht="15.75" customHeight="1">
      <c r="A67" s="8"/>
      <c r="C67" s="28"/>
      <c r="D67" s="28"/>
      <c r="E67" s="28"/>
      <c r="F67" s="28"/>
    </row>
    <row r="68" ht="15.75" customHeight="1">
      <c r="A68" s="8"/>
      <c r="C68" s="28"/>
      <c r="D68" s="28"/>
      <c r="E68" s="28"/>
      <c r="F68" s="28"/>
    </row>
    <row r="69" ht="15.75" customHeight="1">
      <c r="A69" s="8"/>
      <c r="C69" s="28"/>
      <c r="D69" s="28"/>
      <c r="E69" s="28"/>
      <c r="F69" s="28"/>
    </row>
    <row r="70" ht="15.75" customHeight="1">
      <c r="A70" s="8"/>
      <c r="C70" s="28"/>
      <c r="D70" s="28"/>
      <c r="E70" s="28"/>
      <c r="F70" s="28"/>
    </row>
    <row r="71" ht="15.75" customHeight="1">
      <c r="A71" s="8"/>
      <c r="C71" s="28"/>
      <c r="D71" s="28"/>
      <c r="E71" s="28"/>
      <c r="F71" s="28"/>
    </row>
    <row r="72" ht="15.75" customHeight="1">
      <c r="A72" s="8"/>
      <c r="C72" s="28"/>
      <c r="D72" s="28"/>
      <c r="E72" s="28"/>
      <c r="F72" s="28"/>
    </row>
    <row r="73" ht="15.75" customHeight="1">
      <c r="A73" s="8"/>
      <c r="C73" s="28"/>
      <c r="D73" s="28"/>
      <c r="E73" s="28"/>
      <c r="F73" s="28"/>
    </row>
    <row r="74" ht="15.75" customHeight="1">
      <c r="A74" s="8"/>
      <c r="C74" s="28"/>
      <c r="D74" s="28"/>
      <c r="E74" s="28"/>
      <c r="F74" s="28"/>
    </row>
    <row r="75" ht="15.75" customHeight="1">
      <c r="A75" s="8"/>
      <c r="C75" s="28"/>
      <c r="D75" s="28"/>
      <c r="E75" s="28"/>
      <c r="F75" s="28"/>
    </row>
    <row r="76" ht="15.75" customHeight="1">
      <c r="A76" s="8"/>
      <c r="C76" s="28"/>
      <c r="D76" s="28"/>
      <c r="E76" s="28"/>
      <c r="F76" s="28"/>
    </row>
    <row r="77" ht="15.75" customHeight="1">
      <c r="A77" s="8"/>
      <c r="C77" s="28"/>
      <c r="D77" s="28"/>
      <c r="E77" s="28"/>
      <c r="F77" s="28"/>
    </row>
    <row r="78" ht="15.75" customHeight="1">
      <c r="A78" s="8"/>
      <c r="C78" s="28"/>
      <c r="D78" s="28"/>
      <c r="E78" s="28"/>
      <c r="F78" s="28"/>
    </row>
    <row r="79" ht="15.75" customHeight="1">
      <c r="A79" s="8"/>
      <c r="C79" s="28"/>
      <c r="D79" s="28"/>
      <c r="E79" s="28"/>
      <c r="F79" s="28"/>
    </row>
    <row r="80" ht="15.75" customHeight="1">
      <c r="A80" s="8"/>
      <c r="C80" s="28"/>
      <c r="D80" s="28"/>
      <c r="E80" s="28"/>
      <c r="F80" s="28"/>
    </row>
    <row r="81" ht="15.75" customHeight="1">
      <c r="A81" s="8"/>
      <c r="C81" s="28"/>
      <c r="D81" s="28"/>
      <c r="E81" s="28"/>
      <c r="F81" s="28"/>
    </row>
    <row r="82" ht="15.75" customHeight="1">
      <c r="A82" s="8"/>
      <c r="C82" s="28"/>
      <c r="D82" s="28"/>
      <c r="E82" s="28"/>
      <c r="F82" s="28"/>
    </row>
    <row r="83" ht="15.75" customHeight="1">
      <c r="A83" s="8"/>
      <c r="C83" s="28"/>
      <c r="D83" s="28"/>
      <c r="E83" s="28"/>
      <c r="F83" s="28"/>
    </row>
    <row r="84" ht="15.75" customHeight="1">
      <c r="A84" s="8"/>
      <c r="C84" s="28"/>
      <c r="D84" s="28"/>
      <c r="E84" s="28"/>
      <c r="F84" s="28"/>
    </row>
    <row r="85" ht="15.75" customHeight="1">
      <c r="A85" s="8"/>
      <c r="C85" s="28"/>
      <c r="D85" s="28"/>
      <c r="E85" s="28"/>
      <c r="F85" s="28"/>
    </row>
    <row r="86" ht="15.75" customHeight="1">
      <c r="A86" s="8"/>
      <c r="C86" s="28"/>
      <c r="D86" s="28"/>
      <c r="E86" s="28"/>
      <c r="F86" s="28"/>
    </row>
    <row r="87" ht="15.75" customHeight="1">
      <c r="A87" s="8"/>
      <c r="C87" s="28"/>
      <c r="D87" s="28"/>
      <c r="E87" s="28"/>
      <c r="F87" s="28"/>
    </row>
    <row r="88" ht="15.75" customHeight="1">
      <c r="A88" s="8"/>
      <c r="C88" s="28"/>
      <c r="D88" s="28"/>
      <c r="E88" s="28"/>
      <c r="F88" s="28"/>
    </row>
    <row r="89" ht="15.75" customHeight="1">
      <c r="A89" s="8"/>
      <c r="C89" s="28"/>
      <c r="D89" s="28"/>
      <c r="E89" s="28"/>
      <c r="F89" s="28"/>
    </row>
    <row r="90" ht="15.75" customHeight="1">
      <c r="A90" s="8"/>
      <c r="C90" s="28"/>
      <c r="D90" s="28"/>
      <c r="E90" s="28"/>
      <c r="F90" s="28"/>
    </row>
    <row r="91" ht="15.75" customHeight="1">
      <c r="A91" s="8"/>
      <c r="C91" s="28"/>
      <c r="D91" s="28"/>
      <c r="E91" s="28"/>
      <c r="F91" s="28"/>
    </row>
    <row r="92" ht="15.75" customHeight="1">
      <c r="A92" s="8"/>
      <c r="C92" s="28"/>
      <c r="D92" s="28"/>
      <c r="E92" s="28"/>
      <c r="F92" s="28"/>
    </row>
    <row r="93" ht="15.75" customHeight="1">
      <c r="A93" s="8"/>
      <c r="C93" s="28"/>
      <c r="D93" s="28"/>
      <c r="E93" s="28"/>
      <c r="F93" s="28"/>
    </row>
    <row r="94" ht="15.75" customHeight="1">
      <c r="A94" s="8"/>
      <c r="C94" s="28"/>
      <c r="D94" s="28"/>
      <c r="E94" s="28"/>
      <c r="F94" s="28"/>
    </row>
    <row r="95" ht="15.75" customHeight="1">
      <c r="A95" s="8"/>
      <c r="C95" s="28"/>
      <c r="D95" s="28"/>
      <c r="E95" s="28"/>
      <c r="F95" s="28"/>
    </row>
    <row r="96" ht="15.75" customHeight="1">
      <c r="A96" s="8"/>
      <c r="C96" s="28"/>
      <c r="D96" s="28"/>
      <c r="E96" s="28"/>
      <c r="F96" s="28"/>
    </row>
    <row r="97" ht="15.75" customHeight="1">
      <c r="A97" s="8"/>
      <c r="C97" s="28"/>
      <c r="D97" s="28"/>
      <c r="E97" s="28"/>
      <c r="F97" s="28"/>
    </row>
    <row r="98" ht="15.75" customHeight="1">
      <c r="A98" s="8"/>
      <c r="C98" s="28"/>
      <c r="D98" s="28"/>
      <c r="E98" s="28"/>
      <c r="F98" s="28"/>
    </row>
    <row r="99" ht="15.75" customHeight="1">
      <c r="A99" s="8"/>
      <c r="C99" s="28"/>
      <c r="D99" s="28"/>
      <c r="E99" s="28"/>
      <c r="F99" s="28"/>
    </row>
    <row r="100" ht="15.75" customHeight="1">
      <c r="A100" s="8"/>
      <c r="C100" s="28"/>
      <c r="D100" s="28"/>
      <c r="E100" s="28"/>
      <c r="F100" s="28"/>
    </row>
    <row r="101" ht="15.75" customHeight="1">
      <c r="A101" s="8"/>
      <c r="C101" s="28"/>
      <c r="D101" s="28"/>
      <c r="E101" s="28"/>
      <c r="F101" s="28"/>
    </row>
    <row r="102" ht="15.75" customHeight="1">
      <c r="A102" s="8"/>
      <c r="C102" s="28"/>
      <c r="D102" s="28"/>
      <c r="E102" s="28"/>
      <c r="F102" s="28"/>
    </row>
    <row r="103" ht="15.75" customHeight="1">
      <c r="A103" s="8"/>
      <c r="C103" s="28"/>
      <c r="D103" s="28"/>
      <c r="E103" s="28"/>
      <c r="F103" s="28"/>
    </row>
    <row r="104" ht="15.75" customHeight="1">
      <c r="A104" s="8"/>
      <c r="C104" s="28"/>
      <c r="D104" s="28"/>
      <c r="E104" s="28"/>
      <c r="F104" s="28"/>
    </row>
    <row r="105" ht="15.75" customHeight="1">
      <c r="A105" s="8"/>
      <c r="C105" s="28"/>
      <c r="D105" s="28"/>
      <c r="E105" s="28"/>
      <c r="F105" s="28"/>
    </row>
    <row r="106" ht="15.75" customHeight="1">
      <c r="A106" s="8"/>
      <c r="C106" s="28"/>
      <c r="D106" s="28"/>
      <c r="E106" s="28"/>
      <c r="F106" s="28"/>
    </row>
    <row r="107" ht="15.75" customHeight="1">
      <c r="A107" s="8"/>
      <c r="C107" s="28"/>
      <c r="D107" s="28"/>
      <c r="E107" s="28"/>
      <c r="F107" s="28"/>
    </row>
    <row r="108" ht="15.75" customHeight="1">
      <c r="A108" s="8"/>
      <c r="C108" s="28"/>
      <c r="D108" s="28"/>
      <c r="E108" s="28"/>
      <c r="F108" s="28"/>
    </row>
    <row r="109" ht="15.75" customHeight="1">
      <c r="A109" s="8"/>
      <c r="C109" s="28"/>
      <c r="D109" s="28"/>
      <c r="E109" s="28"/>
      <c r="F109" s="28"/>
    </row>
    <row r="110" ht="15.75" customHeight="1">
      <c r="A110" s="8"/>
      <c r="C110" s="28"/>
      <c r="D110" s="28"/>
      <c r="E110" s="28"/>
      <c r="F110" s="28"/>
    </row>
    <row r="111" ht="15.75" customHeight="1">
      <c r="A111" s="8"/>
      <c r="C111" s="28"/>
      <c r="D111" s="28"/>
      <c r="E111" s="28"/>
      <c r="F111" s="28"/>
    </row>
    <row r="112" ht="15.75" customHeight="1">
      <c r="A112" s="8"/>
      <c r="C112" s="28"/>
      <c r="D112" s="28"/>
      <c r="E112" s="28"/>
      <c r="F112" s="28"/>
    </row>
    <row r="113" ht="15.75" customHeight="1">
      <c r="A113" s="8"/>
      <c r="C113" s="28"/>
      <c r="D113" s="28"/>
      <c r="E113" s="28"/>
      <c r="F113" s="28"/>
    </row>
    <row r="114" ht="15.75" customHeight="1">
      <c r="A114" s="8"/>
      <c r="C114" s="28"/>
      <c r="D114" s="28"/>
      <c r="E114" s="28"/>
      <c r="F114" s="28"/>
    </row>
    <row r="115" ht="15.75" customHeight="1">
      <c r="A115" s="8"/>
      <c r="C115" s="28"/>
      <c r="D115" s="28"/>
      <c r="E115" s="28"/>
      <c r="F115" s="28"/>
    </row>
    <row r="116" ht="15.75" customHeight="1">
      <c r="A116" s="8"/>
      <c r="C116" s="28"/>
      <c r="D116" s="28"/>
      <c r="E116" s="28"/>
      <c r="F116" s="28"/>
    </row>
    <row r="117" ht="15.75" customHeight="1">
      <c r="A117" s="8"/>
      <c r="C117" s="28"/>
      <c r="D117" s="28"/>
      <c r="E117" s="28"/>
      <c r="F117" s="28"/>
    </row>
    <row r="118" ht="15.75" customHeight="1">
      <c r="A118" s="8"/>
      <c r="C118" s="28"/>
      <c r="D118" s="28"/>
      <c r="E118" s="28"/>
      <c r="F118" s="28"/>
    </row>
    <row r="119" ht="15.75" customHeight="1">
      <c r="A119" s="8"/>
      <c r="C119" s="28"/>
      <c r="D119" s="28"/>
      <c r="E119" s="28"/>
      <c r="F119" s="28"/>
    </row>
    <row r="120" ht="15.75" customHeight="1">
      <c r="A120" s="8"/>
      <c r="C120" s="28"/>
      <c r="D120" s="28"/>
      <c r="E120" s="28"/>
      <c r="F120" s="28"/>
    </row>
    <row r="121" ht="15.75" customHeight="1">
      <c r="A121" s="8"/>
      <c r="C121" s="28"/>
      <c r="D121" s="28"/>
      <c r="E121" s="28"/>
      <c r="F121" s="28"/>
    </row>
    <row r="122" ht="15.75" customHeight="1">
      <c r="A122" s="8"/>
      <c r="C122" s="28"/>
      <c r="D122" s="28"/>
      <c r="E122" s="28"/>
      <c r="F122" s="28"/>
    </row>
    <row r="123" ht="15.75" customHeight="1">
      <c r="A123" s="8"/>
      <c r="C123" s="28"/>
      <c r="D123" s="28"/>
      <c r="E123" s="28"/>
      <c r="F123" s="28"/>
    </row>
    <row r="124" ht="15.75" customHeight="1">
      <c r="A124" s="8"/>
      <c r="C124" s="28"/>
      <c r="D124" s="28"/>
      <c r="E124" s="28"/>
      <c r="F124" s="28"/>
    </row>
    <row r="125" ht="15.75" customHeight="1">
      <c r="A125" s="8"/>
      <c r="C125" s="28"/>
      <c r="D125" s="28"/>
      <c r="E125" s="28"/>
      <c r="F125" s="28"/>
    </row>
    <row r="126" ht="15.75" customHeight="1">
      <c r="A126" s="8"/>
      <c r="C126" s="28"/>
      <c r="D126" s="28"/>
      <c r="E126" s="28"/>
      <c r="F126" s="28"/>
    </row>
    <row r="127" ht="15.75" customHeight="1">
      <c r="A127" s="8"/>
      <c r="C127" s="28"/>
      <c r="D127" s="28"/>
      <c r="E127" s="28"/>
      <c r="F127" s="28"/>
    </row>
    <row r="128" ht="15.75" customHeight="1">
      <c r="A128" s="8"/>
      <c r="C128" s="28"/>
      <c r="D128" s="28"/>
      <c r="E128" s="28"/>
      <c r="F128" s="28"/>
    </row>
    <row r="129" ht="15.75" customHeight="1">
      <c r="A129" s="8"/>
      <c r="C129" s="28"/>
      <c r="D129" s="28"/>
      <c r="E129" s="28"/>
      <c r="F129" s="28"/>
    </row>
    <row r="130" ht="15.75" customHeight="1">
      <c r="A130" s="8"/>
      <c r="C130" s="28"/>
      <c r="D130" s="28"/>
      <c r="E130" s="28"/>
      <c r="F130" s="28"/>
    </row>
    <row r="131" ht="15.75" customHeight="1">
      <c r="A131" s="8"/>
      <c r="C131" s="28"/>
      <c r="D131" s="28"/>
      <c r="E131" s="28"/>
      <c r="F131" s="28"/>
    </row>
    <row r="132" ht="15.75" customHeight="1">
      <c r="A132" s="8"/>
      <c r="C132" s="28"/>
      <c r="D132" s="28"/>
      <c r="E132" s="28"/>
      <c r="F132" s="28"/>
    </row>
    <row r="133" ht="15.75" customHeight="1">
      <c r="A133" s="8"/>
      <c r="C133" s="28"/>
      <c r="D133" s="28"/>
      <c r="E133" s="28"/>
      <c r="F133" s="28"/>
    </row>
    <row r="134" ht="15.75" customHeight="1">
      <c r="A134" s="8"/>
      <c r="C134" s="28"/>
      <c r="D134" s="28"/>
      <c r="E134" s="28"/>
      <c r="F134" s="28"/>
    </row>
    <row r="135" ht="15.75" customHeight="1">
      <c r="A135" s="8"/>
      <c r="C135" s="28"/>
      <c r="D135" s="28"/>
      <c r="E135" s="28"/>
      <c r="F135" s="28"/>
    </row>
    <row r="136" ht="15.75" customHeight="1">
      <c r="A136" s="8"/>
      <c r="C136" s="28"/>
      <c r="D136" s="28"/>
      <c r="E136" s="28"/>
      <c r="F136" s="28"/>
    </row>
    <row r="137" ht="15.75" customHeight="1">
      <c r="A137" s="8"/>
      <c r="C137" s="28"/>
      <c r="D137" s="28"/>
      <c r="E137" s="28"/>
      <c r="F137" s="28"/>
    </row>
    <row r="138" ht="15.75" customHeight="1">
      <c r="A138" s="8"/>
      <c r="C138" s="28"/>
      <c r="D138" s="28"/>
      <c r="E138" s="28"/>
      <c r="F138" s="28"/>
    </row>
    <row r="139" ht="15.75" customHeight="1">
      <c r="A139" s="8"/>
      <c r="C139" s="28"/>
      <c r="D139" s="28"/>
      <c r="E139" s="28"/>
      <c r="F139" s="28"/>
    </row>
    <row r="140" ht="15.75" customHeight="1">
      <c r="A140" s="8"/>
      <c r="C140" s="28"/>
      <c r="D140" s="28"/>
      <c r="E140" s="28"/>
      <c r="F140" s="28"/>
    </row>
    <row r="141" ht="15.75" customHeight="1">
      <c r="A141" s="8"/>
      <c r="C141" s="28"/>
      <c r="D141" s="28"/>
      <c r="E141" s="28"/>
      <c r="F141" s="28"/>
    </row>
    <row r="142" ht="15.75" customHeight="1">
      <c r="A142" s="8"/>
      <c r="C142" s="28"/>
      <c r="D142" s="28"/>
      <c r="E142" s="28"/>
      <c r="F142" s="28"/>
    </row>
    <row r="143" ht="15.75" customHeight="1">
      <c r="A143" s="8"/>
      <c r="C143" s="28"/>
      <c r="D143" s="28"/>
      <c r="E143" s="28"/>
      <c r="F143" s="28"/>
    </row>
    <row r="144" ht="15.75" customHeight="1">
      <c r="A144" s="8"/>
      <c r="C144" s="28"/>
      <c r="D144" s="28"/>
      <c r="E144" s="28"/>
      <c r="F144" s="28"/>
    </row>
    <row r="145" ht="15.75" customHeight="1">
      <c r="A145" s="8"/>
      <c r="C145" s="28"/>
      <c r="D145" s="28"/>
      <c r="E145" s="28"/>
      <c r="F145" s="28"/>
    </row>
    <row r="146" ht="15.75" customHeight="1">
      <c r="A146" s="8"/>
      <c r="C146" s="28"/>
      <c r="D146" s="28"/>
      <c r="E146" s="28"/>
      <c r="F146" s="28"/>
    </row>
    <row r="147" ht="15.75" customHeight="1">
      <c r="A147" s="8"/>
      <c r="C147" s="28"/>
      <c r="D147" s="28"/>
      <c r="E147" s="28"/>
      <c r="F147" s="28"/>
    </row>
    <row r="148" ht="15.75" customHeight="1">
      <c r="A148" s="8"/>
      <c r="C148" s="28"/>
      <c r="D148" s="28"/>
      <c r="E148" s="28"/>
      <c r="F148" s="28"/>
    </row>
    <row r="149" ht="15.75" customHeight="1">
      <c r="A149" s="8"/>
      <c r="C149" s="28"/>
      <c r="D149" s="28"/>
      <c r="E149" s="28"/>
      <c r="F149" s="28"/>
    </row>
    <row r="150" ht="15.75" customHeight="1">
      <c r="A150" s="8"/>
      <c r="C150" s="28"/>
      <c r="D150" s="28"/>
      <c r="E150" s="28"/>
      <c r="F150" s="28"/>
    </row>
    <row r="151" ht="15.75" customHeight="1">
      <c r="A151" s="8"/>
      <c r="C151" s="28"/>
      <c r="D151" s="28"/>
      <c r="E151" s="28"/>
      <c r="F151" s="28"/>
    </row>
    <row r="152" ht="15.75" customHeight="1">
      <c r="A152" s="8"/>
      <c r="C152" s="28"/>
      <c r="D152" s="28"/>
      <c r="E152" s="28"/>
      <c r="F152" s="28"/>
    </row>
    <row r="153" ht="15.75" customHeight="1">
      <c r="A153" s="8"/>
      <c r="C153" s="28"/>
      <c r="D153" s="28"/>
      <c r="E153" s="28"/>
      <c r="F153" s="28"/>
    </row>
    <row r="154" ht="15.75" customHeight="1">
      <c r="A154" s="8"/>
      <c r="C154" s="28"/>
      <c r="D154" s="28"/>
      <c r="E154" s="28"/>
      <c r="F154" s="28"/>
    </row>
    <row r="155" ht="15.75" customHeight="1">
      <c r="A155" s="8"/>
      <c r="C155" s="28"/>
      <c r="D155" s="28"/>
      <c r="E155" s="28"/>
      <c r="F155" s="28"/>
    </row>
    <row r="156" ht="15.75" customHeight="1">
      <c r="A156" s="8"/>
      <c r="C156" s="28"/>
      <c r="D156" s="28"/>
      <c r="E156" s="28"/>
      <c r="F156" s="28"/>
    </row>
    <row r="157" ht="15.75" customHeight="1">
      <c r="A157" s="8"/>
      <c r="C157" s="28"/>
      <c r="D157" s="28"/>
      <c r="E157" s="28"/>
      <c r="F157" s="28"/>
    </row>
    <row r="158" ht="15.75" customHeight="1">
      <c r="A158" s="8"/>
      <c r="C158" s="28"/>
      <c r="D158" s="28"/>
      <c r="E158" s="28"/>
      <c r="F158" s="28"/>
    </row>
    <row r="159" ht="15.75" customHeight="1">
      <c r="A159" s="8"/>
      <c r="C159" s="28"/>
      <c r="D159" s="28"/>
      <c r="E159" s="28"/>
      <c r="F159" s="28"/>
    </row>
    <row r="160" ht="15.75" customHeight="1">
      <c r="A160" s="8"/>
      <c r="C160" s="28"/>
      <c r="D160" s="28"/>
      <c r="E160" s="28"/>
      <c r="F160" s="28"/>
    </row>
    <row r="161" ht="15.75" customHeight="1">
      <c r="A161" s="8"/>
      <c r="C161" s="28"/>
      <c r="D161" s="28"/>
      <c r="E161" s="28"/>
      <c r="F161" s="28"/>
    </row>
    <row r="162" ht="15.75" customHeight="1">
      <c r="A162" s="8"/>
      <c r="C162" s="28"/>
      <c r="D162" s="28"/>
      <c r="E162" s="28"/>
      <c r="F162" s="28"/>
    </row>
    <row r="163" ht="15.75" customHeight="1">
      <c r="A163" s="8"/>
      <c r="C163" s="28"/>
      <c r="D163" s="28"/>
      <c r="E163" s="28"/>
      <c r="F163" s="28"/>
    </row>
    <row r="164" ht="15.75" customHeight="1">
      <c r="A164" s="8"/>
      <c r="C164" s="28"/>
      <c r="D164" s="28"/>
      <c r="E164" s="28"/>
      <c r="F164" s="28"/>
    </row>
    <row r="165" ht="15.75" customHeight="1">
      <c r="A165" s="8"/>
      <c r="C165" s="28"/>
      <c r="D165" s="28"/>
      <c r="E165" s="28"/>
      <c r="F165" s="28"/>
    </row>
    <row r="166" ht="15.75" customHeight="1">
      <c r="A166" s="8"/>
      <c r="C166" s="28"/>
      <c r="D166" s="28"/>
      <c r="E166" s="28"/>
      <c r="F166" s="28"/>
    </row>
    <row r="167" ht="15.75" customHeight="1">
      <c r="A167" s="8"/>
      <c r="C167" s="28"/>
      <c r="D167" s="28"/>
      <c r="E167" s="28"/>
      <c r="F167" s="28"/>
    </row>
    <row r="168" ht="15.75" customHeight="1">
      <c r="A168" s="8"/>
      <c r="C168" s="28"/>
      <c r="D168" s="28"/>
      <c r="E168" s="28"/>
      <c r="F168" s="28"/>
    </row>
    <row r="169" ht="15.75" customHeight="1">
      <c r="A169" s="8"/>
      <c r="C169" s="28"/>
      <c r="D169" s="28"/>
      <c r="E169" s="28"/>
      <c r="F169" s="28"/>
    </row>
    <row r="170" ht="15.75" customHeight="1">
      <c r="A170" s="8"/>
      <c r="C170" s="28"/>
      <c r="D170" s="28"/>
      <c r="E170" s="28"/>
      <c r="F170" s="28"/>
    </row>
    <row r="171" ht="15.75" customHeight="1">
      <c r="A171" s="8"/>
      <c r="C171" s="28"/>
      <c r="D171" s="28"/>
      <c r="E171" s="28"/>
      <c r="F171" s="28"/>
    </row>
    <row r="172" ht="15.75" customHeight="1">
      <c r="A172" s="8"/>
      <c r="C172" s="28"/>
      <c r="D172" s="28"/>
      <c r="E172" s="28"/>
      <c r="F172" s="28"/>
    </row>
    <row r="173" ht="15.75" customHeight="1">
      <c r="A173" s="8"/>
      <c r="C173" s="28"/>
      <c r="D173" s="28"/>
      <c r="E173" s="28"/>
      <c r="F173" s="28"/>
    </row>
    <row r="174" ht="15.75" customHeight="1">
      <c r="A174" s="8"/>
      <c r="C174" s="28"/>
      <c r="D174" s="28"/>
      <c r="E174" s="28"/>
      <c r="F174" s="28"/>
    </row>
    <row r="175" ht="15.75" customHeight="1">
      <c r="A175" s="8"/>
      <c r="C175" s="28"/>
      <c r="D175" s="28"/>
      <c r="E175" s="28"/>
      <c r="F175" s="28"/>
    </row>
    <row r="176" ht="15.75" customHeight="1">
      <c r="A176" s="8"/>
      <c r="C176" s="28"/>
      <c r="D176" s="28"/>
      <c r="E176" s="28"/>
      <c r="F176" s="28"/>
    </row>
    <row r="177" ht="15.75" customHeight="1">
      <c r="A177" s="8"/>
      <c r="C177" s="28"/>
      <c r="D177" s="28"/>
      <c r="E177" s="28"/>
      <c r="F177" s="28"/>
    </row>
    <row r="178" ht="15.75" customHeight="1">
      <c r="A178" s="8"/>
      <c r="C178" s="28"/>
      <c r="D178" s="28"/>
      <c r="E178" s="28"/>
      <c r="F178" s="28"/>
    </row>
    <row r="179" ht="15.75" customHeight="1">
      <c r="A179" s="8"/>
      <c r="C179" s="28"/>
      <c r="D179" s="28"/>
      <c r="E179" s="28"/>
      <c r="F179" s="28"/>
    </row>
    <row r="180" ht="15.75" customHeight="1">
      <c r="A180" s="8"/>
      <c r="C180" s="28"/>
      <c r="D180" s="28"/>
      <c r="E180" s="28"/>
      <c r="F180" s="28"/>
    </row>
    <row r="181" ht="15.75" customHeight="1">
      <c r="A181" s="8"/>
      <c r="C181" s="28"/>
      <c r="D181" s="28"/>
      <c r="E181" s="28"/>
      <c r="F181" s="28"/>
    </row>
    <row r="182" ht="15.75" customHeight="1">
      <c r="A182" s="8"/>
      <c r="C182" s="28"/>
      <c r="D182" s="28"/>
      <c r="E182" s="28"/>
      <c r="F182" s="28"/>
    </row>
    <row r="183" ht="15.75" customHeight="1">
      <c r="A183" s="8"/>
      <c r="C183" s="28"/>
      <c r="D183" s="28"/>
      <c r="E183" s="28"/>
      <c r="F183" s="28"/>
    </row>
    <row r="184" ht="15.75" customHeight="1">
      <c r="A184" s="8"/>
      <c r="C184" s="28"/>
      <c r="D184" s="28"/>
      <c r="E184" s="28"/>
      <c r="F184" s="28"/>
    </row>
    <row r="185" ht="15.75" customHeight="1">
      <c r="A185" s="8"/>
      <c r="C185" s="28"/>
      <c r="D185" s="28"/>
      <c r="E185" s="28"/>
      <c r="F185" s="28"/>
    </row>
    <row r="186" ht="15.75" customHeight="1">
      <c r="A186" s="8"/>
      <c r="C186" s="28"/>
      <c r="D186" s="28"/>
      <c r="E186" s="28"/>
      <c r="F186" s="28"/>
    </row>
    <row r="187" ht="15.75" customHeight="1">
      <c r="A187" s="8"/>
      <c r="C187" s="28"/>
      <c r="D187" s="28"/>
      <c r="E187" s="28"/>
      <c r="F187" s="28"/>
    </row>
    <row r="188" ht="15.75" customHeight="1">
      <c r="A188" s="8"/>
      <c r="C188" s="28"/>
      <c r="D188" s="28"/>
      <c r="E188" s="28"/>
      <c r="F188" s="28"/>
    </row>
    <row r="189" ht="15.75" customHeight="1">
      <c r="A189" s="8"/>
      <c r="C189" s="28"/>
      <c r="D189" s="28"/>
      <c r="E189" s="28"/>
      <c r="F189" s="28"/>
    </row>
    <row r="190" ht="15.75" customHeight="1">
      <c r="A190" s="8"/>
      <c r="C190" s="28"/>
      <c r="D190" s="28"/>
      <c r="E190" s="28"/>
      <c r="F190" s="28"/>
    </row>
    <row r="191" ht="15.75" customHeight="1">
      <c r="A191" s="8"/>
      <c r="C191" s="28"/>
      <c r="D191" s="28"/>
      <c r="E191" s="28"/>
      <c r="F191" s="28"/>
    </row>
    <row r="192" ht="15.75" customHeight="1">
      <c r="A192" s="8"/>
      <c r="C192" s="28"/>
      <c r="D192" s="28"/>
      <c r="E192" s="28"/>
      <c r="F192" s="28"/>
    </row>
    <row r="193" ht="15.75" customHeight="1">
      <c r="A193" s="8"/>
      <c r="C193" s="28"/>
      <c r="D193" s="28"/>
      <c r="E193" s="28"/>
      <c r="F193" s="28"/>
    </row>
    <row r="194" ht="15.75" customHeight="1">
      <c r="A194" s="8"/>
      <c r="C194" s="28"/>
      <c r="D194" s="28"/>
      <c r="E194" s="28"/>
      <c r="F194" s="28"/>
    </row>
    <row r="195" ht="15.75" customHeight="1">
      <c r="A195" s="8"/>
      <c r="C195" s="28"/>
      <c r="D195" s="28"/>
      <c r="E195" s="28"/>
      <c r="F195" s="28"/>
    </row>
    <row r="196" ht="15.75" customHeight="1">
      <c r="A196" s="8"/>
      <c r="C196" s="28"/>
      <c r="D196" s="28"/>
      <c r="E196" s="28"/>
      <c r="F196" s="28"/>
    </row>
    <row r="197" ht="15.75" customHeight="1">
      <c r="A197" s="8"/>
      <c r="C197" s="28"/>
      <c r="D197" s="28"/>
      <c r="E197" s="28"/>
      <c r="F197" s="28"/>
    </row>
    <row r="198" ht="15.75" customHeight="1">
      <c r="A198" s="8"/>
      <c r="C198" s="28"/>
      <c r="D198" s="28"/>
      <c r="E198" s="28"/>
      <c r="F198" s="28"/>
    </row>
    <row r="199" ht="15.75" customHeight="1">
      <c r="A199" s="8"/>
      <c r="C199" s="28"/>
      <c r="D199" s="28"/>
      <c r="E199" s="28"/>
      <c r="F199" s="28"/>
    </row>
    <row r="200" ht="15.75" customHeight="1">
      <c r="A200" s="8"/>
      <c r="C200" s="28"/>
      <c r="D200" s="28"/>
      <c r="E200" s="28"/>
      <c r="F200" s="28"/>
    </row>
    <row r="201" ht="15.75" customHeight="1">
      <c r="A201" s="8"/>
      <c r="C201" s="28"/>
      <c r="D201" s="28"/>
      <c r="E201" s="28"/>
      <c r="F201" s="28"/>
    </row>
    <row r="202" ht="15.75" customHeight="1">
      <c r="A202" s="8"/>
      <c r="C202" s="28"/>
      <c r="D202" s="28"/>
      <c r="E202" s="28"/>
      <c r="F202" s="28"/>
    </row>
    <row r="203" ht="15.75" customHeight="1">
      <c r="A203" s="8"/>
      <c r="C203" s="28"/>
      <c r="D203" s="28"/>
      <c r="E203" s="28"/>
      <c r="F203" s="28"/>
    </row>
    <row r="204" ht="15.75" customHeight="1">
      <c r="A204" s="8"/>
      <c r="C204" s="28"/>
      <c r="D204" s="28"/>
      <c r="E204" s="28"/>
      <c r="F204" s="28"/>
    </row>
    <row r="205" ht="15.75" customHeight="1">
      <c r="A205" s="8"/>
      <c r="C205" s="28"/>
      <c r="D205" s="28"/>
      <c r="E205" s="28"/>
      <c r="F205" s="28"/>
    </row>
    <row r="206" ht="15.75" customHeight="1">
      <c r="A206" s="8"/>
      <c r="C206" s="28"/>
      <c r="D206" s="28"/>
      <c r="E206" s="28"/>
      <c r="F206" s="28"/>
    </row>
    <row r="207" ht="15.75" customHeight="1">
      <c r="A207" s="8"/>
      <c r="C207" s="28"/>
      <c r="D207" s="28"/>
      <c r="E207" s="28"/>
      <c r="F207" s="28"/>
    </row>
    <row r="208" ht="15.75" customHeight="1">
      <c r="A208" s="8"/>
      <c r="C208" s="28"/>
      <c r="D208" s="28"/>
      <c r="E208" s="28"/>
      <c r="F208" s="28"/>
    </row>
    <row r="209" ht="15.75" customHeight="1">
      <c r="A209" s="8"/>
      <c r="C209" s="28"/>
      <c r="D209" s="28"/>
      <c r="E209" s="28"/>
      <c r="F209" s="28"/>
    </row>
    <row r="210" ht="15.75" customHeight="1">
      <c r="A210" s="8"/>
      <c r="C210" s="28"/>
      <c r="D210" s="28"/>
      <c r="E210" s="28"/>
      <c r="F210" s="28"/>
    </row>
    <row r="211" ht="15.75" customHeight="1">
      <c r="A211" s="8"/>
      <c r="C211" s="28"/>
      <c r="D211" s="28"/>
      <c r="E211" s="28"/>
      <c r="F211" s="28"/>
    </row>
    <row r="212" ht="15.75" customHeight="1">
      <c r="A212" s="8"/>
      <c r="C212" s="28"/>
      <c r="D212" s="28"/>
      <c r="E212" s="28"/>
      <c r="F212" s="28"/>
    </row>
    <row r="213" ht="15.75" customHeight="1">
      <c r="A213" s="8"/>
      <c r="C213" s="28"/>
      <c r="D213" s="28"/>
      <c r="E213" s="28"/>
      <c r="F213" s="28"/>
    </row>
    <row r="214" ht="15.75" customHeight="1">
      <c r="A214" s="8"/>
      <c r="C214" s="28"/>
      <c r="D214" s="28"/>
      <c r="E214" s="28"/>
      <c r="F214" s="28"/>
    </row>
    <row r="215" ht="15.75" customHeight="1">
      <c r="A215" s="8"/>
      <c r="C215" s="28"/>
      <c r="D215" s="28"/>
      <c r="E215" s="28"/>
      <c r="F215" s="28"/>
    </row>
    <row r="216" ht="15.75" customHeight="1">
      <c r="A216" s="8"/>
      <c r="C216" s="28"/>
      <c r="D216" s="28"/>
      <c r="E216" s="28"/>
      <c r="F216" s="28"/>
    </row>
    <row r="217" ht="15.75" customHeight="1">
      <c r="A217" s="8"/>
      <c r="C217" s="28"/>
      <c r="D217" s="28"/>
      <c r="E217" s="28"/>
      <c r="F217" s="28"/>
    </row>
    <row r="218" ht="15.75" customHeight="1">
      <c r="A218" s="8"/>
      <c r="C218" s="28"/>
      <c r="D218" s="28"/>
      <c r="E218" s="28"/>
      <c r="F218" s="28"/>
    </row>
    <row r="219" ht="15.75" customHeight="1">
      <c r="A219" s="8"/>
      <c r="C219" s="28"/>
      <c r="D219" s="28"/>
      <c r="E219" s="28"/>
      <c r="F219" s="28"/>
    </row>
    <row r="220" ht="15.75" customHeight="1">
      <c r="A220" s="8"/>
      <c r="C220" s="28"/>
      <c r="D220" s="28"/>
      <c r="E220" s="28"/>
      <c r="F220" s="28"/>
    </row>
    <row r="221" ht="15.75" customHeight="1">
      <c r="A221" s="8"/>
      <c r="C221" s="28"/>
      <c r="D221" s="28"/>
      <c r="E221" s="28"/>
      <c r="F221" s="28"/>
    </row>
    <row r="222" ht="15.75" customHeight="1">
      <c r="A222" s="8"/>
      <c r="C222" s="28"/>
      <c r="D222" s="28"/>
      <c r="E222" s="28"/>
      <c r="F222" s="28"/>
    </row>
    <row r="223" ht="15.75" customHeight="1">
      <c r="A223" s="8"/>
      <c r="C223" s="28"/>
      <c r="D223" s="28"/>
      <c r="E223" s="28"/>
      <c r="F223" s="28"/>
    </row>
    <row r="224" ht="15.75" customHeight="1">
      <c r="A224" s="8"/>
      <c r="C224" s="28"/>
      <c r="D224" s="28"/>
      <c r="E224" s="28"/>
      <c r="F224" s="28"/>
    </row>
    <row r="225" ht="15.75" customHeight="1">
      <c r="A225" s="8"/>
      <c r="C225" s="28"/>
      <c r="D225" s="28"/>
      <c r="E225" s="28"/>
      <c r="F225" s="28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6" width="14.43"/>
  </cols>
  <sheetData>
    <row r="1" ht="15.0" customHeight="1">
      <c r="A1" s="4" t="s">
        <v>30</v>
      </c>
      <c r="B1" s="4" t="s">
        <v>31</v>
      </c>
    </row>
    <row r="2">
      <c r="A2" s="30">
        <v>42005.0</v>
      </c>
      <c r="B2" s="11">
        <v>51.0</v>
      </c>
    </row>
    <row r="3" ht="15.75" customHeight="1">
      <c r="A3" s="30">
        <v>42006.0</v>
      </c>
      <c r="B3" s="11">
        <v>54.0</v>
      </c>
    </row>
    <row r="4" ht="15.75" customHeight="1">
      <c r="A4" s="30">
        <v>42007.0</v>
      </c>
      <c r="B4" s="11">
        <v>18.0</v>
      </c>
    </row>
    <row r="5" ht="15.75" customHeight="1">
      <c r="A5" s="30">
        <v>42008.0</v>
      </c>
      <c r="B5" s="11">
        <v>19.0</v>
      </c>
    </row>
    <row r="6" ht="15.75" customHeight="1">
      <c r="A6" s="30">
        <v>42009.0</v>
      </c>
      <c r="B6" s="11">
        <v>57.0</v>
      </c>
    </row>
    <row r="7" ht="15.75" customHeight="1">
      <c r="A7" s="30">
        <v>42010.0</v>
      </c>
      <c r="B7" s="11">
        <v>58.0</v>
      </c>
    </row>
    <row r="8" ht="15.75" customHeight="1">
      <c r="A8" s="30">
        <v>42011.0</v>
      </c>
      <c r="B8" s="11">
        <v>53.0</v>
      </c>
    </row>
    <row r="9" ht="15.75" customHeight="1">
      <c r="A9" s="30">
        <v>42012.0</v>
      </c>
      <c r="B9" s="11">
        <v>59.0</v>
      </c>
    </row>
    <row r="10" ht="15.75" customHeight="1">
      <c r="A10" s="30">
        <v>42013.0</v>
      </c>
      <c r="B10" s="11">
        <v>58.0</v>
      </c>
    </row>
    <row r="11" ht="15.75" customHeight="1">
      <c r="A11" s="30">
        <v>42014.0</v>
      </c>
      <c r="B11" s="11">
        <v>14.0</v>
      </c>
    </row>
    <row r="12" ht="15.75" customHeight="1">
      <c r="A12" s="30">
        <v>42015.0</v>
      </c>
      <c r="B12" s="11">
        <v>17.0</v>
      </c>
    </row>
    <row r="13" ht="15.75" customHeight="1">
      <c r="A13" s="30">
        <v>42016.0</v>
      </c>
      <c r="B13" s="11">
        <v>55.0</v>
      </c>
    </row>
    <row r="14" ht="15.75" customHeight="1">
      <c r="A14" s="30">
        <v>42017.0</v>
      </c>
      <c r="B14" s="11">
        <v>56.0</v>
      </c>
    </row>
    <row r="15" ht="15.75" customHeight="1">
      <c r="A15" s="30">
        <v>42018.0</v>
      </c>
      <c r="B15" s="11">
        <v>59.0</v>
      </c>
    </row>
    <row r="16" ht="15.75" customHeight="1">
      <c r="A16" s="30">
        <v>42019.0</v>
      </c>
      <c r="B16" s="11">
        <v>51.0</v>
      </c>
    </row>
    <row r="17" ht="15.75" customHeight="1">
      <c r="A17" s="30">
        <v>42020.0</v>
      </c>
      <c r="B17" s="11">
        <v>58.0</v>
      </c>
    </row>
    <row r="18" ht="15.75" customHeight="1">
      <c r="A18" s="30">
        <v>42021.0</v>
      </c>
      <c r="B18" s="11">
        <v>14.0</v>
      </c>
    </row>
    <row r="19" ht="15.75" customHeight="1">
      <c r="A19" s="30">
        <v>42022.0</v>
      </c>
      <c r="B19" s="11">
        <v>20.0</v>
      </c>
    </row>
    <row r="20" ht="15.75" customHeight="1">
      <c r="A20" s="30">
        <v>42023.0</v>
      </c>
      <c r="B20" s="11">
        <v>59.0</v>
      </c>
    </row>
    <row r="21" ht="15.75" customHeight="1">
      <c r="A21" s="30">
        <v>42024.0</v>
      </c>
      <c r="B21" s="11">
        <v>56.0</v>
      </c>
    </row>
    <row r="22" ht="15.75" customHeight="1">
      <c r="A22" s="30">
        <v>42025.0</v>
      </c>
      <c r="B22" s="11">
        <v>55.0</v>
      </c>
    </row>
    <row r="23" ht="15.75" customHeight="1">
      <c r="A23" s="30">
        <v>42026.0</v>
      </c>
      <c r="B23" s="11">
        <v>58.0</v>
      </c>
    </row>
    <row r="24" ht="15.75" customHeight="1">
      <c r="A24" s="30">
        <v>42027.0</v>
      </c>
      <c r="B24" s="11">
        <v>51.0</v>
      </c>
    </row>
    <row r="25" ht="15.75" customHeight="1">
      <c r="A25" s="30">
        <v>42028.0</v>
      </c>
      <c r="B25" s="11">
        <v>18.0</v>
      </c>
    </row>
    <row r="26" ht="15.75" customHeight="1">
      <c r="A26" s="30">
        <v>42029.0</v>
      </c>
      <c r="B26" s="11">
        <v>13.0</v>
      </c>
    </row>
    <row r="27" ht="15.75" customHeight="1">
      <c r="A27" s="30">
        <v>42030.0</v>
      </c>
      <c r="B27" s="11">
        <v>55.0</v>
      </c>
    </row>
    <row r="28" ht="15.75" customHeight="1">
      <c r="A28" s="30">
        <v>42031.0</v>
      </c>
      <c r="B28" s="11">
        <v>50.0</v>
      </c>
    </row>
    <row r="29" ht="15.75" customHeight="1">
      <c r="A29" s="30">
        <v>42032.0</v>
      </c>
      <c r="B29" s="11">
        <v>55.0</v>
      </c>
    </row>
    <row r="30" ht="15.75" customHeight="1">
      <c r="A30" s="30">
        <v>42033.0</v>
      </c>
      <c r="B30" s="11">
        <v>53.0</v>
      </c>
    </row>
    <row r="31" ht="15.75" customHeight="1">
      <c r="A31" s="30">
        <v>42034.0</v>
      </c>
      <c r="B31" s="11">
        <v>57.0</v>
      </c>
    </row>
    <row r="32" ht="15.75" customHeight="1">
      <c r="A32" s="30">
        <v>42035.0</v>
      </c>
      <c r="B32" s="11">
        <v>12.0</v>
      </c>
    </row>
    <row r="33" ht="15.75" customHeight="1">
      <c r="A33" s="30">
        <v>42036.0</v>
      </c>
      <c r="B33" s="11">
        <v>18.0</v>
      </c>
    </row>
    <row r="34" ht="15.75" customHeight="1">
      <c r="A34" s="30">
        <v>42037.0</v>
      </c>
      <c r="B34" s="11">
        <v>58.0</v>
      </c>
    </row>
    <row r="35" ht="15.75" customHeight="1">
      <c r="A35" s="30">
        <v>42038.0</v>
      </c>
      <c r="B35" s="11">
        <v>55.0</v>
      </c>
    </row>
    <row r="36" ht="15.75" customHeight="1">
      <c r="A36" s="30">
        <v>42039.0</v>
      </c>
      <c r="B36" s="11">
        <v>51.0</v>
      </c>
    </row>
    <row r="37" ht="15.75" customHeight="1">
      <c r="A37" s="30">
        <v>42040.0</v>
      </c>
      <c r="B37" s="11">
        <v>56.0</v>
      </c>
    </row>
    <row r="38" ht="15.75" customHeight="1">
      <c r="A38" s="30">
        <v>42041.0</v>
      </c>
      <c r="B38" s="11">
        <v>51.0</v>
      </c>
    </row>
    <row r="39" ht="15.75" customHeight="1">
      <c r="A39" s="30">
        <v>42042.0</v>
      </c>
      <c r="B39" s="11">
        <v>17.0</v>
      </c>
    </row>
    <row r="40" ht="15.75" customHeight="1">
      <c r="A40" s="30">
        <v>42043.0</v>
      </c>
      <c r="B40" s="11">
        <v>11.0</v>
      </c>
    </row>
    <row r="41" ht="15.75" customHeight="1">
      <c r="A41" s="30">
        <v>42044.0</v>
      </c>
      <c r="B41" s="11">
        <v>50.0</v>
      </c>
    </row>
    <row r="42" ht="15.75" customHeight="1">
      <c r="A42" s="30">
        <v>42045.0</v>
      </c>
      <c r="B42" s="11">
        <v>53.0</v>
      </c>
    </row>
    <row r="43" ht="15.75" customHeight="1">
      <c r="A43" s="30">
        <v>42046.0</v>
      </c>
      <c r="B43" s="11">
        <v>51.0</v>
      </c>
    </row>
    <row r="44" ht="15.75" customHeight="1">
      <c r="A44" s="30">
        <v>42047.0</v>
      </c>
      <c r="B44" s="11">
        <v>55.0</v>
      </c>
    </row>
    <row r="45" ht="15.75" customHeight="1">
      <c r="A45" s="30">
        <v>42048.0</v>
      </c>
      <c r="B45" s="11">
        <v>59.0</v>
      </c>
    </row>
    <row r="46" ht="15.75" customHeight="1">
      <c r="A46" s="30">
        <v>42049.0</v>
      </c>
      <c r="B46" s="11">
        <v>12.0</v>
      </c>
    </row>
    <row r="47" ht="15.75" customHeight="1">
      <c r="A47" s="30">
        <v>42050.0</v>
      </c>
      <c r="B47" s="11">
        <v>18.0</v>
      </c>
    </row>
    <row r="48" ht="15.75" customHeight="1">
      <c r="A48" s="30">
        <v>42051.0</v>
      </c>
      <c r="B48" s="11">
        <v>57.0</v>
      </c>
    </row>
    <row r="49" ht="15.75" customHeight="1">
      <c r="A49" s="30">
        <v>42052.0</v>
      </c>
      <c r="B49" s="11">
        <v>51.0</v>
      </c>
    </row>
    <row r="50" ht="15.75" customHeight="1">
      <c r="A50" s="30">
        <v>42053.0</v>
      </c>
      <c r="B50" s="11">
        <v>54.0</v>
      </c>
    </row>
    <row r="51" ht="15.75" customHeight="1">
      <c r="A51" s="30">
        <v>42054.0</v>
      </c>
      <c r="B51" s="11">
        <v>60.0</v>
      </c>
    </row>
    <row r="52" ht="15.75" customHeight="1">
      <c r="A52" s="30">
        <v>42055.0</v>
      </c>
      <c r="B52" s="11">
        <v>53.0</v>
      </c>
    </row>
    <row r="53" ht="15.75" customHeight="1">
      <c r="A53" s="30">
        <v>42056.0</v>
      </c>
      <c r="B53" s="11">
        <v>17.0</v>
      </c>
    </row>
    <row r="54" ht="15.75" customHeight="1">
      <c r="A54" s="30">
        <v>42057.0</v>
      </c>
      <c r="B54" s="11">
        <v>13.0</v>
      </c>
    </row>
    <row r="55" ht="15.75" customHeight="1">
      <c r="A55" s="30">
        <v>42058.0</v>
      </c>
      <c r="B55" s="11">
        <v>58.0</v>
      </c>
    </row>
    <row r="56" ht="15.75" customHeight="1">
      <c r="A56" s="30">
        <v>42059.0</v>
      </c>
      <c r="B56" s="11">
        <v>52.0</v>
      </c>
    </row>
    <row r="57" ht="15.75" customHeight="1">
      <c r="A57" s="30">
        <v>42060.0</v>
      </c>
      <c r="B57" s="11">
        <v>56.0</v>
      </c>
    </row>
    <row r="58" ht="15.75" customHeight="1">
      <c r="A58" s="30">
        <v>42061.0</v>
      </c>
      <c r="B58" s="11">
        <v>56.0</v>
      </c>
    </row>
    <row r="59" ht="15.75" customHeight="1">
      <c r="A59" s="30">
        <v>42062.0</v>
      </c>
      <c r="B59" s="11">
        <v>56.0</v>
      </c>
    </row>
    <row r="60" ht="15.75" customHeight="1">
      <c r="A60" s="30">
        <v>42063.0</v>
      </c>
      <c r="B60" s="11">
        <v>19.0</v>
      </c>
    </row>
    <row r="61" ht="15.75" customHeight="1">
      <c r="A61" s="30"/>
    </row>
    <row r="62" ht="15.75" customHeight="1">
      <c r="A62" s="30"/>
    </row>
    <row r="63" ht="15.75" customHeight="1">
      <c r="A63" s="30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29"/>
  </cols>
  <sheetData>
    <row r="1">
      <c r="A1" s="6" t="s">
        <v>30</v>
      </c>
      <c r="B1" s="4" t="s">
        <v>31</v>
      </c>
    </row>
    <row r="2">
      <c r="A2" s="30">
        <v>42005.0</v>
      </c>
      <c r="B2" s="11">
        <v>51.0</v>
      </c>
    </row>
    <row r="3">
      <c r="A3" s="30">
        <v>42006.0</v>
      </c>
      <c r="B3" s="11">
        <v>54.0</v>
      </c>
    </row>
    <row r="4">
      <c r="A4" s="30">
        <v>42007.0</v>
      </c>
      <c r="B4" s="11">
        <v>18.0</v>
      </c>
    </row>
    <row r="5">
      <c r="A5" s="30">
        <v>42008.0</v>
      </c>
      <c r="B5" s="11">
        <v>19.0</v>
      </c>
    </row>
    <row r="6">
      <c r="A6" s="30">
        <v>42009.0</v>
      </c>
      <c r="B6" s="11">
        <v>57.0</v>
      </c>
    </row>
    <row r="7">
      <c r="A7" s="30">
        <v>42010.0</v>
      </c>
      <c r="B7" s="11">
        <v>58.0</v>
      </c>
    </row>
    <row r="8">
      <c r="A8" s="30">
        <v>42011.0</v>
      </c>
      <c r="B8" s="11">
        <v>53.0</v>
      </c>
    </row>
    <row r="9">
      <c r="A9" s="30">
        <v>42012.0</v>
      </c>
      <c r="B9" s="11">
        <v>59.0</v>
      </c>
    </row>
    <row r="10">
      <c r="A10" s="30">
        <v>42013.0</v>
      </c>
      <c r="B10" s="11">
        <v>58.0</v>
      </c>
    </row>
    <row r="11">
      <c r="A11" s="30">
        <v>42014.0</v>
      </c>
      <c r="B11" s="11">
        <v>14.0</v>
      </c>
    </row>
    <row r="12">
      <c r="A12" s="30">
        <v>42015.0</v>
      </c>
      <c r="B12" s="11">
        <v>17.0</v>
      </c>
    </row>
    <row r="13">
      <c r="A13" s="30">
        <v>42016.0</v>
      </c>
      <c r="B13" s="11">
        <v>55.0</v>
      </c>
    </row>
    <row r="14">
      <c r="A14" s="30">
        <v>42017.0</v>
      </c>
      <c r="B14" s="11">
        <v>56.0</v>
      </c>
    </row>
    <row r="15">
      <c r="A15" s="30">
        <v>42018.0</v>
      </c>
      <c r="B15" s="11">
        <v>59.0</v>
      </c>
    </row>
    <row r="16">
      <c r="A16" s="30">
        <v>42019.0</v>
      </c>
      <c r="B16" s="11">
        <v>51.0</v>
      </c>
    </row>
    <row r="17">
      <c r="A17" s="30">
        <v>42020.0</v>
      </c>
      <c r="B17" s="11">
        <v>58.0</v>
      </c>
    </row>
    <row r="18">
      <c r="A18" s="30">
        <v>42021.0</v>
      </c>
      <c r="B18" s="11">
        <v>14.0</v>
      </c>
    </row>
    <row r="19">
      <c r="A19" s="30">
        <v>42022.0</v>
      </c>
      <c r="B19" s="11">
        <v>20.0</v>
      </c>
    </row>
    <row r="20">
      <c r="A20" s="30">
        <v>42023.0</v>
      </c>
      <c r="B20" s="11">
        <v>59.0</v>
      </c>
    </row>
    <row r="21">
      <c r="A21" s="30">
        <v>42024.0</v>
      </c>
      <c r="B21" s="11">
        <v>56.0</v>
      </c>
    </row>
    <row r="22">
      <c r="A22" s="30">
        <v>42025.0</v>
      </c>
      <c r="B22" s="11">
        <v>55.0</v>
      </c>
    </row>
    <row r="23">
      <c r="A23" s="30">
        <v>42026.0</v>
      </c>
      <c r="B23" s="11">
        <v>58.0</v>
      </c>
    </row>
    <row r="24">
      <c r="A24" s="30">
        <v>42027.0</v>
      </c>
      <c r="B24" s="11">
        <v>51.0</v>
      </c>
    </row>
    <row r="25">
      <c r="A25" s="30">
        <v>42028.0</v>
      </c>
      <c r="B25" s="11">
        <v>18.0</v>
      </c>
    </row>
    <row r="26">
      <c r="A26" s="30">
        <v>42029.0</v>
      </c>
      <c r="B26" s="11">
        <v>13.0</v>
      </c>
    </row>
    <row r="27">
      <c r="A27" s="30">
        <v>42030.0</v>
      </c>
      <c r="B27" s="11">
        <v>55.0</v>
      </c>
    </row>
    <row r="28">
      <c r="A28" s="30">
        <v>42031.0</v>
      </c>
      <c r="B28" s="11">
        <v>50.0</v>
      </c>
    </row>
    <row r="29">
      <c r="A29" s="30">
        <v>42032.0</v>
      </c>
      <c r="B29" s="11">
        <v>55.0</v>
      </c>
    </row>
    <row r="30">
      <c r="A30" s="30">
        <v>42033.0</v>
      </c>
      <c r="B30" s="11">
        <v>53.0</v>
      </c>
    </row>
    <row r="31">
      <c r="A31" s="30">
        <v>42034.0</v>
      </c>
      <c r="B31" s="11">
        <v>57.0</v>
      </c>
    </row>
    <row r="32">
      <c r="A32" s="30">
        <v>42035.0</v>
      </c>
      <c r="B32" s="11">
        <v>12.0</v>
      </c>
    </row>
    <row r="33">
      <c r="A33" s="30">
        <v>42036.0</v>
      </c>
      <c r="B33" s="11">
        <v>18.0</v>
      </c>
    </row>
    <row r="34">
      <c r="A34" s="30">
        <v>42037.0</v>
      </c>
      <c r="B34" s="11">
        <v>58.0</v>
      </c>
    </row>
    <row r="35">
      <c r="A35" s="30">
        <v>42038.0</v>
      </c>
      <c r="B35" s="11">
        <v>55.0</v>
      </c>
    </row>
    <row r="36">
      <c r="A36" s="30">
        <v>42039.0</v>
      </c>
      <c r="B36" s="11">
        <v>51.0</v>
      </c>
    </row>
    <row r="37">
      <c r="A37" s="30">
        <v>42040.0</v>
      </c>
      <c r="B37" s="11">
        <v>56.0</v>
      </c>
    </row>
    <row r="38">
      <c r="A38" s="30">
        <v>42041.0</v>
      </c>
      <c r="B38" s="11">
        <v>51.0</v>
      </c>
    </row>
    <row r="39">
      <c r="A39" s="30">
        <v>42042.0</v>
      </c>
      <c r="B39" s="11">
        <v>17.0</v>
      </c>
    </row>
    <row r="40">
      <c r="A40" s="30">
        <v>42043.0</v>
      </c>
      <c r="B40" s="11">
        <v>11.0</v>
      </c>
    </row>
    <row r="41">
      <c r="A41" s="30">
        <v>42044.0</v>
      </c>
      <c r="B41" s="11">
        <v>50.0</v>
      </c>
    </row>
    <row r="42">
      <c r="A42" s="30">
        <v>42045.0</v>
      </c>
      <c r="B42" s="11">
        <v>53.0</v>
      </c>
    </row>
    <row r="43">
      <c r="A43" s="30">
        <v>42046.0</v>
      </c>
      <c r="B43" s="11">
        <v>51.0</v>
      </c>
    </row>
    <row r="44">
      <c r="A44" s="30">
        <v>42047.0</v>
      </c>
      <c r="B44" s="11">
        <v>55.0</v>
      </c>
    </row>
    <row r="45">
      <c r="A45" s="30">
        <v>42048.0</v>
      </c>
      <c r="B45" s="11">
        <v>59.0</v>
      </c>
    </row>
    <row r="46">
      <c r="A46" s="30">
        <v>42049.0</v>
      </c>
      <c r="B46" s="11">
        <v>12.0</v>
      </c>
    </row>
    <row r="47">
      <c r="A47" s="30">
        <v>42050.0</v>
      </c>
      <c r="B47" s="11">
        <v>18.0</v>
      </c>
    </row>
    <row r="48">
      <c r="A48" s="30">
        <v>42051.0</v>
      </c>
      <c r="B48" s="11">
        <v>57.0</v>
      </c>
    </row>
    <row r="49">
      <c r="A49" s="30">
        <v>42052.0</v>
      </c>
      <c r="B49" s="11">
        <v>51.0</v>
      </c>
    </row>
    <row r="50">
      <c r="A50" s="30">
        <v>42053.0</v>
      </c>
      <c r="B50" s="11">
        <v>54.0</v>
      </c>
    </row>
    <row r="51">
      <c r="A51" s="30">
        <v>42054.0</v>
      </c>
      <c r="B51" s="11">
        <v>60.0</v>
      </c>
    </row>
    <row r="52">
      <c r="A52" s="30">
        <v>42055.0</v>
      </c>
      <c r="B52" s="11">
        <v>53.0</v>
      </c>
    </row>
    <row r="53">
      <c r="A53" s="30">
        <v>42056.0</v>
      </c>
      <c r="B53" s="11">
        <v>17.0</v>
      </c>
    </row>
    <row r="54">
      <c r="A54" s="30">
        <v>42057.0</v>
      </c>
      <c r="B54" s="11">
        <v>13.0</v>
      </c>
    </row>
    <row r="55">
      <c r="A55" s="30">
        <v>42058.0</v>
      </c>
      <c r="B55" s="11">
        <v>58.0</v>
      </c>
    </row>
    <row r="56">
      <c r="A56" s="30">
        <v>42059.0</v>
      </c>
      <c r="B56" s="11">
        <v>52.0</v>
      </c>
    </row>
    <row r="57">
      <c r="A57" s="30">
        <v>42060.0</v>
      </c>
      <c r="B57" s="11">
        <v>56.0</v>
      </c>
    </row>
    <row r="58">
      <c r="A58" s="30">
        <v>42061.0</v>
      </c>
      <c r="B58" s="11">
        <v>56.0</v>
      </c>
    </row>
    <row r="59">
      <c r="A59" s="30">
        <v>42062.0</v>
      </c>
      <c r="B59" s="11">
        <v>56.0</v>
      </c>
    </row>
    <row r="60">
      <c r="A60" s="30">
        <v>42063.0</v>
      </c>
      <c r="B60" s="11">
        <v>19.0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17.86"/>
    <col customWidth="1" min="3" max="6" width="14.43"/>
  </cols>
  <sheetData>
    <row r="1" ht="15.75" customHeight="1">
      <c r="A1" s="3" t="s">
        <v>1</v>
      </c>
      <c r="B1" s="3" t="s">
        <v>32</v>
      </c>
      <c r="C1" s="4" t="s">
        <v>33</v>
      </c>
      <c r="D1" s="4" t="s">
        <v>34</v>
      </c>
      <c r="E1" s="4" t="s">
        <v>35</v>
      </c>
    </row>
    <row r="2" ht="15.75" customHeight="1">
      <c r="A2" s="8">
        <v>41640.0</v>
      </c>
      <c r="B2" s="9">
        <v>2420.0</v>
      </c>
      <c r="C2" s="9">
        <v>22.0</v>
      </c>
      <c r="D2" s="9">
        <f t="shared" ref="D2:D25" si="1">B2/C2</f>
        <v>110</v>
      </c>
      <c r="E2" s="11">
        <f t="shared" ref="E2:E24" si="2">D3-D2</f>
        <v>90</v>
      </c>
      <c r="F2" s="9"/>
    </row>
    <row r="3" ht="15.75" customHeight="1">
      <c r="A3" s="8">
        <v>41671.0</v>
      </c>
      <c r="B3" s="11">
        <v>4000.0</v>
      </c>
      <c r="C3" s="9">
        <v>20.0</v>
      </c>
      <c r="D3" s="9">
        <f t="shared" si="1"/>
        <v>200</v>
      </c>
      <c r="E3" s="11">
        <f t="shared" si="2"/>
        <v>124</v>
      </c>
      <c r="F3" s="9"/>
    </row>
    <row r="4" ht="15.75" customHeight="1">
      <c r="A4" s="8">
        <v>41699.0</v>
      </c>
      <c r="B4" s="11">
        <v>5832.0</v>
      </c>
      <c r="C4" s="9">
        <v>18.0</v>
      </c>
      <c r="D4" s="9">
        <f t="shared" si="1"/>
        <v>324</v>
      </c>
      <c r="E4" s="11">
        <f t="shared" si="2"/>
        <v>156</v>
      </c>
      <c r="F4" s="9"/>
    </row>
    <row r="5" ht="15.75" customHeight="1">
      <c r="A5" s="8">
        <v>41730.0</v>
      </c>
      <c r="B5" s="11">
        <v>9600.0</v>
      </c>
      <c r="C5" s="9">
        <v>20.0</v>
      </c>
      <c r="D5" s="9">
        <f t="shared" si="1"/>
        <v>480</v>
      </c>
      <c r="E5" s="11">
        <f t="shared" si="2"/>
        <v>150</v>
      </c>
      <c r="F5" s="9"/>
    </row>
    <row r="6" ht="15.75" customHeight="1">
      <c r="A6" s="8">
        <v>41760.0</v>
      </c>
      <c r="B6" s="11">
        <v>13230.0</v>
      </c>
      <c r="C6" s="9">
        <v>21.0</v>
      </c>
      <c r="D6" s="9">
        <f t="shared" si="1"/>
        <v>630</v>
      </c>
      <c r="E6" s="11">
        <f t="shared" si="2"/>
        <v>190</v>
      </c>
      <c r="F6" s="9"/>
    </row>
    <row r="7" ht="15.75" customHeight="1">
      <c r="A7" s="8">
        <v>41791.0</v>
      </c>
      <c r="B7" s="11">
        <v>16400.0</v>
      </c>
      <c r="C7" s="9">
        <v>20.0</v>
      </c>
      <c r="D7" s="9">
        <f t="shared" si="1"/>
        <v>820</v>
      </c>
      <c r="E7" s="11">
        <f t="shared" si="2"/>
        <v>192</v>
      </c>
      <c r="F7" s="9"/>
    </row>
    <row r="8" ht="15.75" customHeight="1">
      <c r="A8" s="8">
        <v>41821.0</v>
      </c>
      <c r="B8" s="11">
        <v>22264.0</v>
      </c>
      <c r="C8" s="9">
        <v>22.0</v>
      </c>
      <c r="D8" s="9">
        <f t="shared" si="1"/>
        <v>1012</v>
      </c>
      <c r="E8" s="11">
        <f t="shared" si="2"/>
        <v>227</v>
      </c>
      <c r="F8" s="9"/>
    </row>
    <row r="9" ht="15.75" customHeight="1">
      <c r="A9" s="8">
        <v>41852.0</v>
      </c>
      <c r="B9" s="11">
        <v>26019.0</v>
      </c>
      <c r="C9" s="9">
        <v>21.0</v>
      </c>
      <c r="D9" s="9">
        <f t="shared" si="1"/>
        <v>1239</v>
      </c>
      <c r="E9" s="11">
        <f t="shared" si="2"/>
        <v>235</v>
      </c>
      <c r="F9" s="9"/>
    </row>
    <row r="10" ht="15.75" customHeight="1">
      <c r="A10" s="8">
        <v>41883.0</v>
      </c>
      <c r="B10" s="11">
        <v>32428.0</v>
      </c>
      <c r="C10" s="9">
        <v>22.0</v>
      </c>
      <c r="D10" s="9">
        <f t="shared" si="1"/>
        <v>1474</v>
      </c>
      <c r="E10" s="11">
        <f t="shared" si="2"/>
        <v>274</v>
      </c>
      <c r="F10" s="9"/>
    </row>
    <row r="11" ht="15.75" customHeight="1">
      <c r="A11" s="8">
        <v>41913.0</v>
      </c>
      <c r="B11" s="11">
        <v>40204.0</v>
      </c>
      <c r="C11" s="9">
        <v>23.0</v>
      </c>
      <c r="D11" s="9">
        <f t="shared" si="1"/>
        <v>1748</v>
      </c>
      <c r="E11" s="11">
        <f t="shared" si="2"/>
        <v>272</v>
      </c>
      <c r="F11" s="9"/>
    </row>
    <row r="12" ht="15.75" customHeight="1">
      <c r="A12" s="8">
        <v>41944.0</v>
      </c>
      <c r="B12" s="11">
        <v>40400.0</v>
      </c>
      <c r="C12" s="9">
        <v>20.0</v>
      </c>
      <c r="D12" s="9">
        <f t="shared" si="1"/>
        <v>2020</v>
      </c>
      <c r="E12" s="11">
        <f t="shared" si="2"/>
        <v>290</v>
      </c>
      <c r="F12" s="9"/>
    </row>
    <row r="13" ht="15.75" customHeight="1">
      <c r="A13" s="8">
        <v>41974.0</v>
      </c>
      <c r="B13" s="11">
        <v>50820.0</v>
      </c>
      <c r="C13" s="9">
        <v>22.0</v>
      </c>
      <c r="D13" s="9">
        <f t="shared" si="1"/>
        <v>2310</v>
      </c>
      <c r="E13" s="11">
        <f t="shared" si="2"/>
        <v>294</v>
      </c>
      <c r="F13" s="9"/>
    </row>
    <row r="14" ht="15.75" customHeight="1">
      <c r="A14" s="8">
        <v>42005.0</v>
      </c>
      <c r="B14" s="11">
        <v>54684.0</v>
      </c>
      <c r="C14" s="9">
        <v>21.0</v>
      </c>
      <c r="D14" s="9">
        <f t="shared" si="1"/>
        <v>2604</v>
      </c>
      <c r="E14" s="11">
        <f t="shared" si="2"/>
        <v>320</v>
      </c>
      <c r="F14" s="9"/>
    </row>
    <row r="15" ht="15.75" customHeight="1">
      <c r="A15" s="8">
        <v>42036.0</v>
      </c>
      <c r="B15" s="11">
        <v>49708.0</v>
      </c>
      <c r="C15" s="9">
        <v>17.0</v>
      </c>
      <c r="D15" s="9">
        <f t="shared" si="1"/>
        <v>2924</v>
      </c>
      <c r="E15" s="11">
        <f t="shared" si="2"/>
        <v>332</v>
      </c>
      <c r="F15" s="9"/>
    </row>
    <row r="16" ht="15.75" customHeight="1">
      <c r="A16" s="8">
        <v>42064.0</v>
      </c>
      <c r="B16" s="11">
        <v>71632.0</v>
      </c>
      <c r="C16" s="9">
        <v>22.0</v>
      </c>
      <c r="D16" s="9">
        <f t="shared" si="1"/>
        <v>3256</v>
      </c>
      <c r="E16" s="11">
        <f t="shared" si="2"/>
        <v>364</v>
      </c>
      <c r="F16" s="9"/>
    </row>
    <row r="17" ht="15.75" customHeight="1">
      <c r="A17" s="8">
        <v>42095.0</v>
      </c>
      <c r="B17" s="11">
        <v>72400.0</v>
      </c>
      <c r="C17" s="9">
        <v>20.0</v>
      </c>
      <c r="D17" s="9">
        <f t="shared" si="1"/>
        <v>3620</v>
      </c>
      <c r="E17" s="11">
        <f t="shared" si="2"/>
        <v>380</v>
      </c>
      <c r="F17" s="9"/>
    </row>
    <row r="18" ht="15.75" customHeight="1">
      <c r="A18" s="8">
        <v>42125.0</v>
      </c>
      <c r="B18" s="11">
        <v>80000.0</v>
      </c>
      <c r="C18" s="9">
        <v>20.0</v>
      </c>
      <c r="D18" s="9">
        <f t="shared" si="1"/>
        <v>4000</v>
      </c>
      <c r="E18" s="11">
        <f t="shared" si="2"/>
        <v>410</v>
      </c>
      <c r="F18" s="9"/>
    </row>
    <row r="19" ht="15.75" customHeight="1">
      <c r="A19" s="8">
        <v>42156.0</v>
      </c>
      <c r="B19" s="11">
        <v>92610.0</v>
      </c>
      <c r="C19" s="9">
        <v>21.0</v>
      </c>
      <c r="D19" s="9">
        <f t="shared" si="1"/>
        <v>4410</v>
      </c>
      <c r="E19" s="11">
        <f t="shared" si="2"/>
        <v>430</v>
      </c>
      <c r="F19" s="9"/>
    </row>
    <row r="20" ht="15.75" customHeight="1">
      <c r="A20" s="8">
        <v>42186.0</v>
      </c>
      <c r="B20" s="11">
        <v>106480.0</v>
      </c>
      <c r="C20" s="9">
        <v>22.0</v>
      </c>
      <c r="D20" s="9">
        <f t="shared" si="1"/>
        <v>4840</v>
      </c>
      <c r="E20" s="11">
        <f t="shared" si="2"/>
        <v>431</v>
      </c>
      <c r="F20" s="9"/>
    </row>
    <row r="21" ht="15.75" customHeight="1">
      <c r="A21" s="8">
        <v>42217.0</v>
      </c>
      <c r="B21" s="11">
        <v>110691.0</v>
      </c>
      <c r="C21" s="9">
        <v>21.0</v>
      </c>
      <c r="D21" s="9">
        <f t="shared" si="1"/>
        <v>5271</v>
      </c>
      <c r="E21" s="11">
        <f t="shared" si="2"/>
        <v>462</v>
      </c>
      <c r="F21" s="9"/>
    </row>
    <row r="22" ht="15.75" customHeight="1">
      <c r="A22" s="8">
        <v>42248.0</v>
      </c>
      <c r="B22" s="11">
        <v>120393.0</v>
      </c>
      <c r="C22" s="9">
        <v>21.0</v>
      </c>
      <c r="D22" s="9">
        <f t="shared" si="1"/>
        <v>5733</v>
      </c>
      <c r="E22" s="11">
        <f t="shared" si="2"/>
        <v>483</v>
      </c>
      <c r="F22" s="9"/>
    </row>
    <row r="23" ht="15.75" customHeight="1">
      <c r="A23" s="8">
        <v>42278.0</v>
      </c>
      <c r="B23" s="11">
        <v>130536.0</v>
      </c>
      <c r="C23" s="9">
        <v>21.0</v>
      </c>
      <c r="D23" s="9">
        <f t="shared" si="1"/>
        <v>6216</v>
      </c>
      <c r="E23" s="11">
        <f t="shared" si="2"/>
        <v>484</v>
      </c>
      <c r="F23" s="9"/>
    </row>
    <row r="24" ht="15.75" customHeight="1">
      <c r="A24" s="8">
        <v>42309.0</v>
      </c>
      <c r="B24" s="11">
        <v>134000.0</v>
      </c>
      <c r="C24" s="9">
        <v>20.0</v>
      </c>
      <c r="D24" s="9">
        <f t="shared" si="1"/>
        <v>6700</v>
      </c>
      <c r="E24" s="11">
        <f t="shared" si="2"/>
        <v>516</v>
      </c>
      <c r="F24" s="9"/>
    </row>
    <row r="25" ht="15.75" customHeight="1">
      <c r="A25" s="8">
        <v>42339.0</v>
      </c>
      <c r="B25" s="11">
        <v>158752.0</v>
      </c>
      <c r="C25" s="9">
        <v>22.0</v>
      </c>
      <c r="D25" s="9">
        <f t="shared" si="1"/>
        <v>7216</v>
      </c>
      <c r="F25" s="9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5.14"/>
  </cols>
  <sheetData>
    <row r="1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</row>
    <row r="2">
      <c r="A2" s="8">
        <v>41640.0</v>
      </c>
      <c r="B2" s="9">
        <v>2420.0</v>
      </c>
      <c r="C2" s="9">
        <v>22.0</v>
      </c>
      <c r="D2" s="11">
        <f t="shared" ref="D2:D25" si="1">B2/C2</f>
        <v>110</v>
      </c>
      <c r="E2" s="11">
        <f t="shared" ref="E2:E24" si="2">D3-D2</f>
        <v>90</v>
      </c>
    </row>
    <row r="3">
      <c r="A3" s="8">
        <v>41671.0</v>
      </c>
      <c r="B3" s="11">
        <v>4000.0</v>
      </c>
      <c r="C3" s="9">
        <v>20.0</v>
      </c>
      <c r="D3" s="11">
        <f t="shared" si="1"/>
        <v>200</v>
      </c>
      <c r="E3" s="11">
        <f t="shared" si="2"/>
        <v>124</v>
      </c>
    </row>
    <row r="4">
      <c r="A4" s="8">
        <v>41699.0</v>
      </c>
      <c r="B4" s="11">
        <v>5832.0</v>
      </c>
      <c r="C4" s="9">
        <v>18.0</v>
      </c>
      <c r="D4" s="11">
        <f t="shared" si="1"/>
        <v>324</v>
      </c>
      <c r="E4" s="11">
        <f t="shared" si="2"/>
        <v>156</v>
      </c>
    </row>
    <row r="5">
      <c r="A5" s="8">
        <v>41730.0</v>
      </c>
      <c r="B5" s="11">
        <v>9600.0</v>
      </c>
      <c r="C5" s="9">
        <v>20.0</v>
      </c>
      <c r="D5" s="11">
        <f t="shared" si="1"/>
        <v>480</v>
      </c>
      <c r="E5" s="11">
        <f t="shared" si="2"/>
        <v>150</v>
      </c>
    </row>
    <row r="6">
      <c r="A6" s="8">
        <v>41760.0</v>
      </c>
      <c r="B6" s="11">
        <v>13230.0</v>
      </c>
      <c r="C6" s="9">
        <v>21.0</v>
      </c>
      <c r="D6" s="11">
        <f t="shared" si="1"/>
        <v>630</v>
      </c>
      <c r="E6" s="11">
        <f t="shared" si="2"/>
        <v>190</v>
      </c>
    </row>
    <row r="7">
      <c r="A7" s="8">
        <v>41791.0</v>
      </c>
      <c r="B7" s="11">
        <v>16400.0</v>
      </c>
      <c r="C7" s="9">
        <v>20.0</v>
      </c>
      <c r="D7" s="11">
        <f t="shared" si="1"/>
        <v>820</v>
      </c>
      <c r="E7" s="11">
        <f t="shared" si="2"/>
        <v>192</v>
      </c>
    </row>
    <row r="8">
      <c r="A8" s="8">
        <v>41821.0</v>
      </c>
      <c r="B8" s="11">
        <v>22264.0</v>
      </c>
      <c r="C8" s="9">
        <v>22.0</v>
      </c>
      <c r="D8" s="11">
        <f t="shared" si="1"/>
        <v>1012</v>
      </c>
      <c r="E8" s="11">
        <f t="shared" si="2"/>
        <v>227</v>
      </c>
    </row>
    <row r="9">
      <c r="A9" s="8">
        <v>41852.0</v>
      </c>
      <c r="B9" s="11">
        <v>26019.0</v>
      </c>
      <c r="C9" s="9">
        <v>21.0</v>
      </c>
      <c r="D9" s="11">
        <f t="shared" si="1"/>
        <v>1239</v>
      </c>
      <c r="E9" s="11">
        <f t="shared" si="2"/>
        <v>235</v>
      </c>
    </row>
    <row r="10">
      <c r="A10" s="8">
        <v>41883.0</v>
      </c>
      <c r="B10" s="11">
        <v>32428.0</v>
      </c>
      <c r="C10" s="9">
        <v>22.0</v>
      </c>
      <c r="D10" s="11">
        <f t="shared" si="1"/>
        <v>1474</v>
      </c>
      <c r="E10" s="11">
        <f t="shared" si="2"/>
        <v>274</v>
      </c>
    </row>
    <row r="11">
      <c r="A11" s="8">
        <v>41913.0</v>
      </c>
      <c r="B11" s="11">
        <v>40204.0</v>
      </c>
      <c r="C11" s="9">
        <v>23.0</v>
      </c>
      <c r="D11" s="11">
        <f t="shared" si="1"/>
        <v>1748</v>
      </c>
      <c r="E11" s="11">
        <f t="shared" si="2"/>
        <v>272</v>
      </c>
    </row>
    <row r="12">
      <c r="A12" s="8">
        <v>41944.0</v>
      </c>
      <c r="B12" s="11">
        <v>40400.0</v>
      </c>
      <c r="C12" s="9">
        <v>20.0</v>
      </c>
      <c r="D12" s="11">
        <f t="shared" si="1"/>
        <v>2020</v>
      </c>
      <c r="E12" s="11">
        <f t="shared" si="2"/>
        <v>290</v>
      </c>
    </row>
    <row r="13">
      <c r="A13" s="8">
        <v>41974.0</v>
      </c>
      <c r="B13" s="11">
        <v>50820.0</v>
      </c>
      <c r="C13" s="9">
        <v>22.0</v>
      </c>
      <c r="D13" s="11">
        <f t="shared" si="1"/>
        <v>2310</v>
      </c>
      <c r="E13" s="11">
        <f t="shared" si="2"/>
        <v>294</v>
      </c>
    </row>
    <row r="14">
      <c r="A14" s="8">
        <v>42005.0</v>
      </c>
      <c r="B14" s="11">
        <v>54684.0</v>
      </c>
      <c r="C14" s="9">
        <v>21.0</v>
      </c>
      <c r="D14" s="11">
        <f t="shared" si="1"/>
        <v>2604</v>
      </c>
      <c r="E14" s="11">
        <f t="shared" si="2"/>
        <v>320</v>
      </c>
    </row>
    <row r="15">
      <c r="A15" s="8">
        <v>42036.0</v>
      </c>
      <c r="B15" s="11">
        <v>49708.0</v>
      </c>
      <c r="C15" s="9">
        <v>17.0</v>
      </c>
      <c r="D15" s="11">
        <f t="shared" si="1"/>
        <v>2924</v>
      </c>
      <c r="E15" s="11">
        <f t="shared" si="2"/>
        <v>332</v>
      </c>
    </row>
    <row r="16">
      <c r="A16" s="8">
        <v>42064.0</v>
      </c>
      <c r="B16" s="11">
        <v>71632.0</v>
      </c>
      <c r="C16" s="9">
        <v>22.0</v>
      </c>
      <c r="D16" s="11">
        <f t="shared" si="1"/>
        <v>3256</v>
      </c>
      <c r="E16" s="11">
        <f t="shared" si="2"/>
        <v>364</v>
      </c>
    </row>
    <row r="17">
      <c r="A17" s="8">
        <v>42095.0</v>
      </c>
      <c r="B17" s="11">
        <v>72400.0</v>
      </c>
      <c r="C17" s="9">
        <v>20.0</v>
      </c>
      <c r="D17" s="11">
        <f t="shared" si="1"/>
        <v>3620</v>
      </c>
      <c r="E17" s="11">
        <f t="shared" si="2"/>
        <v>380</v>
      </c>
    </row>
    <row r="18">
      <c r="A18" s="8">
        <v>42125.0</v>
      </c>
      <c r="B18" s="11">
        <v>80000.0</v>
      </c>
      <c r="C18" s="9">
        <v>20.0</v>
      </c>
      <c r="D18" s="11">
        <f t="shared" si="1"/>
        <v>4000</v>
      </c>
      <c r="E18" s="11">
        <f t="shared" si="2"/>
        <v>410</v>
      </c>
    </row>
    <row r="19">
      <c r="A19" s="8">
        <v>42156.0</v>
      </c>
      <c r="B19" s="11">
        <v>92610.0</v>
      </c>
      <c r="C19" s="9">
        <v>21.0</v>
      </c>
      <c r="D19" s="11">
        <f t="shared" si="1"/>
        <v>4410</v>
      </c>
      <c r="E19" s="11">
        <f t="shared" si="2"/>
        <v>430</v>
      </c>
    </row>
    <row r="20">
      <c r="A20" s="8">
        <v>42186.0</v>
      </c>
      <c r="B20" s="11">
        <v>106480.0</v>
      </c>
      <c r="C20" s="9">
        <v>22.0</v>
      </c>
      <c r="D20" s="11">
        <f t="shared" si="1"/>
        <v>4840</v>
      </c>
      <c r="E20" s="11">
        <f t="shared" si="2"/>
        <v>431</v>
      </c>
    </row>
    <row r="21">
      <c r="A21" s="8">
        <v>42217.0</v>
      </c>
      <c r="B21" s="11">
        <v>110691.0</v>
      </c>
      <c r="C21" s="9">
        <v>21.0</v>
      </c>
      <c r="D21" s="11">
        <f t="shared" si="1"/>
        <v>5271</v>
      </c>
      <c r="E21" s="11">
        <f t="shared" si="2"/>
        <v>462</v>
      </c>
    </row>
    <row r="22">
      <c r="A22" s="8">
        <v>42248.0</v>
      </c>
      <c r="B22" s="11">
        <v>120393.0</v>
      </c>
      <c r="C22" s="9">
        <v>21.0</v>
      </c>
      <c r="D22" s="11">
        <f t="shared" si="1"/>
        <v>5733</v>
      </c>
      <c r="E22" s="11">
        <f t="shared" si="2"/>
        <v>483</v>
      </c>
    </row>
    <row r="23">
      <c r="A23" s="8">
        <v>42278.0</v>
      </c>
      <c r="B23" s="11">
        <v>130536.0</v>
      </c>
      <c r="C23" s="9">
        <v>21.0</v>
      </c>
      <c r="D23" s="11">
        <f t="shared" si="1"/>
        <v>6216</v>
      </c>
      <c r="E23" s="11">
        <f t="shared" si="2"/>
        <v>484</v>
      </c>
    </row>
    <row r="24">
      <c r="A24" s="8">
        <v>42309.0</v>
      </c>
      <c r="B24" s="11">
        <v>134000.0</v>
      </c>
      <c r="C24" s="9">
        <v>20.0</v>
      </c>
      <c r="D24" s="11">
        <f t="shared" si="1"/>
        <v>6700</v>
      </c>
      <c r="E24" s="11">
        <f t="shared" si="2"/>
        <v>516</v>
      </c>
    </row>
    <row r="25">
      <c r="A25" s="8">
        <v>42339.0</v>
      </c>
      <c r="B25" s="11">
        <v>158752.0</v>
      </c>
      <c r="C25" s="9">
        <v>22.0</v>
      </c>
      <c r="D25" s="11">
        <f t="shared" si="1"/>
        <v>7216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6.71"/>
  </cols>
  <sheetData>
    <row r="1">
      <c r="A1" s="3" t="s">
        <v>1</v>
      </c>
      <c r="B1" s="4" t="s">
        <v>36</v>
      </c>
      <c r="C1" s="4" t="s">
        <v>37</v>
      </c>
      <c r="D1" s="4" t="s">
        <v>38</v>
      </c>
    </row>
    <row r="2">
      <c r="A2" s="8">
        <v>41640.0</v>
      </c>
      <c r="B2" s="11">
        <v>880.0</v>
      </c>
      <c r="C2" s="9">
        <v>8.0</v>
      </c>
      <c r="D2" s="11">
        <f t="shared" ref="D2:D25" si="1">B2/C2</f>
        <v>110</v>
      </c>
    </row>
    <row r="3">
      <c r="A3" s="8">
        <v>41671.0</v>
      </c>
      <c r="B3" s="11">
        <v>1600.0</v>
      </c>
      <c r="C3" s="9">
        <v>8.0</v>
      </c>
      <c r="D3" s="11">
        <f t="shared" si="1"/>
        <v>200</v>
      </c>
    </row>
    <row r="4">
      <c r="A4" s="8">
        <v>41699.0</v>
      </c>
      <c r="B4" s="11">
        <v>3240.0</v>
      </c>
      <c r="C4" s="9">
        <v>10.0</v>
      </c>
      <c r="D4" s="11">
        <f t="shared" si="1"/>
        <v>324</v>
      </c>
    </row>
    <row r="5">
      <c r="A5" s="8">
        <v>41730.0</v>
      </c>
      <c r="B5" s="11">
        <v>3840.0</v>
      </c>
      <c r="C5" s="9">
        <v>8.0</v>
      </c>
      <c r="D5" s="11">
        <f t="shared" si="1"/>
        <v>480</v>
      </c>
    </row>
    <row r="6">
      <c r="A6" s="8">
        <v>41760.0</v>
      </c>
      <c r="B6" s="11">
        <v>5670.0</v>
      </c>
      <c r="C6" s="9">
        <v>9.0</v>
      </c>
      <c r="D6" s="11">
        <f t="shared" si="1"/>
        <v>630</v>
      </c>
    </row>
    <row r="7">
      <c r="A7" s="8">
        <v>41791.0</v>
      </c>
      <c r="B7" s="11">
        <v>7380.0</v>
      </c>
      <c r="C7" s="9">
        <v>9.0</v>
      </c>
      <c r="D7" s="11">
        <f t="shared" si="1"/>
        <v>820</v>
      </c>
    </row>
    <row r="8">
      <c r="A8" s="8">
        <v>41821.0</v>
      </c>
      <c r="B8" s="11">
        <v>8096.0</v>
      </c>
      <c r="C8" s="9">
        <v>8.0</v>
      </c>
      <c r="D8" s="11">
        <f t="shared" si="1"/>
        <v>1012</v>
      </c>
    </row>
    <row r="9">
      <c r="A9" s="8">
        <v>41852.0</v>
      </c>
      <c r="B9" s="11">
        <v>12390.0</v>
      </c>
      <c r="C9" s="9">
        <v>10.0</v>
      </c>
      <c r="D9" s="11">
        <f t="shared" si="1"/>
        <v>1239</v>
      </c>
    </row>
    <row r="10">
      <c r="A10" s="8">
        <v>41883.0</v>
      </c>
      <c r="B10" s="11">
        <v>11792.0</v>
      </c>
      <c r="C10" s="9">
        <v>8.0</v>
      </c>
      <c r="D10" s="11">
        <f t="shared" si="1"/>
        <v>1474</v>
      </c>
    </row>
    <row r="11">
      <c r="A11" s="8">
        <v>41913.0</v>
      </c>
      <c r="B11" s="11">
        <v>13984.0</v>
      </c>
      <c r="C11" s="9">
        <v>8.0</v>
      </c>
      <c r="D11" s="11">
        <f t="shared" si="1"/>
        <v>1748</v>
      </c>
    </row>
    <row r="12">
      <c r="A12" s="8">
        <v>41944.0</v>
      </c>
      <c r="B12" s="11">
        <v>20200.0</v>
      </c>
      <c r="C12" s="9">
        <v>10.0</v>
      </c>
      <c r="D12" s="11">
        <f t="shared" si="1"/>
        <v>2020</v>
      </c>
    </row>
    <row r="13">
      <c r="A13" s="8">
        <v>41974.0</v>
      </c>
      <c r="B13" s="11">
        <v>18480.0</v>
      </c>
      <c r="C13" s="9">
        <v>8.0</v>
      </c>
      <c r="D13" s="11">
        <f t="shared" si="1"/>
        <v>2310</v>
      </c>
    </row>
    <row r="14">
      <c r="A14" s="8">
        <v>42005.0</v>
      </c>
      <c r="B14" s="11">
        <v>23436.0</v>
      </c>
      <c r="C14" s="9">
        <v>9.0</v>
      </c>
      <c r="D14" s="11">
        <f t="shared" si="1"/>
        <v>2604</v>
      </c>
    </row>
    <row r="15">
      <c r="A15" s="8">
        <v>42036.0</v>
      </c>
      <c r="B15" s="11">
        <v>23392.0</v>
      </c>
      <c r="C15" s="9">
        <v>8.0</v>
      </c>
      <c r="D15" s="11">
        <f t="shared" si="1"/>
        <v>2924</v>
      </c>
    </row>
    <row r="16">
      <c r="A16" s="8">
        <v>42064.0</v>
      </c>
      <c r="B16" s="11">
        <v>29304.0</v>
      </c>
      <c r="C16" s="9">
        <v>9.0</v>
      </c>
      <c r="D16" s="11">
        <f t="shared" si="1"/>
        <v>3256</v>
      </c>
    </row>
    <row r="17">
      <c r="A17" s="8">
        <v>42095.0</v>
      </c>
      <c r="B17" s="11">
        <v>28960.0</v>
      </c>
      <c r="C17" s="9">
        <v>8.0</v>
      </c>
      <c r="D17" s="11">
        <f t="shared" si="1"/>
        <v>3620</v>
      </c>
    </row>
    <row r="18">
      <c r="A18" s="8">
        <v>42125.0</v>
      </c>
      <c r="B18" s="11">
        <v>40000.0</v>
      </c>
      <c r="C18" s="9">
        <v>10.0</v>
      </c>
      <c r="D18" s="11">
        <f t="shared" si="1"/>
        <v>4000</v>
      </c>
    </row>
    <row r="19">
      <c r="A19" s="8">
        <v>42156.0</v>
      </c>
      <c r="B19" s="11">
        <v>35280.0</v>
      </c>
      <c r="C19" s="9">
        <v>8.0</v>
      </c>
      <c r="D19" s="11">
        <f t="shared" si="1"/>
        <v>4410</v>
      </c>
    </row>
    <row r="20">
      <c r="A20" s="8">
        <v>42186.0</v>
      </c>
      <c r="B20" s="11">
        <v>38720.0</v>
      </c>
      <c r="C20" s="9">
        <v>8.0</v>
      </c>
      <c r="D20" s="11">
        <f t="shared" si="1"/>
        <v>4840</v>
      </c>
    </row>
    <row r="21">
      <c r="A21" s="8">
        <v>42217.0</v>
      </c>
      <c r="B21" s="11">
        <v>52710.0</v>
      </c>
      <c r="C21" s="9">
        <v>10.0</v>
      </c>
      <c r="D21" s="11">
        <f t="shared" si="1"/>
        <v>5271</v>
      </c>
    </row>
    <row r="22">
      <c r="A22" s="8">
        <v>42248.0</v>
      </c>
      <c r="B22" s="11">
        <v>45864.0</v>
      </c>
      <c r="C22" s="9">
        <v>8.0</v>
      </c>
      <c r="D22" s="11">
        <f t="shared" si="1"/>
        <v>5733</v>
      </c>
    </row>
    <row r="23">
      <c r="A23" s="8">
        <v>42278.0</v>
      </c>
      <c r="B23" s="11">
        <v>55944.0</v>
      </c>
      <c r="C23" s="9">
        <v>9.0</v>
      </c>
      <c r="D23" s="11">
        <f t="shared" si="1"/>
        <v>6216</v>
      </c>
    </row>
    <row r="24">
      <c r="A24" s="8">
        <v>42309.0</v>
      </c>
      <c r="B24" s="11">
        <v>60300.0</v>
      </c>
      <c r="C24" s="9">
        <v>9.0</v>
      </c>
      <c r="D24" s="11">
        <f t="shared" si="1"/>
        <v>6700</v>
      </c>
    </row>
    <row r="25">
      <c r="A25" s="8">
        <v>42339.0</v>
      </c>
      <c r="B25" s="11">
        <v>57728.0</v>
      </c>
      <c r="C25" s="9">
        <v>8.0</v>
      </c>
      <c r="D25" s="11">
        <f t="shared" si="1"/>
        <v>7216</v>
      </c>
    </row>
    <row r="26">
      <c r="A26" s="30"/>
    </row>
    <row r="27">
      <c r="A27" s="30"/>
    </row>
    <row r="28">
      <c r="A28" s="30"/>
    </row>
    <row r="29">
      <c r="A29" s="30"/>
    </row>
    <row r="30">
      <c r="A30" s="30"/>
    </row>
    <row r="31">
      <c r="A31" s="30"/>
    </row>
    <row r="32">
      <c r="A32" s="30"/>
    </row>
    <row r="33">
      <c r="A33" s="30"/>
    </row>
    <row r="34">
      <c r="A34" s="30"/>
    </row>
    <row r="35">
      <c r="A35" s="30"/>
    </row>
    <row r="36">
      <c r="A36" s="30"/>
    </row>
    <row r="37">
      <c r="A37" s="30"/>
    </row>
    <row r="38">
      <c r="A38" s="30"/>
    </row>
    <row r="39">
      <c r="A39" s="30"/>
    </row>
    <row r="40">
      <c r="A40" s="30"/>
    </row>
    <row r="41">
      <c r="A41" s="30"/>
    </row>
    <row r="42">
      <c r="A42" s="30"/>
    </row>
    <row r="43">
      <c r="A43" s="30"/>
    </row>
    <row r="44">
      <c r="A44" s="30"/>
    </row>
    <row r="45">
      <c r="A45" s="30"/>
    </row>
    <row r="46">
      <c r="A46" s="30"/>
    </row>
    <row r="47">
      <c r="A47" s="30"/>
    </row>
    <row r="48">
      <c r="A48" s="30"/>
    </row>
    <row r="49">
      <c r="A49" s="30"/>
    </row>
    <row r="50">
      <c r="A50" s="30"/>
    </row>
    <row r="51">
      <c r="A51" s="30"/>
    </row>
    <row r="52">
      <c r="A52" s="30"/>
    </row>
    <row r="53">
      <c r="A53" s="30"/>
    </row>
    <row r="54">
      <c r="A54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71"/>
  </cols>
  <sheetData>
    <row r="1">
      <c r="A1" s="3" t="s">
        <v>30</v>
      </c>
      <c r="B1" s="3" t="s">
        <v>64</v>
      </c>
      <c r="C1" s="31" t="s">
        <v>65</v>
      </c>
      <c r="D1" s="31" t="s">
        <v>66</v>
      </c>
      <c r="E1" s="31" t="s">
        <v>67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8">
        <v>39620.0</v>
      </c>
      <c r="B2" s="9">
        <v>1310.0</v>
      </c>
      <c r="C2" s="9"/>
      <c r="D2" s="9">
        <f t="shared" ref="D2:D285" si="1">AVERAGE(B1:B3)</f>
        <v>1348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8">
        <v>39621.0</v>
      </c>
      <c r="B3" s="9">
        <v>1386.0</v>
      </c>
      <c r="C3" s="9"/>
      <c r="D3" s="9">
        <f t="shared" si="1"/>
        <v>1320.333333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8">
        <v>39622.0</v>
      </c>
      <c r="B4" s="9">
        <v>1265.0</v>
      </c>
      <c r="C4" s="9">
        <f t="shared" ref="C4:C285" si="2">AVERAGE(B1:B7)</f>
        <v>1369.5</v>
      </c>
      <c r="D4" s="9">
        <f t="shared" si="1"/>
        <v>1340.333333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8">
        <v>39623.0</v>
      </c>
      <c r="B5" s="9">
        <v>1370.0</v>
      </c>
      <c r="C5" s="9">
        <f t="shared" si="2"/>
        <v>1349.714286</v>
      </c>
      <c r="D5" s="9">
        <f t="shared" si="1"/>
        <v>1287.333333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8">
        <v>39624.0</v>
      </c>
      <c r="B6" s="9">
        <v>1227.0</v>
      </c>
      <c r="C6" s="9">
        <f t="shared" si="2"/>
        <v>1348</v>
      </c>
      <c r="D6" s="9">
        <f t="shared" si="1"/>
        <v>1418.666667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8">
        <v>39625.0</v>
      </c>
      <c r="B7" s="9">
        <v>1659.0</v>
      </c>
      <c r="C7" s="9">
        <f t="shared" si="2"/>
        <v>1323</v>
      </c>
      <c r="D7" s="9">
        <f t="shared" si="1"/>
        <v>1372.333333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8">
        <v>39626.0</v>
      </c>
      <c r="B8" s="9">
        <v>1231.0</v>
      </c>
      <c r="C8" s="9">
        <f t="shared" si="2"/>
        <v>1386.857143</v>
      </c>
      <c r="D8" s="9">
        <f t="shared" si="1"/>
        <v>1396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8">
        <v>39627.0</v>
      </c>
      <c r="B9" s="9">
        <v>1298.0</v>
      </c>
      <c r="C9" s="9">
        <f t="shared" si="2"/>
        <v>1363.714286</v>
      </c>
      <c r="D9" s="9">
        <f t="shared" si="1"/>
        <v>1246.666667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8">
        <v>39628.0</v>
      </c>
      <c r="B10" s="9">
        <v>1211.0</v>
      </c>
      <c r="C10" s="9">
        <f t="shared" si="2"/>
        <v>1419.571429</v>
      </c>
      <c r="D10" s="9">
        <f t="shared" si="1"/>
        <v>1407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8">
        <v>39629.0</v>
      </c>
      <c r="B11" s="9">
        <v>1712.0</v>
      </c>
      <c r="C11" s="9">
        <f t="shared" si="2"/>
        <v>1355.142857</v>
      </c>
      <c r="D11" s="9">
        <f t="shared" si="1"/>
        <v>1377</v>
      </c>
      <c r="E11" s="38">
        <f t="shared" ref="E11:E285" si="3">AVERAGE(B1:B21)</f>
        <v>1395.1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8">
        <v>39630.0</v>
      </c>
      <c r="B12" s="9">
        <v>1208.0</v>
      </c>
      <c r="C12" s="9">
        <f t="shared" si="2"/>
        <v>1379.857143</v>
      </c>
      <c r="D12" s="9">
        <f t="shared" si="1"/>
        <v>1512.666667</v>
      </c>
      <c r="E12" s="38">
        <f t="shared" si="3"/>
        <v>1402.857143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8">
        <v>39631.0</v>
      </c>
      <c r="B13" s="9">
        <v>1618.0</v>
      </c>
      <c r="C13" s="9">
        <f t="shared" si="2"/>
        <v>1369.142857</v>
      </c>
      <c r="D13" s="9">
        <f t="shared" si="1"/>
        <v>1344.666667</v>
      </c>
      <c r="E13" s="38">
        <f t="shared" si="3"/>
        <v>1412.52381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8">
        <v>39632.0</v>
      </c>
      <c r="B14" s="9">
        <v>1208.0</v>
      </c>
      <c r="C14" s="9">
        <f t="shared" si="2"/>
        <v>1422.571429</v>
      </c>
      <c r="D14" s="9">
        <f t="shared" si="1"/>
        <v>1410</v>
      </c>
      <c r="E14" s="38">
        <f t="shared" si="3"/>
        <v>1425.619048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8">
        <v>39633.0</v>
      </c>
      <c r="B15" s="9">
        <v>1404.0</v>
      </c>
      <c r="C15" s="9">
        <f t="shared" si="2"/>
        <v>1392.428571</v>
      </c>
      <c r="D15" s="9">
        <f t="shared" si="1"/>
        <v>1278.333333</v>
      </c>
      <c r="E15" s="38">
        <f t="shared" si="3"/>
        <v>1438.238095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8">
        <v>39634.0</v>
      </c>
      <c r="B16" s="9">
        <v>1223.0</v>
      </c>
      <c r="C16" s="9">
        <f t="shared" si="2"/>
        <v>1422.285714</v>
      </c>
      <c r="D16" s="9">
        <f t="shared" si="1"/>
        <v>1404</v>
      </c>
      <c r="E16" s="38">
        <f t="shared" si="3"/>
        <v>1434.238095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8">
        <v>39635.0</v>
      </c>
      <c r="B17" s="9">
        <v>1585.0</v>
      </c>
      <c r="C17" s="9">
        <f t="shared" si="2"/>
        <v>1433.714286</v>
      </c>
      <c r="D17" s="9">
        <f t="shared" si="1"/>
        <v>1436.333333</v>
      </c>
      <c r="E17" s="38">
        <f t="shared" si="3"/>
        <v>1451.571429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8">
        <v>39636.0</v>
      </c>
      <c r="B18" s="9">
        <v>1501.0</v>
      </c>
      <c r="C18" s="9">
        <f t="shared" si="2"/>
        <v>1457</v>
      </c>
      <c r="D18" s="9">
        <f t="shared" si="1"/>
        <v>1501</v>
      </c>
      <c r="E18" s="38">
        <f t="shared" si="3"/>
        <v>1451.52381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8">
        <v>39637.0</v>
      </c>
      <c r="B19" s="9">
        <v>1417.0</v>
      </c>
      <c r="C19" s="9">
        <f t="shared" si="2"/>
        <v>1479</v>
      </c>
      <c r="D19" s="9">
        <f t="shared" si="1"/>
        <v>1538.666667</v>
      </c>
      <c r="E19" s="38">
        <f t="shared" si="3"/>
        <v>1471.285714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8">
        <v>39638.0</v>
      </c>
      <c r="B20" s="9">
        <v>1698.0</v>
      </c>
      <c r="C20" s="9">
        <f t="shared" si="2"/>
        <v>1520.428571</v>
      </c>
      <c r="D20" s="9">
        <f t="shared" si="1"/>
        <v>1495.333333</v>
      </c>
      <c r="E20" s="38">
        <f t="shared" si="3"/>
        <v>1476.52381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8">
        <v>39639.0</v>
      </c>
      <c r="B21" s="9">
        <v>1371.0</v>
      </c>
      <c r="C21" s="9">
        <f t="shared" si="2"/>
        <v>1531.285714</v>
      </c>
      <c r="D21" s="9">
        <f t="shared" si="1"/>
        <v>1542.333333</v>
      </c>
      <c r="E21" s="38">
        <f t="shared" si="3"/>
        <v>1489.619048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8">
        <v>39640.0</v>
      </c>
      <c r="B22" s="9">
        <v>1558.0</v>
      </c>
      <c r="C22" s="9">
        <f t="shared" si="2"/>
        <v>1535.428571</v>
      </c>
      <c r="D22" s="9">
        <f t="shared" si="1"/>
        <v>1480.666667</v>
      </c>
      <c r="E22" s="38">
        <f t="shared" si="3"/>
        <v>1489.190476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8">
        <v>39641.0</v>
      </c>
      <c r="B23" s="9">
        <v>1513.0</v>
      </c>
      <c r="C23" s="9">
        <f t="shared" si="2"/>
        <v>1516.714286</v>
      </c>
      <c r="D23" s="9">
        <f t="shared" si="1"/>
        <v>1577.333333</v>
      </c>
      <c r="E23" s="38">
        <f t="shared" si="3"/>
        <v>1490.857143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8">
        <v>39642.0</v>
      </c>
      <c r="B24" s="9">
        <v>1661.0</v>
      </c>
      <c r="C24" s="9">
        <f t="shared" si="2"/>
        <v>1501.428571</v>
      </c>
      <c r="D24" s="9">
        <f t="shared" si="1"/>
        <v>1568</v>
      </c>
      <c r="E24" s="38">
        <f t="shared" si="3"/>
        <v>1472.666667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8">
        <v>39643.0</v>
      </c>
      <c r="B25" s="9">
        <v>1530.0</v>
      </c>
      <c r="C25" s="9">
        <f t="shared" si="2"/>
        <v>1542.428571</v>
      </c>
      <c r="D25" s="9">
        <f t="shared" si="1"/>
        <v>1492.333333</v>
      </c>
      <c r="E25" s="38">
        <f t="shared" si="3"/>
        <v>1477.904762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8">
        <v>39644.0</v>
      </c>
      <c r="B26" s="9">
        <v>1286.0</v>
      </c>
      <c r="C26" s="9">
        <f t="shared" si="2"/>
        <v>1555</v>
      </c>
      <c r="D26" s="9">
        <f t="shared" si="1"/>
        <v>1469</v>
      </c>
      <c r="E26" s="38">
        <f t="shared" si="3"/>
        <v>1489.714286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8">
        <v>39645.0</v>
      </c>
      <c r="B27" s="9">
        <v>1591.0</v>
      </c>
      <c r="C27" s="9">
        <f t="shared" si="2"/>
        <v>1540</v>
      </c>
      <c r="D27" s="9">
        <f t="shared" si="1"/>
        <v>1511.666667</v>
      </c>
      <c r="E27" s="38">
        <f t="shared" si="3"/>
        <v>1503.571429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8">
        <v>39646.0</v>
      </c>
      <c r="B28" s="9">
        <v>1658.0</v>
      </c>
      <c r="C28" s="9">
        <f t="shared" si="2"/>
        <v>1515</v>
      </c>
      <c r="D28" s="9">
        <f t="shared" si="1"/>
        <v>1631.666667</v>
      </c>
      <c r="E28" s="38">
        <f t="shared" si="3"/>
        <v>1486.666667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8">
        <v>39647.0</v>
      </c>
      <c r="B29" s="9">
        <v>1646.0</v>
      </c>
      <c r="C29" s="9">
        <f t="shared" si="2"/>
        <v>1539.714286</v>
      </c>
      <c r="D29" s="9">
        <f t="shared" si="1"/>
        <v>1570.666667</v>
      </c>
      <c r="E29" s="38">
        <f t="shared" si="3"/>
        <v>1474.571429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8">
        <v>39648.0</v>
      </c>
      <c r="B30" s="9">
        <v>1408.0</v>
      </c>
      <c r="C30" s="9">
        <f t="shared" si="2"/>
        <v>1533.571429</v>
      </c>
      <c r="D30" s="9">
        <f t="shared" si="1"/>
        <v>1513.333333</v>
      </c>
      <c r="E30" s="38">
        <f t="shared" si="3"/>
        <v>1469.619048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8">
        <v>39649.0</v>
      </c>
      <c r="B31" s="9">
        <v>1486.0</v>
      </c>
      <c r="C31" s="9">
        <f t="shared" si="2"/>
        <v>1482.857143</v>
      </c>
      <c r="D31" s="9">
        <f t="shared" si="1"/>
        <v>1532.333333</v>
      </c>
      <c r="E31" s="38">
        <f t="shared" si="3"/>
        <v>1449.714286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8">
        <v>39650.0</v>
      </c>
      <c r="B32" s="9">
        <v>1703.0</v>
      </c>
      <c r="C32" s="9">
        <f t="shared" si="2"/>
        <v>1434.285714</v>
      </c>
      <c r="D32" s="9">
        <f t="shared" si="1"/>
        <v>1477.333333</v>
      </c>
      <c r="E32" s="38">
        <f t="shared" si="3"/>
        <v>1450.714286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8">
        <v>39651.0</v>
      </c>
      <c r="B33" s="9">
        <v>1243.0</v>
      </c>
      <c r="C33" s="9">
        <f t="shared" si="2"/>
        <v>1435.142857</v>
      </c>
      <c r="D33" s="9">
        <f t="shared" si="1"/>
        <v>1394</v>
      </c>
      <c r="E33" s="38">
        <f t="shared" si="3"/>
        <v>1448.142857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8">
        <v>39652.0</v>
      </c>
      <c r="B34" s="9">
        <v>1236.0</v>
      </c>
      <c r="C34" s="9">
        <f t="shared" si="2"/>
        <v>1450.285714</v>
      </c>
      <c r="D34" s="9">
        <f t="shared" si="1"/>
        <v>1265.666667</v>
      </c>
      <c r="E34" s="38">
        <f t="shared" si="3"/>
        <v>1440.666667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8">
        <v>39653.0</v>
      </c>
      <c r="B35" s="9">
        <v>1318.0</v>
      </c>
      <c r="C35" s="9">
        <f t="shared" si="2"/>
        <v>1413.714286</v>
      </c>
      <c r="D35" s="9">
        <f t="shared" si="1"/>
        <v>1402</v>
      </c>
      <c r="E35" s="38">
        <f t="shared" si="3"/>
        <v>1423.571429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8">
        <v>39654.0</v>
      </c>
      <c r="B36" s="9">
        <v>1652.0</v>
      </c>
      <c r="C36" s="9">
        <f t="shared" si="2"/>
        <v>1348.571429</v>
      </c>
      <c r="D36" s="9">
        <f t="shared" si="1"/>
        <v>1494.666667</v>
      </c>
      <c r="E36" s="38">
        <f t="shared" si="3"/>
        <v>1423.333333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8">
        <v>39655.0</v>
      </c>
      <c r="B37" s="9">
        <v>1514.0</v>
      </c>
      <c r="C37" s="9">
        <f t="shared" si="2"/>
        <v>1358.571429</v>
      </c>
      <c r="D37" s="9">
        <f t="shared" si="1"/>
        <v>1465.333333</v>
      </c>
      <c r="E37" s="38">
        <f t="shared" si="3"/>
        <v>1423.380952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8">
        <v>39656.0</v>
      </c>
      <c r="B38" s="9">
        <v>1230.0</v>
      </c>
      <c r="C38" s="9">
        <f t="shared" si="2"/>
        <v>1364.857143</v>
      </c>
      <c r="D38" s="9">
        <f t="shared" si="1"/>
        <v>1330.333333</v>
      </c>
      <c r="E38" s="38">
        <f t="shared" si="3"/>
        <v>1418.47619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8">
        <v>39657.0</v>
      </c>
      <c r="B39" s="9">
        <v>1247.0</v>
      </c>
      <c r="C39" s="9">
        <f t="shared" si="2"/>
        <v>1375.428571</v>
      </c>
      <c r="D39" s="9">
        <f t="shared" si="1"/>
        <v>1263.333333</v>
      </c>
      <c r="E39" s="38">
        <f t="shared" si="3"/>
        <v>1395.714286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8">
        <v>39658.0</v>
      </c>
      <c r="B40" s="9">
        <v>1313.0</v>
      </c>
      <c r="C40" s="9">
        <f t="shared" si="2"/>
        <v>1354.285714</v>
      </c>
      <c r="D40" s="9">
        <f t="shared" si="1"/>
        <v>1280</v>
      </c>
      <c r="E40" s="38">
        <f t="shared" si="3"/>
        <v>1379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8">
        <v>39659.0</v>
      </c>
      <c r="B41" s="9">
        <v>1280.0</v>
      </c>
      <c r="C41" s="9">
        <f t="shared" si="2"/>
        <v>1331.714286</v>
      </c>
      <c r="D41" s="9">
        <f t="shared" si="1"/>
        <v>1328.333333</v>
      </c>
      <c r="E41" s="38">
        <f t="shared" si="3"/>
        <v>1387.190476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8">
        <v>39660.0</v>
      </c>
      <c r="B42" s="9">
        <v>1392.0</v>
      </c>
      <c r="C42" s="9">
        <f t="shared" si="2"/>
        <v>1342</v>
      </c>
      <c r="D42" s="9">
        <f t="shared" si="1"/>
        <v>1392</v>
      </c>
      <c r="E42" s="38">
        <f t="shared" si="3"/>
        <v>1374.142857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8" t="s">
        <v>81</v>
      </c>
      <c r="B43" s="9">
        <v>1504.0</v>
      </c>
      <c r="C43" s="9">
        <f t="shared" si="2"/>
        <v>1381.714286</v>
      </c>
      <c r="D43" s="9">
        <f t="shared" si="1"/>
        <v>1417.333333</v>
      </c>
      <c r="E43" s="38">
        <f t="shared" si="3"/>
        <v>1351.238095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8" t="s">
        <v>82</v>
      </c>
      <c r="B44" s="9">
        <v>1356.0</v>
      </c>
      <c r="C44" s="9">
        <f t="shared" si="2"/>
        <v>1378</v>
      </c>
      <c r="D44" s="9">
        <f t="shared" si="1"/>
        <v>1387.333333</v>
      </c>
      <c r="E44" s="38">
        <f t="shared" si="3"/>
        <v>1371.52381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8" t="s">
        <v>85</v>
      </c>
      <c r="B45" s="9">
        <v>1302.0</v>
      </c>
      <c r="C45" s="9">
        <f t="shared" si="2"/>
        <v>1407.714286</v>
      </c>
      <c r="D45" s="9">
        <f t="shared" si="1"/>
        <v>1394.333333</v>
      </c>
      <c r="E45" s="38">
        <f t="shared" si="3"/>
        <v>1387.285714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8" t="s">
        <v>86</v>
      </c>
      <c r="B46" s="9">
        <v>1525.0</v>
      </c>
      <c r="C46" s="9">
        <f t="shared" si="2"/>
        <v>1377.428571</v>
      </c>
      <c r="D46" s="9">
        <f t="shared" si="1"/>
        <v>1371.333333</v>
      </c>
      <c r="E46" s="38">
        <f t="shared" si="3"/>
        <v>1392.904762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8" t="s">
        <v>87</v>
      </c>
      <c r="B47" s="9">
        <v>1287.0</v>
      </c>
      <c r="C47" s="9">
        <f t="shared" si="2"/>
        <v>1347.571429</v>
      </c>
      <c r="D47" s="9">
        <f t="shared" si="1"/>
        <v>1433.333333</v>
      </c>
      <c r="E47" s="38">
        <f t="shared" si="3"/>
        <v>1373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8" t="s">
        <v>88</v>
      </c>
      <c r="B48" s="9">
        <v>1488.0</v>
      </c>
      <c r="C48" s="9">
        <f t="shared" si="2"/>
        <v>1379.571429</v>
      </c>
      <c r="D48" s="9">
        <f t="shared" si="1"/>
        <v>1318.333333</v>
      </c>
      <c r="E48" s="38">
        <f t="shared" si="3"/>
        <v>1360.52381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8" t="s">
        <v>89</v>
      </c>
      <c r="B49" s="9">
        <v>1180.0</v>
      </c>
      <c r="C49" s="9">
        <f t="shared" si="2"/>
        <v>1366.714286</v>
      </c>
      <c r="D49" s="9">
        <f t="shared" si="1"/>
        <v>1321</v>
      </c>
      <c r="E49" s="38">
        <f t="shared" si="3"/>
        <v>1379.285714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8" t="s">
        <v>90</v>
      </c>
      <c r="B50" s="9">
        <v>1295.0</v>
      </c>
      <c r="C50" s="9">
        <f t="shared" si="2"/>
        <v>1323.428571</v>
      </c>
      <c r="D50" s="9">
        <f t="shared" si="1"/>
        <v>1351.666667</v>
      </c>
      <c r="E50" s="38">
        <f t="shared" si="3"/>
        <v>1379.714286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8" t="s">
        <v>91</v>
      </c>
      <c r="B51" s="9">
        <v>1580.0</v>
      </c>
      <c r="C51" s="9">
        <f t="shared" si="2"/>
        <v>1378</v>
      </c>
      <c r="D51" s="9">
        <f t="shared" si="1"/>
        <v>1362.333333</v>
      </c>
      <c r="E51" s="38">
        <f t="shared" si="3"/>
        <v>1397.190476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8" t="s">
        <v>92</v>
      </c>
      <c r="B52" s="9">
        <v>1212.0</v>
      </c>
      <c r="C52" s="9">
        <f t="shared" si="2"/>
        <v>1389.285714</v>
      </c>
      <c r="D52" s="9">
        <f t="shared" si="1"/>
        <v>1338</v>
      </c>
      <c r="E52" s="38">
        <f t="shared" si="3"/>
        <v>1412.047619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8" t="s">
        <v>93</v>
      </c>
      <c r="B53" s="9">
        <v>1222.0</v>
      </c>
      <c r="C53" s="9">
        <f t="shared" si="2"/>
        <v>1425.857143</v>
      </c>
      <c r="D53" s="9">
        <f t="shared" si="1"/>
        <v>1367.666667</v>
      </c>
      <c r="E53" s="38">
        <f t="shared" si="3"/>
        <v>1412.571429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8" t="s">
        <v>94</v>
      </c>
      <c r="B54" s="9">
        <v>1669.0</v>
      </c>
      <c r="C54" s="9">
        <f t="shared" si="2"/>
        <v>1417.142857</v>
      </c>
      <c r="D54" s="9">
        <f t="shared" si="1"/>
        <v>1486</v>
      </c>
      <c r="E54" s="38">
        <f t="shared" si="3"/>
        <v>1417.761905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8" t="s">
        <v>95</v>
      </c>
      <c r="B55" s="9">
        <v>1567.0</v>
      </c>
      <c r="C55" s="9">
        <f t="shared" si="2"/>
        <v>1370.285714</v>
      </c>
      <c r="D55" s="9">
        <f t="shared" si="1"/>
        <v>1557.333333</v>
      </c>
      <c r="E55" s="38">
        <f t="shared" si="3"/>
        <v>1431.857143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8" t="s">
        <v>96</v>
      </c>
      <c r="B56" s="9">
        <v>1436.0</v>
      </c>
      <c r="C56" s="9">
        <f t="shared" si="2"/>
        <v>1429.142857</v>
      </c>
      <c r="D56" s="9">
        <f t="shared" si="1"/>
        <v>1412.333333</v>
      </c>
      <c r="E56" s="38">
        <f t="shared" si="3"/>
        <v>1431.666667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8" t="s">
        <v>97</v>
      </c>
      <c r="B57" s="9">
        <v>1234.0</v>
      </c>
      <c r="C57" s="9">
        <f t="shared" si="2"/>
        <v>1434</v>
      </c>
      <c r="D57" s="9">
        <f t="shared" si="1"/>
        <v>1307.333333</v>
      </c>
      <c r="E57" s="38">
        <f t="shared" si="3"/>
        <v>1435.714286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8" t="s">
        <v>98</v>
      </c>
      <c r="B58" s="9">
        <v>1252.0</v>
      </c>
      <c r="C58" s="9">
        <f t="shared" si="2"/>
        <v>1435.571429</v>
      </c>
      <c r="D58" s="9">
        <f t="shared" si="1"/>
        <v>1370</v>
      </c>
      <c r="E58" s="38">
        <f t="shared" si="3"/>
        <v>1451.238095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8" t="s">
        <v>99</v>
      </c>
      <c r="B59" s="9">
        <v>1624.0</v>
      </c>
      <c r="C59" s="9">
        <f t="shared" si="2"/>
        <v>1439.142857</v>
      </c>
      <c r="D59" s="9">
        <f t="shared" si="1"/>
        <v>1377.333333</v>
      </c>
      <c r="E59" s="38">
        <f t="shared" si="3"/>
        <v>1448.380952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8" t="s">
        <v>100</v>
      </c>
      <c r="B60" s="9">
        <v>1256.0</v>
      </c>
      <c r="C60" s="9">
        <f t="shared" si="2"/>
        <v>1434.428571</v>
      </c>
      <c r="D60" s="9">
        <f t="shared" si="1"/>
        <v>1520</v>
      </c>
      <c r="E60" s="38">
        <f t="shared" si="3"/>
        <v>1469.047619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8" t="s">
        <v>101</v>
      </c>
      <c r="B61" s="9">
        <v>1680.0</v>
      </c>
      <c r="C61" s="9">
        <f t="shared" si="2"/>
        <v>1488.571429</v>
      </c>
      <c r="D61" s="9">
        <f t="shared" si="1"/>
        <v>1509.333333</v>
      </c>
      <c r="E61" s="38">
        <f t="shared" si="3"/>
        <v>1487.761905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8" t="s">
        <v>102</v>
      </c>
      <c r="B62" s="9">
        <v>1592.0</v>
      </c>
      <c r="C62" s="9">
        <f t="shared" si="2"/>
        <v>1545.714286</v>
      </c>
      <c r="D62" s="9">
        <f t="shared" si="1"/>
        <v>1558.333333</v>
      </c>
      <c r="E62" s="38">
        <f t="shared" si="3"/>
        <v>1492.47619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8" t="s">
        <v>103</v>
      </c>
      <c r="B63" s="9">
        <v>1403.0</v>
      </c>
      <c r="C63" s="9">
        <f t="shared" si="2"/>
        <v>1499.142857</v>
      </c>
      <c r="D63" s="9">
        <f t="shared" si="1"/>
        <v>1536</v>
      </c>
      <c r="E63" s="38">
        <f t="shared" si="3"/>
        <v>1508.428571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8" t="s">
        <v>104</v>
      </c>
      <c r="B64" s="9">
        <v>1613.0</v>
      </c>
      <c r="C64" s="9">
        <f t="shared" si="2"/>
        <v>1549.714286</v>
      </c>
      <c r="D64" s="9">
        <f t="shared" si="1"/>
        <v>1556</v>
      </c>
      <c r="E64" s="38">
        <f t="shared" si="3"/>
        <v>1526.571429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8" t="s">
        <v>105</v>
      </c>
      <c r="B65" s="9">
        <v>1652.0</v>
      </c>
      <c r="C65" s="9">
        <f t="shared" si="2"/>
        <v>1540.142857</v>
      </c>
      <c r="D65" s="9">
        <f t="shared" si="1"/>
        <v>1521</v>
      </c>
      <c r="E65" s="38">
        <f t="shared" si="3"/>
        <v>1527.095238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8" t="s">
        <v>106</v>
      </c>
      <c r="B66" s="9">
        <v>1298.0</v>
      </c>
      <c r="C66" s="9">
        <f t="shared" si="2"/>
        <v>1516.714286</v>
      </c>
      <c r="D66" s="9">
        <f t="shared" si="1"/>
        <v>1520</v>
      </c>
      <c r="E66" s="38">
        <f t="shared" si="3"/>
        <v>1526.952381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8" t="s">
        <v>107</v>
      </c>
      <c r="B67" s="9">
        <v>1610.0</v>
      </c>
      <c r="C67" s="9">
        <f t="shared" si="2"/>
        <v>1546.857143</v>
      </c>
      <c r="D67" s="9">
        <f t="shared" si="1"/>
        <v>1507</v>
      </c>
      <c r="E67" s="38">
        <f t="shared" si="3"/>
        <v>1527.52381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8" t="s">
        <v>108</v>
      </c>
      <c r="B68" s="9">
        <v>1613.0</v>
      </c>
      <c r="C68" s="9">
        <f t="shared" si="2"/>
        <v>1557.571429</v>
      </c>
      <c r="D68" s="9">
        <f t="shared" si="1"/>
        <v>1550.333333</v>
      </c>
      <c r="E68" s="38">
        <f t="shared" si="3"/>
        <v>1528.619048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8" t="s">
        <v>109</v>
      </c>
      <c r="B69" s="9">
        <v>1428.0</v>
      </c>
      <c r="C69" s="9">
        <f t="shared" si="2"/>
        <v>1561.428571</v>
      </c>
      <c r="D69" s="9">
        <f t="shared" si="1"/>
        <v>1551.666667</v>
      </c>
      <c r="E69" s="38">
        <f t="shared" si="3"/>
        <v>1549.333333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8" t="s">
        <v>110</v>
      </c>
      <c r="B70" s="9">
        <v>1614.0</v>
      </c>
      <c r="C70" s="9">
        <f t="shared" si="2"/>
        <v>1597</v>
      </c>
      <c r="D70" s="9">
        <f t="shared" si="1"/>
        <v>1576.666667</v>
      </c>
      <c r="E70" s="38">
        <f t="shared" si="3"/>
        <v>1546.52381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8" t="s">
        <v>111</v>
      </c>
      <c r="B71" s="9">
        <v>1688.0</v>
      </c>
      <c r="C71" s="9">
        <f t="shared" si="2"/>
        <v>1596</v>
      </c>
      <c r="D71" s="9">
        <f t="shared" si="1"/>
        <v>1660.333333</v>
      </c>
      <c r="E71" s="38">
        <f t="shared" si="3"/>
        <v>1551.333333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8" t="s">
        <v>112</v>
      </c>
      <c r="B72" s="9">
        <v>1679.0</v>
      </c>
      <c r="C72" s="9">
        <f t="shared" si="2"/>
        <v>1605.571429</v>
      </c>
      <c r="D72" s="9">
        <f t="shared" si="1"/>
        <v>1638</v>
      </c>
      <c r="E72" s="38">
        <f t="shared" si="3"/>
        <v>1552.285714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8" t="s">
        <v>113</v>
      </c>
      <c r="B73" s="9">
        <v>1547.0</v>
      </c>
      <c r="C73" s="9">
        <f t="shared" si="2"/>
        <v>1625</v>
      </c>
      <c r="D73" s="9">
        <f t="shared" si="1"/>
        <v>1609.666667</v>
      </c>
      <c r="E73" s="38">
        <f t="shared" si="3"/>
        <v>1557.190476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8" t="s">
        <v>114</v>
      </c>
      <c r="B74" s="9">
        <v>1603.0</v>
      </c>
      <c r="C74" s="9">
        <f t="shared" si="2"/>
        <v>1601.285714</v>
      </c>
      <c r="D74" s="9">
        <f t="shared" si="1"/>
        <v>1610</v>
      </c>
      <c r="E74" s="38">
        <f t="shared" si="3"/>
        <v>1562.428571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8" t="s">
        <v>115</v>
      </c>
      <c r="B75" s="9">
        <v>1680.0</v>
      </c>
      <c r="C75" s="9">
        <f t="shared" si="2"/>
        <v>1539.714286</v>
      </c>
      <c r="D75" s="9">
        <f t="shared" si="1"/>
        <v>1615.666667</v>
      </c>
      <c r="E75" s="38">
        <f t="shared" si="3"/>
        <v>1563.714286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8" t="s">
        <v>116</v>
      </c>
      <c r="B76" s="9">
        <v>1564.0</v>
      </c>
      <c r="C76" s="9">
        <f t="shared" si="2"/>
        <v>1540.857143</v>
      </c>
      <c r="D76" s="9">
        <f t="shared" si="1"/>
        <v>1564</v>
      </c>
      <c r="E76" s="38">
        <f t="shared" si="3"/>
        <v>1562.952381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8" t="s">
        <v>117</v>
      </c>
      <c r="B77" s="9">
        <v>1448.0</v>
      </c>
      <c r="C77" s="9">
        <f t="shared" si="2"/>
        <v>1543.428571</v>
      </c>
      <c r="D77" s="9">
        <f t="shared" si="1"/>
        <v>1423</v>
      </c>
      <c r="E77" s="38">
        <f t="shared" si="3"/>
        <v>1582.857143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8" t="s">
        <v>118</v>
      </c>
      <c r="B78" s="9">
        <v>1257.0</v>
      </c>
      <c r="C78" s="9">
        <f t="shared" si="2"/>
        <v>1508.285714</v>
      </c>
      <c r="D78" s="9">
        <f t="shared" si="1"/>
        <v>1464</v>
      </c>
      <c r="E78" s="38">
        <f t="shared" si="3"/>
        <v>1571.952381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8" t="s">
        <v>119</v>
      </c>
      <c r="B79" s="9">
        <v>1687.0</v>
      </c>
      <c r="C79" s="9">
        <f t="shared" si="2"/>
        <v>1511.142857</v>
      </c>
      <c r="D79" s="9">
        <f t="shared" si="1"/>
        <v>1503</v>
      </c>
      <c r="E79" s="38">
        <f t="shared" si="3"/>
        <v>1569.761905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8" t="s">
        <v>120</v>
      </c>
      <c r="B80" s="9">
        <v>1565.0</v>
      </c>
      <c r="C80" s="9">
        <f t="shared" si="2"/>
        <v>1529.857143</v>
      </c>
      <c r="D80" s="9">
        <f t="shared" si="1"/>
        <v>1536.333333</v>
      </c>
      <c r="E80" s="38">
        <f t="shared" si="3"/>
        <v>1572.095238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8" t="s">
        <v>121</v>
      </c>
      <c r="B81" s="9">
        <v>1357.0</v>
      </c>
      <c r="C81" s="9">
        <f t="shared" si="2"/>
        <v>1539.142857</v>
      </c>
      <c r="D81" s="9">
        <f t="shared" si="1"/>
        <v>1540.666667</v>
      </c>
      <c r="E81" s="38">
        <f t="shared" si="3"/>
        <v>1560.47619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8" t="s">
        <v>122</v>
      </c>
      <c r="B82" s="9">
        <v>1700.0</v>
      </c>
      <c r="C82" s="9">
        <f t="shared" si="2"/>
        <v>1593.857143</v>
      </c>
      <c r="D82" s="9">
        <f t="shared" si="1"/>
        <v>1584</v>
      </c>
      <c r="E82" s="38">
        <f t="shared" si="3"/>
        <v>1549.52381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8" t="s">
        <v>123</v>
      </c>
      <c r="B83" s="9">
        <v>1695.0</v>
      </c>
      <c r="C83" s="9">
        <f t="shared" si="2"/>
        <v>1586.571429</v>
      </c>
      <c r="D83" s="9">
        <f t="shared" si="1"/>
        <v>1636</v>
      </c>
      <c r="E83" s="38">
        <f t="shared" si="3"/>
        <v>1542.285714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8" t="s">
        <v>124</v>
      </c>
      <c r="B84" s="9">
        <v>1513.0</v>
      </c>
      <c r="C84" s="9">
        <f t="shared" si="2"/>
        <v>1608.142857</v>
      </c>
      <c r="D84" s="9">
        <f t="shared" si="1"/>
        <v>1616</v>
      </c>
      <c r="E84" s="38">
        <f t="shared" si="3"/>
        <v>1530.904762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8" t="s">
        <v>125</v>
      </c>
      <c r="B85" s="9">
        <v>1640.0</v>
      </c>
      <c r="C85" s="9">
        <f t="shared" si="2"/>
        <v>1611.571429</v>
      </c>
      <c r="D85" s="9">
        <f t="shared" si="1"/>
        <v>1596.333333</v>
      </c>
      <c r="E85" s="38">
        <f t="shared" si="3"/>
        <v>1528.333333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8" t="s">
        <v>128</v>
      </c>
      <c r="B86" s="9">
        <v>1636.0</v>
      </c>
      <c r="C86" s="9">
        <f t="shared" si="2"/>
        <v>1592.571429</v>
      </c>
      <c r="D86" s="9">
        <f t="shared" si="1"/>
        <v>1664</v>
      </c>
      <c r="E86" s="38">
        <f t="shared" si="3"/>
        <v>1520.619048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8" t="s">
        <v>129</v>
      </c>
      <c r="B87" s="9">
        <v>1716.0</v>
      </c>
      <c r="C87" s="9">
        <f t="shared" si="2"/>
        <v>1561.428571</v>
      </c>
      <c r="D87" s="9">
        <f t="shared" si="1"/>
        <v>1577.666667</v>
      </c>
      <c r="E87" s="38">
        <f t="shared" si="3"/>
        <v>1521.190476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8" t="s">
        <v>132</v>
      </c>
      <c r="B88" s="9">
        <v>1381.0</v>
      </c>
      <c r="C88" s="9">
        <f t="shared" si="2"/>
        <v>1541</v>
      </c>
      <c r="D88" s="9">
        <f t="shared" si="1"/>
        <v>1554.666667</v>
      </c>
      <c r="E88" s="38">
        <f t="shared" si="3"/>
        <v>1520.119048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8" t="s">
        <v>133</v>
      </c>
      <c r="B89" s="9">
        <v>1567.0</v>
      </c>
      <c r="C89" s="9">
        <f t="shared" si="2"/>
        <v>1515</v>
      </c>
      <c r="D89" s="9">
        <f t="shared" si="1"/>
        <v>1475</v>
      </c>
      <c r="E89" s="38">
        <f t="shared" si="3"/>
        <v>1520.97619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8" t="s">
        <v>134</v>
      </c>
      <c r="B90" s="9">
        <v>1477.0</v>
      </c>
      <c r="C90" s="9">
        <f t="shared" si="2"/>
        <v>1499.428571</v>
      </c>
      <c r="D90" s="9">
        <f t="shared" si="1"/>
        <v>1471.333333</v>
      </c>
      <c r="E90" s="38">
        <f t="shared" si="3"/>
        <v>1520.97619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8" t="s">
        <v>135</v>
      </c>
      <c r="B91" s="9">
        <v>1370.0</v>
      </c>
      <c r="C91" s="9">
        <f t="shared" si="2"/>
        <v>1441.142857</v>
      </c>
      <c r="D91" s="9">
        <f t="shared" si="1"/>
        <v>1435</v>
      </c>
      <c r="E91" s="38">
        <f t="shared" si="3"/>
        <v>1506.214286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8" t="s">
        <v>137</v>
      </c>
      <c r="B92" s="9">
        <v>1458.0</v>
      </c>
      <c r="C92" s="9">
        <f t="shared" si="2"/>
        <v>1465.142857</v>
      </c>
      <c r="D92" s="9">
        <f t="shared" si="1"/>
        <v>1451.666667</v>
      </c>
      <c r="E92" s="38">
        <f t="shared" si="3"/>
        <v>1524.690476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8" t="s">
        <v>138</v>
      </c>
      <c r="B93" s="9">
        <v>1527.0</v>
      </c>
      <c r="C93" s="9">
        <f t="shared" si="2"/>
        <v>1458.142857</v>
      </c>
      <c r="D93" s="9">
        <f t="shared" si="1"/>
        <v>1431</v>
      </c>
      <c r="E93" s="38">
        <f t="shared" si="3"/>
        <v>1522.595238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8" t="s">
        <v>139</v>
      </c>
      <c r="B94" s="9">
        <v>1308.0</v>
      </c>
      <c r="C94" s="9">
        <f t="shared" si="2"/>
        <v>1472.285714</v>
      </c>
      <c r="D94" s="9">
        <f t="shared" si="1"/>
        <v>1461.333333</v>
      </c>
      <c r="E94" s="38">
        <f t="shared" si="3"/>
        <v>1521.690476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8" t="s">
        <v>140</v>
      </c>
      <c r="B95" s="9">
        <v>1549.0</v>
      </c>
      <c r="C95" s="9">
        <f t="shared" si="2"/>
        <v>1480.214286</v>
      </c>
      <c r="D95" s="9">
        <f t="shared" si="1"/>
        <v>1458.333333</v>
      </c>
      <c r="E95" s="38">
        <f t="shared" si="3"/>
        <v>1530.547619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8" t="s">
        <v>141</v>
      </c>
      <c r="B96" s="9">
        <v>1518.0</v>
      </c>
      <c r="C96" s="9">
        <f t="shared" si="2"/>
        <v>1454.071429</v>
      </c>
      <c r="D96" s="9">
        <f t="shared" si="1"/>
        <v>1547.666667</v>
      </c>
      <c r="E96" s="38">
        <f t="shared" si="3"/>
        <v>1528.071429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8" t="s">
        <v>145</v>
      </c>
      <c r="B97" s="9">
        <v>1576.0</v>
      </c>
      <c r="C97" s="9">
        <f t="shared" si="2"/>
        <v>1476.928571</v>
      </c>
      <c r="D97" s="9">
        <f t="shared" si="1"/>
        <v>1506.5</v>
      </c>
      <c r="E97" s="38">
        <f t="shared" si="3"/>
        <v>1527.833333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8" t="s">
        <v>146</v>
      </c>
      <c r="B98" s="9">
        <v>1425.5</v>
      </c>
      <c r="C98" s="9">
        <f t="shared" si="2"/>
        <v>1469.357143</v>
      </c>
      <c r="D98" s="9">
        <f t="shared" si="1"/>
        <v>1425.5</v>
      </c>
      <c r="E98" s="38">
        <f t="shared" si="3"/>
        <v>1510.214286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8" t="s">
        <v>148</v>
      </c>
      <c r="B99" s="9">
        <v>1275.0</v>
      </c>
      <c r="C99" s="9">
        <f t="shared" si="2"/>
        <v>1497.357143</v>
      </c>
      <c r="D99" s="9">
        <f t="shared" si="1"/>
        <v>1462.5</v>
      </c>
      <c r="E99" s="38">
        <f t="shared" si="3"/>
        <v>1521.595238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8" t="s">
        <v>151</v>
      </c>
      <c r="B100" s="9">
        <v>1687.0</v>
      </c>
      <c r="C100" s="9">
        <f t="shared" si="2"/>
        <v>1517.071429</v>
      </c>
      <c r="D100" s="9">
        <f t="shared" si="1"/>
        <v>1405.666667</v>
      </c>
      <c r="E100" s="38">
        <f t="shared" si="3"/>
        <v>1531.880952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8" t="s">
        <v>152</v>
      </c>
      <c r="B101" s="9">
        <v>1255.0</v>
      </c>
      <c r="C101" s="9">
        <f t="shared" si="2"/>
        <v>1531.357143</v>
      </c>
      <c r="D101" s="9">
        <f t="shared" si="1"/>
        <v>1562.333333</v>
      </c>
      <c r="E101" s="38">
        <f t="shared" si="3"/>
        <v>1524.880952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8" t="s">
        <v>153</v>
      </c>
      <c r="B102" s="9">
        <v>1745.0</v>
      </c>
      <c r="C102" s="9">
        <f t="shared" si="2"/>
        <v>1570.428571</v>
      </c>
      <c r="D102" s="9">
        <f t="shared" si="1"/>
        <v>1552</v>
      </c>
      <c r="E102" s="38">
        <f t="shared" si="3"/>
        <v>1541.02381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8" t="s">
        <v>155</v>
      </c>
      <c r="B103" s="9">
        <v>1656.0</v>
      </c>
      <c r="C103" s="9">
        <f t="shared" si="2"/>
        <v>1615.142857</v>
      </c>
      <c r="D103" s="9">
        <f t="shared" si="1"/>
        <v>1692.333333</v>
      </c>
      <c r="E103" s="38">
        <f t="shared" si="3"/>
        <v>1550.309524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8" t="s">
        <v>156</v>
      </c>
      <c r="B104" s="9">
        <v>1676.0</v>
      </c>
      <c r="C104" s="9">
        <f t="shared" si="2"/>
        <v>1607.142857</v>
      </c>
      <c r="D104" s="9">
        <f t="shared" si="1"/>
        <v>1677</v>
      </c>
      <c r="E104" s="38">
        <f t="shared" si="3"/>
        <v>1539.642857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8" t="s">
        <v>157</v>
      </c>
      <c r="B105" s="9">
        <v>1699.0</v>
      </c>
      <c r="C105" s="9">
        <f t="shared" si="2"/>
        <v>1620.142857</v>
      </c>
      <c r="D105" s="9">
        <f t="shared" si="1"/>
        <v>1654.333333</v>
      </c>
      <c r="E105" s="38">
        <f t="shared" si="3"/>
        <v>1551.785714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8" t="s">
        <v>158</v>
      </c>
      <c r="B106" s="9">
        <v>1588.0</v>
      </c>
      <c r="C106" s="9">
        <f t="shared" si="2"/>
        <v>1602.285714</v>
      </c>
      <c r="D106" s="9">
        <f t="shared" si="1"/>
        <v>1639.333333</v>
      </c>
      <c r="E106" s="38">
        <f t="shared" si="3"/>
        <v>1558.261905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8" t="s">
        <v>159</v>
      </c>
      <c r="B107" s="9">
        <v>1631.0</v>
      </c>
      <c r="C107" s="9">
        <f t="shared" si="2"/>
        <v>1620.428571</v>
      </c>
      <c r="D107" s="9">
        <f t="shared" si="1"/>
        <v>1521.666667</v>
      </c>
      <c r="E107" s="38">
        <f t="shared" si="3"/>
        <v>1548.642857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8" t="s">
        <v>160</v>
      </c>
      <c r="B108" s="9">
        <v>1346.0</v>
      </c>
      <c r="C108" s="9">
        <f t="shared" si="2"/>
        <v>1571</v>
      </c>
      <c r="D108" s="9">
        <f t="shared" si="1"/>
        <v>1532.333333</v>
      </c>
      <c r="E108" s="38">
        <f t="shared" si="3"/>
        <v>1555.404762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8" t="s">
        <v>161</v>
      </c>
      <c r="B109" s="9">
        <v>1620.0</v>
      </c>
      <c r="C109" s="9">
        <f t="shared" si="2"/>
        <v>1572.428571</v>
      </c>
      <c r="D109" s="9">
        <f t="shared" si="1"/>
        <v>1583</v>
      </c>
      <c r="E109" s="38">
        <f t="shared" si="3"/>
        <v>1551.619048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8" t="s">
        <v>162</v>
      </c>
      <c r="B110" s="9">
        <v>1783.0</v>
      </c>
      <c r="C110" s="9">
        <f t="shared" si="2"/>
        <v>1581.714286</v>
      </c>
      <c r="D110" s="9">
        <f t="shared" si="1"/>
        <v>1577.666667</v>
      </c>
      <c r="E110" s="38">
        <f t="shared" si="3"/>
        <v>1556.380952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8" t="s">
        <v>163</v>
      </c>
      <c r="B111" s="9">
        <v>1330.0</v>
      </c>
      <c r="C111" s="9">
        <f t="shared" si="2"/>
        <v>1534.857143</v>
      </c>
      <c r="D111" s="9">
        <f t="shared" si="1"/>
        <v>1607.333333</v>
      </c>
      <c r="E111" s="38">
        <f t="shared" si="3"/>
        <v>1548.142857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8" t="s">
        <v>167</v>
      </c>
      <c r="B112" s="9">
        <v>1709.0</v>
      </c>
      <c r="C112" s="9">
        <f t="shared" si="2"/>
        <v>1565.857143</v>
      </c>
      <c r="D112" s="9">
        <f t="shared" si="1"/>
        <v>1564</v>
      </c>
      <c r="E112" s="38">
        <f t="shared" si="3"/>
        <v>1559.047619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8" t="s">
        <v>169</v>
      </c>
      <c r="B113" s="9">
        <v>1653.0</v>
      </c>
      <c r="C113" s="9">
        <f t="shared" si="2"/>
        <v>1575.142857</v>
      </c>
      <c r="D113" s="9">
        <f t="shared" si="1"/>
        <v>1555</v>
      </c>
      <c r="E113" s="38">
        <f t="shared" si="3"/>
        <v>1538.52381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8" t="s">
        <v>170</v>
      </c>
      <c r="B114" s="9">
        <v>1303.0</v>
      </c>
      <c r="C114" s="9">
        <f t="shared" si="2"/>
        <v>1508.428571</v>
      </c>
      <c r="D114" s="9">
        <f t="shared" si="1"/>
        <v>1506.333333</v>
      </c>
      <c r="E114" s="38">
        <f t="shared" si="3"/>
        <v>1528.47619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8" t="s">
        <v>171</v>
      </c>
      <c r="B115" s="9">
        <v>1563.0</v>
      </c>
      <c r="C115" s="9">
        <f t="shared" si="2"/>
        <v>1563.857143</v>
      </c>
      <c r="D115" s="9">
        <f t="shared" si="1"/>
        <v>1517</v>
      </c>
      <c r="E115" s="38">
        <f t="shared" si="3"/>
        <v>1519.619048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8" t="s">
        <v>172</v>
      </c>
      <c r="B116" s="9">
        <v>1685.0</v>
      </c>
      <c r="C116" s="9">
        <f t="shared" si="2"/>
        <v>1512</v>
      </c>
      <c r="D116" s="9">
        <f t="shared" si="1"/>
        <v>1521.333333</v>
      </c>
      <c r="E116" s="38">
        <f t="shared" si="3"/>
        <v>1502.142857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8" t="s">
        <v>173</v>
      </c>
      <c r="B117" s="9">
        <v>1316.0</v>
      </c>
      <c r="C117" s="9">
        <f t="shared" si="2"/>
        <v>1472.285714</v>
      </c>
      <c r="D117" s="9">
        <f t="shared" si="1"/>
        <v>1573</v>
      </c>
      <c r="E117" s="38">
        <f t="shared" si="3"/>
        <v>1495.952381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8" t="s">
        <v>174</v>
      </c>
      <c r="B118" s="9">
        <v>1718.0</v>
      </c>
      <c r="C118" s="9">
        <f t="shared" si="2"/>
        <v>1502.428571</v>
      </c>
      <c r="D118" s="9">
        <f t="shared" si="1"/>
        <v>1460</v>
      </c>
      <c r="E118" s="38">
        <f t="shared" si="3"/>
        <v>1480.428571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8" t="s">
        <v>175</v>
      </c>
      <c r="B119" s="9">
        <v>1346.0</v>
      </c>
      <c r="C119" s="9">
        <f t="shared" si="2"/>
        <v>1491.142857</v>
      </c>
      <c r="D119" s="9">
        <f t="shared" si="1"/>
        <v>1479.666667</v>
      </c>
      <c r="E119" s="38">
        <f t="shared" si="3"/>
        <v>1486.619048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8" t="s">
        <v>176</v>
      </c>
      <c r="B120" s="9">
        <v>1375.0</v>
      </c>
      <c r="C120" s="9">
        <f t="shared" si="2"/>
        <v>1438.142857</v>
      </c>
      <c r="D120" s="9">
        <f t="shared" si="1"/>
        <v>1411.666667</v>
      </c>
      <c r="E120" s="38">
        <f t="shared" si="3"/>
        <v>1478.52381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8" t="s">
        <v>177</v>
      </c>
      <c r="B121" s="9">
        <v>1514.0</v>
      </c>
      <c r="C121" s="9">
        <f t="shared" si="2"/>
        <v>1456.571429</v>
      </c>
      <c r="D121" s="9">
        <f t="shared" si="1"/>
        <v>1457.666667</v>
      </c>
      <c r="E121" s="38">
        <f t="shared" si="3"/>
        <v>1470.47619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8" t="s">
        <v>178</v>
      </c>
      <c r="B122" s="9">
        <v>1484.0</v>
      </c>
      <c r="C122" s="9">
        <f t="shared" si="2"/>
        <v>1424</v>
      </c>
      <c r="D122" s="9">
        <f t="shared" si="1"/>
        <v>1437.333333</v>
      </c>
      <c r="E122" s="38">
        <f t="shared" si="3"/>
        <v>1475.095238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8" t="s">
        <v>179</v>
      </c>
      <c r="B123" s="9">
        <v>1314.0</v>
      </c>
      <c r="C123" s="9">
        <f t="shared" si="2"/>
        <v>1422</v>
      </c>
      <c r="D123" s="9">
        <f t="shared" si="1"/>
        <v>1414.333333</v>
      </c>
      <c r="E123" s="38">
        <f t="shared" si="3"/>
        <v>1461.809524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8" t="s">
        <v>180</v>
      </c>
      <c r="B124" s="9">
        <v>1445.0</v>
      </c>
      <c r="C124" s="9">
        <f t="shared" si="2"/>
        <v>1433.857143</v>
      </c>
      <c r="D124" s="9">
        <f t="shared" si="1"/>
        <v>1416.333333</v>
      </c>
      <c r="E124" s="38">
        <f t="shared" si="3"/>
        <v>1449.761905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8" t="s">
        <v>181</v>
      </c>
      <c r="B125" s="9">
        <v>1490.0</v>
      </c>
      <c r="C125" s="9">
        <f t="shared" si="2"/>
        <v>1404</v>
      </c>
      <c r="D125" s="9">
        <f t="shared" si="1"/>
        <v>1422.333333</v>
      </c>
      <c r="E125" s="38">
        <f t="shared" si="3"/>
        <v>1463.285714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8" t="s">
        <v>182</v>
      </c>
      <c r="B126" s="9">
        <v>1332.0</v>
      </c>
      <c r="C126" s="9">
        <f t="shared" si="2"/>
        <v>1402.857143</v>
      </c>
      <c r="D126" s="9">
        <f t="shared" si="1"/>
        <v>1426.666667</v>
      </c>
      <c r="E126" s="38">
        <f t="shared" si="3"/>
        <v>1455.619048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8" t="s">
        <v>184</v>
      </c>
      <c r="B127" s="9">
        <v>1458.0</v>
      </c>
      <c r="C127" s="9">
        <f t="shared" si="2"/>
        <v>1422.285714</v>
      </c>
      <c r="D127" s="9">
        <f t="shared" si="1"/>
        <v>1365</v>
      </c>
      <c r="E127" s="38">
        <f t="shared" si="3"/>
        <v>1445.333333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8" t="s">
        <v>185</v>
      </c>
      <c r="B128" s="9">
        <v>1305.0</v>
      </c>
      <c r="C128" s="9">
        <f t="shared" si="2"/>
        <v>1446.428571</v>
      </c>
      <c r="D128" s="9">
        <f t="shared" si="1"/>
        <v>1413</v>
      </c>
      <c r="E128" s="38">
        <f t="shared" si="3"/>
        <v>1451.47619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8" t="s">
        <v>186</v>
      </c>
      <c r="B129" s="9">
        <v>1476.0</v>
      </c>
      <c r="C129" s="9">
        <f t="shared" si="2"/>
        <v>1437.428571</v>
      </c>
      <c r="D129" s="9">
        <f t="shared" si="1"/>
        <v>1410.333333</v>
      </c>
      <c r="E129" s="38">
        <f t="shared" si="3"/>
        <v>1437.333333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8" t="s">
        <v>187</v>
      </c>
      <c r="B130" s="9">
        <v>1450.0</v>
      </c>
      <c r="C130" s="9">
        <f t="shared" si="2"/>
        <v>1451.428571</v>
      </c>
      <c r="D130" s="9">
        <f t="shared" si="1"/>
        <v>1513.333333</v>
      </c>
      <c r="E130" s="38">
        <f t="shared" si="3"/>
        <v>1441.619048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8" t="s">
        <v>188</v>
      </c>
      <c r="B131" s="9">
        <v>1614.0</v>
      </c>
      <c r="C131" s="9">
        <f t="shared" si="2"/>
        <v>1443.142857</v>
      </c>
      <c r="D131" s="9">
        <f t="shared" si="1"/>
        <v>1497</v>
      </c>
      <c r="E131" s="38">
        <f t="shared" si="3"/>
        <v>1438.619048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8" t="s">
        <v>189</v>
      </c>
      <c r="B132" s="9">
        <v>1427.0</v>
      </c>
      <c r="C132" s="9">
        <f t="shared" si="2"/>
        <v>1483.428571</v>
      </c>
      <c r="D132" s="9">
        <f t="shared" si="1"/>
        <v>1490.333333</v>
      </c>
      <c r="E132" s="38">
        <f t="shared" si="3"/>
        <v>1434.714286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8" t="s">
        <v>190</v>
      </c>
      <c r="B133" s="9">
        <v>1430.0</v>
      </c>
      <c r="C133" s="9">
        <f t="shared" si="2"/>
        <v>1472.857143</v>
      </c>
      <c r="D133" s="9">
        <f t="shared" si="1"/>
        <v>1419</v>
      </c>
      <c r="E133" s="38">
        <f t="shared" si="3"/>
        <v>1448.809524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8" t="s">
        <v>191</v>
      </c>
      <c r="B134" s="9">
        <v>1400.0</v>
      </c>
      <c r="C134" s="9">
        <f t="shared" si="2"/>
        <v>1475.571429</v>
      </c>
      <c r="D134" s="9">
        <f t="shared" si="1"/>
        <v>1472.333333</v>
      </c>
      <c r="E134" s="38">
        <f t="shared" si="3"/>
        <v>1450.761905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8">
        <v>39753.0</v>
      </c>
      <c r="B135" s="9">
        <v>1587.0</v>
      </c>
      <c r="C135" s="9">
        <f t="shared" si="2"/>
        <v>1451.428571</v>
      </c>
      <c r="D135" s="9">
        <f t="shared" si="1"/>
        <v>1463</v>
      </c>
      <c r="E135" s="38">
        <f t="shared" si="3"/>
        <v>1452.238095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8">
        <v>39754.0</v>
      </c>
      <c r="B136" s="9">
        <v>1402.0</v>
      </c>
      <c r="C136" s="9">
        <f t="shared" si="2"/>
        <v>1450.571429</v>
      </c>
      <c r="D136" s="9">
        <f t="shared" si="1"/>
        <v>1486</v>
      </c>
      <c r="E136" s="38">
        <f t="shared" si="3"/>
        <v>1450.428571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8">
        <v>39755.0</v>
      </c>
      <c r="B137" s="9">
        <v>1469.0</v>
      </c>
      <c r="C137" s="9">
        <f t="shared" si="2"/>
        <v>1451.428571</v>
      </c>
      <c r="D137" s="9">
        <f t="shared" si="1"/>
        <v>1438.666667</v>
      </c>
      <c r="E137" s="38">
        <f t="shared" si="3"/>
        <v>1464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8">
        <v>39756.0</v>
      </c>
      <c r="B138" s="9">
        <v>1445.0</v>
      </c>
      <c r="C138" s="9">
        <f t="shared" si="2"/>
        <v>1438.857143</v>
      </c>
      <c r="D138" s="9">
        <f t="shared" si="1"/>
        <v>1445</v>
      </c>
      <c r="E138" s="38">
        <f t="shared" si="3"/>
        <v>1475.333333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8">
        <v>39757.0</v>
      </c>
      <c r="B139" s="9">
        <v>1421.0</v>
      </c>
      <c r="C139" s="9">
        <f t="shared" si="2"/>
        <v>1416.714286</v>
      </c>
      <c r="D139" s="9">
        <f t="shared" si="1"/>
        <v>1434</v>
      </c>
      <c r="E139" s="38">
        <f t="shared" si="3"/>
        <v>1483.904762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8">
        <v>39758.0</v>
      </c>
      <c r="B140" s="9">
        <v>1436.0</v>
      </c>
      <c r="C140" s="9">
        <f t="shared" si="2"/>
        <v>1470.714286</v>
      </c>
      <c r="D140" s="9">
        <f t="shared" si="1"/>
        <v>1389.666667</v>
      </c>
      <c r="E140" s="38">
        <f t="shared" si="3"/>
        <v>1493.714286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8">
        <v>39759.0</v>
      </c>
      <c r="B141" s="9">
        <v>1312.0</v>
      </c>
      <c r="C141" s="9">
        <f t="shared" si="2"/>
        <v>1454.428571</v>
      </c>
      <c r="D141" s="9">
        <f t="shared" si="1"/>
        <v>1393.333333</v>
      </c>
      <c r="E141" s="38">
        <f t="shared" si="3"/>
        <v>1504.809524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8">
        <v>39760.0</v>
      </c>
      <c r="B142" s="9">
        <v>1432.0</v>
      </c>
      <c r="C142" s="9">
        <f t="shared" si="2"/>
        <v>1458.857143</v>
      </c>
      <c r="D142" s="9">
        <f t="shared" si="1"/>
        <v>1508</v>
      </c>
      <c r="E142" s="38">
        <f t="shared" si="3"/>
        <v>1495.571429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8">
        <v>39761.0</v>
      </c>
      <c r="B143" s="9">
        <v>1780.0</v>
      </c>
      <c r="C143" s="9">
        <f t="shared" si="2"/>
        <v>1463.285714</v>
      </c>
      <c r="D143" s="9">
        <f t="shared" si="1"/>
        <v>1522.333333</v>
      </c>
      <c r="E143" s="38">
        <f t="shared" si="3"/>
        <v>1506.52381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8">
        <v>39762.0</v>
      </c>
      <c r="B144" s="9">
        <v>1355.0</v>
      </c>
      <c r="C144" s="9">
        <f t="shared" si="2"/>
        <v>1489.142857</v>
      </c>
      <c r="D144" s="9">
        <f t="shared" si="1"/>
        <v>1537</v>
      </c>
      <c r="E144" s="38">
        <f t="shared" si="3"/>
        <v>1521.571429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8">
        <v>39763.0</v>
      </c>
      <c r="B145" s="9">
        <v>1476.0</v>
      </c>
      <c r="C145" s="9">
        <f t="shared" si="2"/>
        <v>1544</v>
      </c>
      <c r="D145" s="9">
        <f t="shared" si="1"/>
        <v>1427.666667</v>
      </c>
      <c r="E145" s="38">
        <f t="shared" si="3"/>
        <v>1531.666667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8">
        <v>39764.0</v>
      </c>
      <c r="B146" s="9">
        <v>1452.0</v>
      </c>
      <c r="C146" s="9">
        <f t="shared" si="2"/>
        <v>1551.571429</v>
      </c>
      <c r="D146" s="9">
        <f t="shared" si="1"/>
        <v>1515</v>
      </c>
      <c r="E146" s="38">
        <f t="shared" si="3"/>
        <v>1539.904762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8">
        <v>39765.0</v>
      </c>
      <c r="B147" s="9">
        <v>1617.0</v>
      </c>
      <c r="C147" s="9">
        <f t="shared" si="2"/>
        <v>1537.571429</v>
      </c>
      <c r="D147" s="9">
        <f t="shared" si="1"/>
        <v>1588.333333</v>
      </c>
      <c r="E147" s="38">
        <f t="shared" si="3"/>
        <v>1556.52381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8">
        <v>39766.0</v>
      </c>
      <c r="B148" s="9">
        <v>1696.0</v>
      </c>
      <c r="C148" s="9">
        <f t="shared" si="2"/>
        <v>1584.428571</v>
      </c>
      <c r="D148" s="9">
        <f t="shared" si="1"/>
        <v>1599.333333</v>
      </c>
      <c r="E148" s="38">
        <f t="shared" si="3"/>
        <v>1557.380952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8">
        <v>39767.0</v>
      </c>
      <c r="B149" s="9">
        <v>1485.0</v>
      </c>
      <c r="C149" s="9">
        <f t="shared" si="2"/>
        <v>1576.428571</v>
      </c>
      <c r="D149" s="9">
        <f t="shared" si="1"/>
        <v>1621</v>
      </c>
      <c r="E149" s="38">
        <f t="shared" si="3"/>
        <v>1573.52381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8">
        <v>39768.0</v>
      </c>
      <c r="B150" s="9">
        <v>1682.0</v>
      </c>
      <c r="C150" s="9">
        <f t="shared" si="2"/>
        <v>1605.714286</v>
      </c>
      <c r="D150" s="9">
        <f t="shared" si="1"/>
        <v>1616.666667</v>
      </c>
      <c r="E150" s="38">
        <f t="shared" si="3"/>
        <v>1571.571429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8">
        <v>39769.0</v>
      </c>
      <c r="B151" s="9">
        <v>1683.0</v>
      </c>
      <c r="C151" s="9">
        <f t="shared" si="2"/>
        <v>1624.142857</v>
      </c>
      <c r="D151" s="9">
        <f t="shared" si="1"/>
        <v>1595</v>
      </c>
      <c r="E151" s="38">
        <f t="shared" si="3"/>
        <v>1585.190476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8">
        <v>39770.0</v>
      </c>
      <c r="B152" s="9">
        <v>1420.0</v>
      </c>
      <c r="C152" s="9">
        <f t="shared" si="2"/>
        <v>1612.142857</v>
      </c>
      <c r="D152" s="9">
        <f t="shared" si="1"/>
        <v>1586.666667</v>
      </c>
      <c r="E152" s="38">
        <f t="shared" si="3"/>
        <v>1606.428571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8">
        <v>39771.0</v>
      </c>
      <c r="B153" s="9">
        <v>1657.0</v>
      </c>
      <c r="C153" s="9">
        <f t="shared" si="2"/>
        <v>1651.428571</v>
      </c>
      <c r="D153" s="9">
        <f t="shared" si="1"/>
        <v>1607.666667</v>
      </c>
      <c r="E153" s="38">
        <f t="shared" si="3"/>
        <v>1620.761905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8">
        <v>39772.0</v>
      </c>
      <c r="B154" s="9">
        <v>1746.0</v>
      </c>
      <c r="C154" s="9">
        <f t="shared" si="2"/>
        <v>1661.285714</v>
      </c>
      <c r="D154" s="9">
        <f t="shared" si="1"/>
        <v>1671.666667</v>
      </c>
      <c r="E154" s="38">
        <f t="shared" si="3"/>
        <v>1617.52381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8">
        <v>39773.0</v>
      </c>
      <c r="B155" s="9">
        <v>1612.0</v>
      </c>
      <c r="C155" s="9">
        <f t="shared" si="2"/>
        <v>1633.285714</v>
      </c>
      <c r="D155" s="9">
        <f t="shared" si="1"/>
        <v>1706</v>
      </c>
      <c r="E155" s="38">
        <f t="shared" si="3"/>
        <v>1627.285714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8">
        <v>39774.0</v>
      </c>
      <c r="B156" s="9">
        <v>1760.0</v>
      </c>
      <c r="C156" s="9">
        <f t="shared" si="2"/>
        <v>1685.285714</v>
      </c>
      <c r="D156" s="9">
        <f t="shared" si="1"/>
        <v>1707.666667</v>
      </c>
      <c r="E156" s="38">
        <f t="shared" si="3"/>
        <v>1630.333333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8">
        <v>39775.0</v>
      </c>
      <c r="B157" s="9">
        <v>1751.0</v>
      </c>
      <c r="C157" s="9">
        <f t="shared" si="2"/>
        <v>1645.714286</v>
      </c>
      <c r="D157" s="9">
        <f t="shared" si="1"/>
        <v>1666</v>
      </c>
      <c r="E157" s="38">
        <f t="shared" si="3"/>
        <v>1641.190476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8">
        <v>39776.0</v>
      </c>
      <c r="B158" s="9">
        <v>1487.0</v>
      </c>
      <c r="C158" s="9">
        <f t="shared" si="2"/>
        <v>1642.285714</v>
      </c>
      <c r="D158" s="9">
        <f t="shared" si="1"/>
        <v>1674</v>
      </c>
      <c r="E158" s="38">
        <f t="shared" si="3"/>
        <v>1635.285714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8">
        <v>39777.0</v>
      </c>
      <c r="B159" s="9">
        <v>1784.0</v>
      </c>
      <c r="C159" s="9">
        <f t="shared" si="2"/>
        <v>1663.142857</v>
      </c>
      <c r="D159" s="9">
        <f t="shared" si="1"/>
        <v>1550.333333</v>
      </c>
      <c r="E159" s="38">
        <f t="shared" si="3"/>
        <v>1631.952381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8">
        <v>39778.0</v>
      </c>
      <c r="B160" s="9">
        <v>1380.0</v>
      </c>
      <c r="C160" s="9">
        <f t="shared" si="2"/>
        <v>1659.285714</v>
      </c>
      <c r="D160" s="9">
        <f t="shared" si="1"/>
        <v>1628.666667</v>
      </c>
      <c r="E160" s="38">
        <f t="shared" si="3"/>
        <v>1647.095238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8">
        <v>39779.0</v>
      </c>
      <c r="B161" s="9">
        <v>1722.0</v>
      </c>
      <c r="C161" s="9">
        <f t="shared" si="2"/>
        <v>1653.714286</v>
      </c>
      <c r="D161" s="9">
        <f t="shared" si="1"/>
        <v>1620</v>
      </c>
      <c r="E161" s="38">
        <f t="shared" si="3"/>
        <v>1630.952381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8">
        <v>39780.0</v>
      </c>
      <c r="B162" s="9">
        <v>1758.0</v>
      </c>
      <c r="C162" s="9">
        <f t="shared" si="2"/>
        <v>1664.142857</v>
      </c>
      <c r="D162" s="9">
        <f t="shared" si="1"/>
        <v>1737.666667</v>
      </c>
      <c r="E162" s="38">
        <f t="shared" si="3"/>
        <v>1619.238095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8">
        <v>39781.0</v>
      </c>
      <c r="B163" s="9">
        <v>1733.0</v>
      </c>
      <c r="C163" s="9">
        <f t="shared" si="2"/>
        <v>1629.285714</v>
      </c>
      <c r="D163" s="9">
        <f t="shared" si="1"/>
        <v>1734.333333</v>
      </c>
      <c r="E163" s="38">
        <f t="shared" si="3"/>
        <v>1632.380952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8">
        <v>39782.0</v>
      </c>
      <c r="B164" s="9">
        <v>1712.0</v>
      </c>
      <c r="C164" s="9">
        <f t="shared" si="2"/>
        <v>1672.142857</v>
      </c>
      <c r="D164" s="9">
        <f t="shared" si="1"/>
        <v>1668.333333</v>
      </c>
      <c r="E164" s="38">
        <f t="shared" si="3"/>
        <v>1633.285714</v>
      </c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8" t="s">
        <v>196</v>
      </c>
      <c r="B165" s="9">
        <v>1560.0</v>
      </c>
      <c r="C165" s="9">
        <f t="shared" si="2"/>
        <v>1639.428571</v>
      </c>
      <c r="D165" s="9">
        <f t="shared" si="1"/>
        <v>1604</v>
      </c>
      <c r="E165" s="38">
        <f t="shared" si="3"/>
        <v>1628.857143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8" t="s">
        <v>197</v>
      </c>
      <c r="B166" s="9">
        <v>1540.0</v>
      </c>
      <c r="C166" s="9">
        <f t="shared" si="2"/>
        <v>1620.571429</v>
      </c>
      <c r="D166" s="9">
        <f t="shared" si="1"/>
        <v>1593.333333</v>
      </c>
      <c r="E166" s="38">
        <f t="shared" si="3"/>
        <v>1629.047619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8" t="s">
        <v>198</v>
      </c>
      <c r="B167" s="9">
        <v>1680.0</v>
      </c>
      <c r="C167" s="9">
        <f t="shared" si="2"/>
        <v>1630.571429</v>
      </c>
      <c r="D167" s="9">
        <f t="shared" si="1"/>
        <v>1571</v>
      </c>
      <c r="E167" s="38">
        <f t="shared" si="3"/>
        <v>1626.02381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8" t="s">
        <v>199</v>
      </c>
      <c r="B168" s="9">
        <v>1493.0</v>
      </c>
      <c r="C168" s="9">
        <f t="shared" si="2"/>
        <v>1577.857143</v>
      </c>
      <c r="D168" s="9">
        <f t="shared" si="1"/>
        <v>1599.666667</v>
      </c>
      <c r="E168" s="38">
        <f t="shared" si="3"/>
        <v>1627.261905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8" t="s">
        <v>200</v>
      </c>
      <c r="B169" s="9">
        <v>1626.0</v>
      </c>
      <c r="C169" s="9">
        <f t="shared" si="2"/>
        <v>1560.285714</v>
      </c>
      <c r="D169" s="9">
        <f t="shared" si="1"/>
        <v>1640.666667</v>
      </c>
      <c r="E169" s="38">
        <f t="shared" si="3"/>
        <v>1634.690476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8" t="s">
        <v>201</v>
      </c>
      <c r="B170" s="9">
        <v>1803.0</v>
      </c>
      <c r="C170" s="9">
        <f t="shared" si="2"/>
        <v>1582.571429</v>
      </c>
      <c r="D170" s="9">
        <f t="shared" si="1"/>
        <v>1590.666667</v>
      </c>
      <c r="E170" s="38">
        <f t="shared" si="3"/>
        <v>1619.119048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8" t="s">
        <v>202</v>
      </c>
      <c r="B171" s="9">
        <v>1343.0</v>
      </c>
      <c r="C171" s="9">
        <f t="shared" si="2"/>
        <v>1582</v>
      </c>
      <c r="D171" s="9">
        <f t="shared" si="1"/>
        <v>1527.666667</v>
      </c>
      <c r="E171" s="38">
        <f t="shared" si="3"/>
        <v>1622.119048</v>
      </c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8" t="s">
        <v>203</v>
      </c>
      <c r="B172" s="9">
        <v>1437.0</v>
      </c>
      <c r="C172" s="9">
        <f t="shared" si="2"/>
        <v>1604.857143</v>
      </c>
      <c r="D172" s="9">
        <f t="shared" si="1"/>
        <v>1492</v>
      </c>
      <c r="E172" s="38">
        <f t="shared" si="3"/>
        <v>1605.833333</v>
      </c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8" t="s">
        <v>204</v>
      </c>
      <c r="B173" s="9">
        <v>1696.0</v>
      </c>
      <c r="C173" s="9">
        <f t="shared" si="2"/>
        <v>1603.428571</v>
      </c>
      <c r="D173" s="9">
        <f t="shared" si="1"/>
        <v>1603</v>
      </c>
      <c r="E173" s="38">
        <f t="shared" si="3"/>
        <v>1603.02381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8" t="s">
        <v>205</v>
      </c>
      <c r="B174" s="9">
        <v>1676.0</v>
      </c>
      <c r="C174" s="9">
        <f t="shared" si="2"/>
        <v>1588.214286</v>
      </c>
      <c r="D174" s="9">
        <f t="shared" si="1"/>
        <v>1675</v>
      </c>
      <c r="E174" s="38">
        <f t="shared" si="3"/>
        <v>1605.452381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8" t="s">
        <v>206</v>
      </c>
      <c r="B175" s="9">
        <v>1653.0</v>
      </c>
      <c r="C175" s="9">
        <f t="shared" si="2"/>
        <v>1650.214286</v>
      </c>
      <c r="D175" s="9">
        <f t="shared" si="1"/>
        <v>1648.333333</v>
      </c>
      <c r="E175" s="38">
        <f t="shared" si="3"/>
        <v>1598.452381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8" t="s">
        <v>207</v>
      </c>
      <c r="B176" s="9">
        <v>1616.0</v>
      </c>
      <c r="C176" s="9">
        <f t="shared" si="2"/>
        <v>1679.642857</v>
      </c>
      <c r="D176" s="9">
        <f t="shared" si="1"/>
        <v>1655.166667</v>
      </c>
      <c r="E176" s="38">
        <f t="shared" si="3"/>
        <v>1609.071429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8" t="s">
        <v>208</v>
      </c>
      <c r="B177" s="9">
        <v>1696.5</v>
      </c>
      <c r="C177" s="9">
        <f t="shared" si="2"/>
        <v>1645.5</v>
      </c>
      <c r="D177" s="9">
        <f t="shared" si="1"/>
        <v>1696.5</v>
      </c>
      <c r="E177" s="38">
        <f t="shared" si="3"/>
        <v>1612.166667</v>
      </c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8" t="s">
        <v>209</v>
      </c>
      <c r="B178" s="9">
        <v>1777.0</v>
      </c>
      <c r="C178" s="9">
        <f t="shared" si="2"/>
        <v>1612.214286</v>
      </c>
      <c r="D178" s="9">
        <f t="shared" si="1"/>
        <v>1705.5</v>
      </c>
      <c r="E178" s="38">
        <f t="shared" si="3"/>
        <v>1596.5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8" t="s">
        <v>210</v>
      </c>
      <c r="B179" s="9">
        <v>1643.0</v>
      </c>
      <c r="C179" s="9">
        <f t="shared" si="2"/>
        <v>1573.214286</v>
      </c>
      <c r="D179" s="9">
        <f t="shared" si="1"/>
        <v>1625.666667</v>
      </c>
      <c r="E179" s="38">
        <f t="shared" si="3"/>
        <v>1611.642857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8" t="s">
        <v>211</v>
      </c>
      <c r="B180" s="9">
        <v>1457.0</v>
      </c>
      <c r="C180" s="9">
        <f t="shared" si="2"/>
        <v>1585.071429</v>
      </c>
      <c r="D180" s="9">
        <f t="shared" si="1"/>
        <v>1514.333333</v>
      </c>
      <c r="E180" s="38">
        <f t="shared" si="3"/>
        <v>1619.166667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8" t="s">
        <v>212</v>
      </c>
      <c r="B181" s="9">
        <v>1443.0</v>
      </c>
      <c r="C181" s="9">
        <f t="shared" si="2"/>
        <v>1597.571429</v>
      </c>
      <c r="D181" s="9">
        <f t="shared" si="1"/>
        <v>1426.666667</v>
      </c>
      <c r="E181" s="38">
        <f t="shared" si="3"/>
        <v>1603.97619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8" t="s">
        <v>213</v>
      </c>
      <c r="B182" s="9">
        <v>1380.0</v>
      </c>
      <c r="C182" s="9">
        <f t="shared" si="2"/>
        <v>1567.285714</v>
      </c>
      <c r="D182" s="9">
        <f t="shared" si="1"/>
        <v>1507.333333</v>
      </c>
      <c r="E182" s="38">
        <f t="shared" si="3"/>
        <v>1605.642857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8" t="s">
        <v>214</v>
      </c>
      <c r="B183" s="9">
        <v>1699.0</v>
      </c>
      <c r="C183" s="9">
        <f t="shared" si="2"/>
        <v>1587.285714</v>
      </c>
      <c r="D183" s="9">
        <f t="shared" si="1"/>
        <v>1621</v>
      </c>
      <c r="E183" s="38">
        <f t="shared" si="3"/>
        <v>1614.214286</v>
      </c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8" t="s">
        <v>215</v>
      </c>
      <c r="B184" s="9">
        <v>1784.0</v>
      </c>
      <c r="C184" s="9">
        <f t="shared" si="2"/>
        <v>1608.428571</v>
      </c>
      <c r="D184" s="9">
        <f t="shared" si="1"/>
        <v>1682.666667</v>
      </c>
      <c r="E184" s="38">
        <f t="shared" si="3"/>
        <v>1614.071429</v>
      </c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8" t="s">
        <v>216</v>
      </c>
      <c r="B185" s="9">
        <v>1565.0</v>
      </c>
      <c r="C185" s="9">
        <f t="shared" si="2"/>
        <v>1595.285714</v>
      </c>
      <c r="D185" s="9">
        <f t="shared" si="1"/>
        <v>1710.666667</v>
      </c>
      <c r="E185" s="38">
        <f t="shared" si="3"/>
        <v>1604.02381</v>
      </c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8" t="s">
        <v>217</v>
      </c>
      <c r="B186" s="9">
        <v>1783.0</v>
      </c>
      <c r="C186" s="9">
        <f t="shared" si="2"/>
        <v>1656.857143</v>
      </c>
      <c r="D186" s="9">
        <f t="shared" si="1"/>
        <v>1651</v>
      </c>
      <c r="E186" s="38">
        <f t="shared" si="3"/>
        <v>1594.404762</v>
      </c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8" t="s">
        <v>218</v>
      </c>
      <c r="B187" s="9">
        <v>1605.0</v>
      </c>
      <c r="C187" s="9">
        <f t="shared" si="2"/>
        <v>1669</v>
      </c>
      <c r="D187" s="9">
        <f t="shared" si="1"/>
        <v>1579.666667</v>
      </c>
      <c r="E187" s="38">
        <f t="shared" si="3"/>
        <v>1591.452381</v>
      </c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8" t="s">
        <v>219</v>
      </c>
      <c r="B188" s="9">
        <v>1351.0</v>
      </c>
      <c r="C188" s="9">
        <f t="shared" si="2"/>
        <v>1626.142857</v>
      </c>
      <c r="D188" s="9">
        <f t="shared" si="1"/>
        <v>1589</v>
      </c>
      <c r="E188" s="38">
        <f t="shared" si="3"/>
        <v>1592</v>
      </c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8" t="s">
        <v>220</v>
      </c>
      <c r="B189" s="9">
        <v>1811.0</v>
      </c>
      <c r="C189" s="9">
        <f t="shared" si="2"/>
        <v>1599.428571</v>
      </c>
      <c r="D189" s="9">
        <f t="shared" si="1"/>
        <v>1648.666667</v>
      </c>
      <c r="E189" s="38">
        <f t="shared" si="3"/>
        <v>1586.47619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8" t="s">
        <v>221</v>
      </c>
      <c r="B190" s="9">
        <v>1784.0</v>
      </c>
      <c r="C190" s="9">
        <f t="shared" si="2"/>
        <v>1575.714286</v>
      </c>
      <c r="D190" s="9">
        <f t="shared" si="1"/>
        <v>1693</v>
      </c>
      <c r="E190" s="38">
        <f t="shared" si="3"/>
        <v>1591.095238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8" t="s">
        <v>222</v>
      </c>
      <c r="B191" s="9">
        <v>1484.0</v>
      </c>
      <c r="C191" s="9">
        <f t="shared" si="2"/>
        <v>1588.285714</v>
      </c>
      <c r="D191" s="9">
        <f t="shared" si="1"/>
        <v>1548.666667</v>
      </c>
      <c r="E191" s="38">
        <f t="shared" si="3"/>
        <v>1600.904762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8" t="s">
        <v>223</v>
      </c>
      <c r="B192" s="9">
        <v>1378.0</v>
      </c>
      <c r="C192" s="9">
        <f t="shared" si="2"/>
        <v>1604.571429</v>
      </c>
      <c r="D192" s="9">
        <f t="shared" si="1"/>
        <v>1493</v>
      </c>
      <c r="E192" s="38">
        <f t="shared" si="3"/>
        <v>1615.285714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8" t="s">
        <v>224</v>
      </c>
      <c r="B193" s="9">
        <v>1617.0</v>
      </c>
      <c r="C193" s="9">
        <f t="shared" si="2"/>
        <v>1553.142857</v>
      </c>
      <c r="D193" s="9">
        <f t="shared" si="1"/>
        <v>1562.666667</v>
      </c>
      <c r="E193" s="38">
        <f t="shared" si="3"/>
        <v>1626.904762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8" t="s">
        <v>225</v>
      </c>
      <c r="B194" s="9">
        <v>1693.0</v>
      </c>
      <c r="C194" s="9">
        <f t="shared" si="2"/>
        <v>1520.285714</v>
      </c>
      <c r="D194" s="9">
        <f t="shared" si="1"/>
        <v>1591.666667</v>
      </c>
      <c r="E194" s="38">
        <f t="shared" si="3"/>
        <v>1620.571429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8" t="s">
        <v>226</v>
      </c>
      <c r="B195" s="9">
        <v>1465.0</v>
      </c>
      <c r="C195" s="9">
        <f t="shared" si="2"/>
        <v>1552.285714</v>
      </c>
      <c r="D195" s="9">
        <f t="shared" si="1"/>
        <v>1536.333333</v>
      </c>
      <c r="E195" s="38">
        <f t="shared" si="3"/>
        <v>1615.095238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8">
        <v>39814.0</v>
      </c>
      <c r="B196" s="9">
        <v>1451.0</v>
      </c>
      <c r="C196" s="9">
        <f t="shared" si="2"/>
        <v>1592.714286</v>
      </c>
      <c r="D196" s="9">
        <f t="shared" si="1"/>
        <v>1490</v>
      </c>
      <c r="E196" s="38">
        <f t="shared" si="3"/>
        <v>1609.571429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8">
        <v>39815.0</v>
      </c>
      <c r="B197" s="9">
        <v>1554.0</v>
      </c>
      <c r="C197" s="9">
        <f t="shared" si="2"/>
        <v>1610.285714</v>
      </c>
      <c r="D197" s="9">
        <f t="shared" si="1"/>
        <v>1571</v>
      </c>
      <c r="E197" s="38">
        <f t="shared" si="3"/>
        <v>1602.47619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8">
        <v>39816.0</v>
      </c>
      <c r="B198" s="9">
        <v>1708.0</v>
      </c>
      <c r="C198" s="9">
        <f t="shared" si="2"/>
        <v>1606</v>
      </c>
      <c r="D198" s="9">
        <f t="shared" si="1"/>
        <v>1641</v>
      </c>
      <c r="E198" s="38">
        <f t="shared" si="3"/>
        <v>1606.809524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8">
        <v>39817.0</v>
      </c>
      <c r="B199" s="9">
        <v>1661.0</v>
      </c>
      <c r="C199" s="9">
        <f t="shared" si="2"/>
        <v>1646</v>
      </c>
      <c r="D199" s="9">
        <f t="shared" si="1"/>
        <v>1703</v>
      </c>
      <c r="E199" s="38">
        <f t="shared" si="3"/>
        <v>1626.190476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8">
        <v>39818.0</v>
      </c>
      <c r="B200" s="9">
        <v>1740.0</v>
      </c>
      <c r="C200" s="9">
        <f t="shared" si="2"/>
        <v>1670.714286</v>
      </c>
      <c r="D200" s="9">
        <f t="shared" si="1"/>
        <v>1688</v>
      </c>
      <c r="E200" s="38">
        <f t="shared" si="3"/>
        <v>1619.190476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8">
        <v>39819.0</v>
      </c>
      <c r="B201" s="9">
        <v>1663.0</v>
      </c>
      <c r="C201" s="9">
        <f t="shared" si="2"/>
        <v>1672.428571</v>
      </c>
      <c r="D201" s="9">
        <f t="shared" si="1"/>
        <v>1716</v>
      </c>
      <c r="E201" s="38">
        <f t="shared" si="3"/>
        <v>1600.285714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8">
        <v>39820.0</v>
      </c>
      <c r="B202" s="9">
        <v>1745.0</v>
      </c>
      <c r="C202" s="9">
        <f t="shared" si="2"/>
        <v>1666.857143</v>
      </c>
      <c r="D202" s="9">
        <f t="shared" si="1"/>
        <v>1677.333333</v>
      </c>
      <c r="E202" s="38">
        <f t="shared" si="3"/>
        <v>1601.857143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8">
        <v>39821.0</v>
      </c>
      <c r="B203" s="9">
        <v>1624.0</v>
      </c>
      <c r="C203" s="9">
        <f t="shared" si="2"/>
        <v>1636.571429</v>
      </c>
      <c r="D203" s="9">
        <f t="shared" si="1"/>
        <v>1645</v>
      </c>
      <c r="E203" s="38">
        <f t="shared" si="3"/>
        <v>1602.952381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8">
        <v>39822.0</v>
      </c>
      <c r="B204" s="9">
        <v>1566.0</v>
      </c>
      <c r="C204" s="9">
        <f t="shared" si="2"/>
        <v>1621.428571</v>
      </c>
      <c r="D204" s="9">
        <f t="shared" si="1"/>
        <v>1619.666667</v>
      </c>
      <c r="E204" s="38">
        <f t="shared" si="3"/>
        <v>1604.285714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8">
        <v>39823.0</v>
      </c>
      <c r="B205" s="9">
        <v>1669.0</v>
      </c>
      <c r="C205" s="9">
        <f t="shared" si="2"/>
        <v>1626.142857</v>
      </c>
      <c r="D205" s="9">
        <f t="shared" si="1"/>
        <v>1561.333333</v>
      </c>
      <c r="E205" s="38">
        <f t="shared" si="3"/>
        <v>1584.238095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8">
        <v>39824.0</v>
      </c>
      <c r="B206" s="9">
        <v>1449.0</v>
      </c>
      <c r="C206" s="9">
        <f t="shared" si="2"/>
        <v>1628</v>
      </c>
      <c r="D206" s="9">
        <f t="shared" si="1"/>
        <v>1584</v>
      </c>
      <c r="E206" s="38">
        <f t="shared" si="3"/>
        <v>1594.761905</v>
      </c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8">
        <v>39825.0</v>
      </c>
      <c r="B207" s="9">
        <v>1634.0</v>
      </c>
      <c r="C207" s="9">
        <f t="shared" si="2"/>
        <v>1633.714286</v>
      </c>
      <c r="D207" s="9">
        <f t="shared" si="1"/>
        <v>1593</v>
      </c>
      <c r="E207" s="38">
        <f t="shared" si="3"/>
        <v>1599.666667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8">
        <v>39826.0</v>
      </c>
      <c r="B208" s="9">
        <v>1696.0</v>
      </c>
      <c r="C208" s="9">
        <f t="shared" si="2"/>
        <v>1608.142857</v>
      </c>
      <c r="D208" s="9">
        <f t="shared" si="1"/>
        <v>1696</v>
      </c>
      <c r="E208" s="38">
        <f t="shared" si="3"/>
        <v>1602</v>
      </c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8">
        <v>39827.0</v>
      </c>
      <c r="B209" s="9">
        <v>1758.0</v>
      </c>
      <c r="C209" s="9">
        <f t="shared" si="2"/>
        <v>1586.428571</v>
      </c>
      <c r="D209" s="9">
        <f t="shared" si="1"/>
        <v>1706</v>
      </c>
      <c r="E209" s="38">
        <f t="shared" si="3"/>
        <v>1580.52381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8">
        <v>39828.0</v>
      </c>
      <c r="B210" s="9">
        <v>1664.0</v>
      </c>
      <c r="C210" s="9">
        <f t="shared" si="2"/>
        <v>1579.571429</v>
      </c>
      <c r="D210" s="9">
        <f t="shared" si="1"/>
        <v>1603</v>
      </c>
      <c r="E210" s="38">
        <f t="shared" si="3"/>
        <v>1576.285714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8">
        <v>39829.0</v>
      </c>
      <c r="B211" s="9">
        <v>1387.0</v>
      </c>
      <c r="C211" s="9">
        <f t="shared" si="2"/>
        <v>1581.142857</v>
      </c>
      <c r="D211" s="9">
        <f t="shared" si="1"/>
        <v>1522.666667</v>
      </c>
      <c r="E211" s="38">
        <f t="shared" si="3"/>
        <v>1574.380952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8">
        <v>39830.0</v>
      </c>
      <c r="B212" s="9">
        <v>1517.0</v>
      </c>
      <c r="C212" s="9">
        <f t="shared" si="2"/>
        <v>1520.571429</v>
      </c>
      <c r="D212" s="9">
        <f t="shared" si="1"/>
        <v>1435</v>
      </c>
      <c r="E212" s="38">
        <f t="shared" si="3"/>
        <v>1568.714286</v>
      </c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8">
        <v>39831.0</v>
      </c>
      <c r="B213" s="9">
        <v>1401.0</v>
      </c>
      <c r="C213" s="9">
        <f t="shared" si="2"/>
        <v>1510.285714</v>
      </c>
      <c r="D213" s="9">
        <f t="shared" si="1"/>
        <v>1521</v>
      </c>
      <c r="E213" s="38">
        <f t="shared" si="3"/>
        <v>1556.571429</v>
      </c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8">
        <v>39832.0</v>
      </c>
      <c r="B214" s="9">
        <v>1645.0</v>
      </c>
      <c r="C214" s="9">
        <f t="shared" si="2"/>
        <v>1494.571429</v>
      </c>
      <c r="D214" s="9">
        <f t="shared" si="1"/>
        <v>1439.333333</v>
      </c>
      <c r="E214" s="38">
        <f t="shared" si="3"/>
        <v>1549.47619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8">
        <v>39833.0</v>
      </c>
      <c r="B215" s="9">
        <v>1272.0</v>
      </c>
      <c r="C215" s="9">
        <f t="shared" si="2"/>
        <v>1525.428571</v>
      </c>
      <c r="D215" s="9">
        <f t="shared" si="1"/>
        <v>1534.333333</v>
      </c>
      <c r="E215" s="38">
        <f t="shared" si="3"/>
        <v>1555.380952</v>
      </c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8">
        <v>39834.0</v>
      </c>
      <c r="B216" s="9">
        <v>1686.0</v>
      </c>
      <c r="C216" s="9">
        <f t="shared" si="2"/>
        <v>1488.285714</v>
      </c>
      <c r="D216" s="9">
        <f t="shared" si="1"/>
        <v>1504</v>
      </c>
      <c r="E216" s="38">
        <f t="shared" si="3"/>
        <v>1547.952381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8">
        <v>39835.0</v>
      </c>
      <c r="B217" s="9">
        <v>1554.0</v>
      </c>
      <c r="C217" s="9">
        <f t="shared" si="2"/>
        <v>1512.714286</v>
      </c>
      <c r="D217" s="9">
        <f t="shared" si="1"/>
        <v>1614.333333</v>
      </c>
      <c r="E217" s="38">
        <f t="shared" si="3"/>
        <v>1557.333333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8">
        <v>39836.0</v>
      </c>
      <c r="B218" s="9">
        <v>1603.0</v>
      </c>
      <c r="C218" s="9">
        <f t="shared" si="2"/>
        <v>1520.571429</v>
      </c>
      <c r="D218" s="9">
        <f t="shared" si="1"/>
        <v>1471.333333</v>
      </c>
      <c r="E218" s="38">
        <f t="shared" si="3"/>
        <v>1553.952381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8">
        <v>39837.0</v>
      </c>
      <c r="B219" s="9">
        <v>1257.0</v>
      </c>
      <c r="C219" s="9">
        <f t="shared" si="2"/>
        <v>1559.428571</v>
      </c>
      <c r="D219" s="9">
        <f t="shared" si="1"/>
        <v>1477.333333</v>
      </c>
      <c r="E219" s="38">
        <f t="shared" si="3"/>
        <v>1535.619048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8">
        <v>39838.0</v>
      </c>
      <c r="B220" s="9">
        <v>1572.0</v>
      </c>
      <c r="C220" s="9">
        <f t="shared" si="2"/>
        <v>1531.428571</v>
      </c>
      <c r="D220" s="9">
        <f t="shared" si="1"/>
        <v>1509.666667</v>
      </c>
      <c r="E220" s="38">
        <f t="shared" si="3"/>
        <v>1526.904762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8">
        <v>39839.0</v>
      </c>
      <c r="B221" s="9">
        <v>1700.0</v>
      </c>
      <c r="C221" s="9">
        <f t="shared" si="2"/>
        <v>1520.142857</v>
      </c>
      <c r="D221" s="9">
        <f t="shared" si="1"/>
        <v>1605.333333</v>
      </c>
      <c r="E221" s="38">
        <f t="shared" si="3"/>
        <v>1525.904762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8">
        <v>39840.0</v>
      </c>
      <c r="B222" s="9">
        <v>1544.0</v>
      </c>
      <c r="C222" s="9">
        <f t="shared" si="2"/>
        <v>1532.571429</v>
      </c>
      <c r="D222" s="9">
        <f t="shared" si="1"/>
        <v>1578</v>
      </c>
      <c r="E222" s="38">
        <f t="shared" si="3"/>
        <v>1526.904762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8">
        <v>39841.0</v>
      </c>
      <c r="B223" s="9">
        <v>1490.0</v>
      </c>
      <c r="C223" s="9">
        <f t="shared" si="2"/>
        <v>1569.142857</v>
      </c>
      <c r="D223" s="9">
        <f t="shared" si="1"/>
        <v>1503</v>
      </c>
      <c r="E223" s="38">
        <f t="shared" si="3"/>
        <v>1522.619048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8">
        <v>39842.0</v>
      </c>
      <c r="B224" s="9">
        <v>1475.0</v>
      </c>
      <c r="C224" s="9">
        <f t="shared" si="2"/>
        <v>1579.714286</v>
      </c>
      <c r="D224" s="9">
        <f t="shared" si="1"/>
        <v>1551.666667</v>
      </c>
      <c r="E224" s="38">
        <f t="shared" si="3"/>
        <v>1520.785714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8">
        <v>39843.0</v>
      </c>
      <c r="B225" s="9">
        <v>1690.0</v>
      </c>
      <c r="C225" s="9">
        <f t="shared" si="2"/>
        <v>1560.142857</v>
      </c>
      <c r="D225" s="9">
        <f t="shared" si="1"/>
        <v>1559.333333</v>
      </c>
      <c r="E225" s="38">
        <f t="shared" si="3"/>
        <v>1504.261905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8">
        <v>39844.0</v>
      </c>
      <c r="B226" s="9">
        <v>1513.0</v>
      </c>
      <c r="C226" s="9">
        <f t="shared" si="2"/>
        <v>1526.857143</v>
      </c>
      <c r="D226" s="9">
        <f t="shared" si="1"/>
        <v>1616.333333</v>
      </c>
      <c r="E226" s="38">
        <f t="shared" si="3"/>
        <v>1508.02381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8" t="s">
        <v>227</v>
      </c>
      <c r="B227" s="9">
        <v>1646.0</v>
      </c>
      <c r="C227" s="9">
        <f t="shared" si="2"/>
        <v>1539</v>
      </c>
      <c r="D227" s="9">
        <f t="shared" si="1"/>
        <v>1574</v>
      </c>
      <c r="E227" s="38">
        <f t="shared" si="3"/>
        <v>1491.833333</v>
      </c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8" t="s">
        <v>228</v>
      </c>
      <c r="B228" s="9">
        <v>1563.0</v>
      </c>
      <c r="C228" s="9">
        <f t="shared" si="2"/>
        <v>1563</v>
      </c>
      <c r="D228" s="9">
        <f t="shared" si="1"/>
        <v>1506.666667</v>
      </c>
      <c r="E228" s="38">
        <f t="shared" si="3"/>
        <v>1479.690476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8" t="s">
        <v>229</v>
      </c>
      <c r="B229" s="9">
        <v>1311.0</v>
      </c>
      <c r="C229" s="9">
        <f t="shared" si="2"/>
        <v>1522.714286</v>
      </c>
      <c r="D229" s="9">
        <f t="shared" si="1"/>
        <v>1483</v>
      </c>
      <c r="E229" s="38">
        <f t="shared" si="3"/>
        <v>1479.690476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8" t="s">
        <v>230</v>
      </c>
      <c r="B230" s="9">
        <v>1575.0</v>
      </c>
      <c r="C230" s="9">
        <f t="shared" si="2"/>
        <v>1510.428571</v>
      </c>
      <c r="D230" s="9">
        <f t="shared" si="1"/>
        <v>1509.666667</v>
      </c>
      <c r="E230" s="38">
        <f t="shared" si="3"/>
        <v>1486.261905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8" t="s">
        <v>231</v>
      </c>
      <c r="B231" s="9">
        <v>1643.0</v>
      </c>
      <c r="C231" s="9">
        <f t="shared" si="2"/>
        <v>1469.928571</v>
      </c>
      <c r="D231" s="9">
        <f t="shared" si="1"/>
        <v>1542</v>
      </c>
      <c r="E231" s="38">
        <f t="shared" si="3"/>
        <v>1494.261905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8" t="s">
        <v>232</v>
      </c>
      <c r="B232" s="9">
        <v>1408.0</v>
      </c>
      <c r="C232" s="9">
        <f t="shared" si="2"/>
        <v>1432.071429</v>
      </c>
      <c r="D232" s="9">
        <f t="shared" si="1"/>
        <v>1492.666667</v>
      </c>
      <c r="E232" s="38">
        <f t="shared" si="3"/>
        <v>1475.833333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8" t="s">
        <v>233</v>
      </c>
      <c r="B233" s="9">
        <v>1427.0</v>
      </c>
      <c r="C233" s="9">
        <f t="shared" si="2"/>
        <v>1437.785714</v>
      </c>
      <c r="D233" s="9">
        <f t="shared" si="1"/>
        <v>1399.166667</v>
      </c>
      <c r="E233" s="38">
        <f t="shared" si="3"/>
        <v>1472.833333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8" t="s">
        <v>234</v>
      </c>
      <c r="B234" s="9">
        <v>1362.5</v>
      </c>
      <c r="C234" s="9">
        <f t="shared" si="2"/>
        <v>1405.071429</v>
      </c>
      <c r="D234" s="9">
        <f t="shared" si="1"/>
        <v>1362.5</v>
      </c>
      <c r="E234" s="38">
        <f t="shared" si="3"/>
        <v>1466.357143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8" t="s">
        <v>235</v>
      </c>
      <c r="B235" s="9">
        <v>1298.0</v>
      </c>
      <c r="C235" s="9">
        <f t="shared" si="2"/>
        <v>1355.928571</v>
      </c>
      <c r="D235" s="9">
        <f t="shared" si="1"/>
        <v>1337.166667</v>
      </c>
      <c r="E235" s="38">
        <f t="shared" si="3"/>
        <v>1460.166667</v>
      </c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8" t="s">
        <v>236</v>
      </c>
      <c r="B236" s="9">
        <v>1351.0</v>
      </c>
      <c r="C236" s="9">
        <f t="shared" si="2"/>
        <v>1383.785714</v>
      </c>
      <c r="D236" s="9">
        <f t="shared" si="1"/>
        <v>1331.666667</v>
      </c>
      <c r="E236" s="38">
        <f t="shared" si="3"/>
        <v>1459.928571</v>
      </c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8" t="s">
        <v>237</v>
      </c>
      <c r="B237" s="9">
        <v>1346.0</v>
      </c>
      <c r="C237" s="9">
        <f t="shared" si="2"/>
        <v>1379.214286</v>
      </c>
      <c r="D237" s="9">
        <f t="shared" si="1"/>
        <v>1332</v>
      </c>
      <c r="E237" s="38">
        <f t="shared" si="3"/>
        <v>1459.166667</v>
      </c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8" t="s">
        <v>238</v>
      </c>
      <c r="B238" s="9">
        <v>1299.0</v>
      </c>
      <c r="C238" s="9">
        <f t="shared" si="2"/>
        <v>1433.142857</v>
      </c>
      <c r="D238" s="9">
        <f t="shared" si="1"/>
        <v>1416</v>
      </c>
      <c r="E238" s="38">
        <f t="shared" si="3"/>
        <v>1443.214286</v>
      </c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8" t="s">
        <v>239</v>
      </c>
      <c r="B239" s="9">
        <v>1603.0</v>
      </c>
      <c r="C239" s="9">
        <f t="shared" si="2"/>
        <v>1435.285714</v>
      </c>
      <c r="D239" s="9">
        <f t="shared" si="1"/>
        <v>1432.333333</v>
      </c>
      <c r="E239" s="38">
        <f t="shared" si="3"/>
        <v>1436.928571</v>
      </c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8" t="s">
        <v>240</v>
      </c>
      <c r="B240" s="9">
        <v>1395.0</v>
      </c>
      <c r="C240" s="9">
        <f t="shared" si="2"/>
        <v>1453.857143</v>
      </c>
      <c r="D240" s="9">
        <f t="shared" si="1"/>
        <v>1579.333333</v>
      </c>
      <c r="E240" s="38">
        <f t="shared" si="3"/>
        <v>1454.071429</v>
      </c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8" t="s">
        <v>241</v>
      </c>
      <c r="B241" s="9">
        <v>1740.0</v>
      </c>
      <c r="C241" s="9">
        <f t="shared" si="2"/>
        <v>1455</v>
      </c>
      <c r="D241" s="9">
        <f t="shared" si="1"/>
        <v>1482.666667</v>
      </c>
      <c r="E241" s="38">
        <f t="shared" si="3"/>
        <v>1454.309524</v>
      </c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8" t="s">
        <v>242</v>
      </c>
      <c r="B242" s="9">
        <v>1313.0</v>
      </c>
      <c r="C242" s="9">
        <f t="shared" si="2"/>
        <v>1461.571429</v>
      </c>
      <c r="D242" s="9">
        <f t="shared" si="1"/>
        <v>1511.333333</v>
      </c>
      <c r="E242" s="38">
        <f t="shared" si="3"/>
        <v>1446.5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8" t="s">
        <v>243</v>
      </c>
      <c r="B243" s="9">
        <v>1481.0</v>
      </c>
      <c r="C243" s="9">
        <f t="shared" si="2"/>
        <v>1473.285714</v>
      </c>
      <c r="D243" s="9">
        <f t="shared" si="1"/>
        <v>1382.666667</v>
      </c>
      <c r="E243" s="38">
        <f t="shared" si="3"/>
        <v>1450.785714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8" t="s">
        <v>244</v>
      </c>
      <c r="B244" s="9">
        <v>1354.0</v>
      </c>
      <c r="C244" s="9">
        <f t="shared" si="2"/>
        <v>1487.857143</v>
      </c>
      <c r="D244" s="9">
        <f t="shared" si="1"/>
        <v>1393.333333</v>
      </c>
      <c r="E244" s="38">
        <f t="shared" si="3"/>
        <v>1461.357143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8" t="s">
        <v>245</v>
      </c>
      <c r="B245" s="9">
        <v>1345.0</v>
      </c>
      <c r="C245" s="9">
        <f t="shared" si="2"/>
        <v>1426.571429</v>
      </c>
      <c r="D245" s="9">
        <f t="shared" si="1"/>
        <v>1461.333333</v>
      </c>
      <c r="E245" s="38">
        <f t="shared" si="3"/>
        <v>1477.047619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8" t="s">
        <v>246</v>
      </c>
      <c r="B246" s="9">
        <v>1685.0</v>
      </c>
      <c r="C246" s="9">
        <f t="shared" si="2"/>
        <v>1443.428571</v>
      </c>
      <c r="D246" s="9">
        <f t="shared" si="1"/>
        <v>1509</v>
      </c>
      <c r="E246" s="38">
        <f t="shared" si="3"/>
        <v>1489</v>
      </c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8" t="s">
        <v>247</v>
      </c>
      <c r="B247" s="9">
        <v>1497.0</v>
      </c>
      <c r="C247" s="9">
        <f t="shared" si="2"/>
        <v>1470.571429</v>
      </c>
      <c r="D247" s="9">
        <f t="shared" si="1"/>
        <v>1497.666667</v>
      </c>
      <c r="E247" s="38">
        <f t="shared" si="3"/>
        <v>1503.714286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8" t="s">
        <v>248</v>
      </c>
      <c r="B248" s="9">
        <v>1311.0</v>
      </c>
      <c r="C248" s="9">
        <f t="shared" si="2"/>
        <v>1502.857143</v>
      </c>
      <c r="D248" s="9">
        <f t="shared" si="1"/>
        <v>1413</v>
      </c>
      <c r="E248" s="38">
        <f t="shared" si="3"/>
        <v>1519.619048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8" t="s">
        <v>249</v>
      </c>
      <c r="B249" s="9">
        <v>1431.0</v>
      </c>
      <c r="C249" s="9">
        <f t="shared" si="2"/>
        <v>1522</v>
      </c>
      <c r="D249" s="9">
        <f t="shared" si="1"/>
        <v>1471</v>
      </c>
      <c r="E249" s="38">
        <f t="shared" si="3"/>
        <v>1542.047619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8" t="s">
        <v>250</v>
      </c>
      <c r="B250" s="9">
        <v>1671.0</v>
      </c>
      <c r="C250" s="9">
        <f t="shared" si="2"/>
        <v>1495.285714</v>
      </c>
      <c r="D250" s="9">
        <f t="shared" si="1"/>
        <v>1560.666667</v>
      </c>
      <c r="E250" s="38">
        <f t="shared" si="3"/>
        <v>1526.428571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8" t="s">
        <v>251</v>
      </c>
      <c r="B251" s="9">
        <v>1580.0</v>
      </c>
      <c r="C251" s="9">
        <f t="shared" si="2"/>
        <v>1517</v>
      </c>
      <c r="D251" s="9">
        <f t="shared" si="1"/>
        <v>1576.666667</v>
      </c>
      <c r="E251" s="38">
        <f t="shared" si="3"/>
        <v>1523.809524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8" t="s">
        <v>252</v>
      </c>
      <c r="B252" s="9">
        <v>1479.0</v>
      </c>
      <c r="C252" s="9">
        <f t="shared" si="2"/>
        <v>1571.428571</v>
      </c>
      <c r="D252" s="9">
        <f t="shared" si="1"/>
        <v>1519</v>
      </c>
      <c r="E252" s="38">
        <f t="shared" si="3"/>
        <v>1521.666667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8" t="s">
        <v>253</v>
      </c>
      <c r="B253" s="9">
        <v>1498.0</v>
      </c>
      <c r="C253" s="9">
        <f t="shared" si="2"/>
        <v>1588.285714</v>
      </c>
      <c r="D253" s="9">
        <f t="shared" si="1"/>
        <v>1542</v>
      </c>
      <c r="E253" s="38">
        <f t="shared" si="3"/>
        <v>1536.285714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8" t="s">
        <v>254</v>
      </c>
      <c r="B254" s="9">
        <v>1649.0</v>
      </c>
      <c r="C254" s="9">
        <f t="shared" si="2"/>
        <v>1586.714286</v>
      </c>
      <c r="D254" s="9">
        <f t="shared" si="1"/>
        <v>1613</v>
      </c>
      <c r="E254" s="38">
        <f t="shared" si="3"/>
        <v>1532.952381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8">
        <v>39873.0</v>
      </c>
      <c r="B255" s="9">
        <v>1692.0</v>
      </c>
      <c r="C255" s="9">
        <f t="shared" si="2"/>
        <v>1601</v>
      </c>
      <c r="D255" s="9">
        <f t="shared" si="1"/>
        <v>1630</v>
      </c>
      <c r="E255" s="38">
        <f t="shared" si="3"/>
        <v>1550.428571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8">
        <v>39874.0</v>
      </c>
      <c r="B256" s="9">
        <v>1549.0</v>
      </c>
      <c r="C256" s="9">
        <f t="shared" si="2"/>
        <v>1642.571429</v>
      </c>
      <c r="D256" s="9">
        <f t="shared" si="1"/>
        <v>1633.666667</v>
      </c>
      <c r="E256" s="38">
        <f t="shared" si="3"/>
        <v>1558.952381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8">
        <v>39875.0</v>
      </c>
      <c r="B257" s="9">
        <v>1660.0</v>
      </c>
      <c r="C257" s="9">
        <f t="shared" si="2"/>
        <v>1610.714286</v>
      </c>
      <c r="D257" s="9">
        <f t="shared" si="1"/>
        <v>1629.666667</v>
      </c>
      <c r="E257" s="38">
        <f t="shared" si="3"/>
        <v>1546.809524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8">
        <v>39876.0</v>
      </c>
      <c r="B258" s="9">
        <v>1680.0</v>
      </c>
      <c r="C258" s="9">
        <f t="shared" si="2"/>
        <v>1566.571429</v>
      </c>
      <c r="D258" s="9">
        <f t="shared" si="1"/>
        <v>1703.333333</v>
      </c>
      <c r="E258" s="38">
        <f t="shared" si="3"/>
        <v>1544.47619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8">
        <v>39877.0</v>
      </c>
      <c r="B259" s="9">
        <v>1770.0</v>
      </c>
      <c r="C259" s="9">
        <f t="shared" si="2"/>
        <v>1567</v>
      </c>
      <c r="D259" s="9">
        <f t="shared" si="1"/>
        <v>1575</v>
      </c>
      <c r="E259" s="38">
        <f t="shared" si="3"/>
        <v>1561.761905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8">
        <v>39878.0</v>
      </c>
      <c r="B260" s="9">
        <v>1275.0</v>
      </c>
      <c r="C260" s="9">
        <f t="shared" si="2"/>
        <v>1577.142857</v>
      </c>
      <c r="D260" s="9">
        <f t="shared" si="1"/>
        <v>1461.666667</v>
      </c>
      <c r="E260" s="38">
        <f t="shared" si="3"/>
        <v>1566.428571</v>
      </c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8">
        <v>39879.0</v>
      </c>
      <c r="B261" s="9">
        <v>1340.0</v>
      </c>
      <c r="C261" s="9">
        <f t="shared" si="2"/>
        <v>1541.571429</v>
      </c>
      <c r="D261" s="9">
        <f t="shared" si="1"/>
        <v>1436.666667</v>
      </c>
      <c r="E261" s="38">
        <f t="shared" si="3"/>
        <v>1554.761905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8">
        <v>39880.0</v>
      </c>
      <c r="B262" s="9">
        <v>1695.0</v>
      </c>
      <c r="C262" s="9">
        <f t="shared" si="2"/>
        <v>1547.428571</v>
      </c>
      <c r="D262" s="9">
        <f t="shared" si="1"/>
        <v>1551.666667</v>
      </c>
      <c r="E262" s="38">
        <f t="shared" si="3"/>
        <v>1563.285714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8">
        <v>39881.0</v>
      </c>
      <c r="B263" s="9">
        <v>1620.0</v>
      </c>
      <c r="C263" s="9">
        <f t="shared" si="2"/>
        <v>1512.285714</v>
      </c>
      <c r="D263" s="9">
        <f t="shared" si="1"/>
        <v>1575.333333</v>
      </c>
      <c r="E263" s="38">
        <f t="shared" si="3"/>
        <v>1576.714286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8">
        <v>39882.0</v>
      </c>
      <c r="B264" s="9">
        <v>1411.0</v>
      </c>
      <c r="C264" s="9">
        <f t="shared" si="2"/>
        <v>1534.428571</v>
      </c>
      <c r="D264" s="9">
        <f t="shared" si="1"/>
        <v>1584</v>
      </c>
      <c r="E264" s="38">
        <f t="shared" si="3"/>
        <v>1580.380952</v>
      </c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8">
        <v>39883.0</v>
      </c>
      <c r="B265" s="9">
        <v>1721.0</v>
      </c>
      <c r="C265" s="9">
        <f t="shared" si="2"/>
        <v>1549.857143</v>
      </c>
      <c r="D265" s="9">
        <f t="shared" si="1"/>
        <v>1552</v>
      </c>
      <c r="E265" s="38">
        <f t="shared" si="3"/>
        <v>1568.761905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8">
        <v>39884.0</v>
      </c>
      <c r="B266" s="9">
        <v>1524.0</v>
      </c>
      <c r="C266" s="9">
        <f t="shared" si="2"/>
        <v>1546.857143</v>
      </c>
      <c r="D266" s="9">
        <f t="shared" si="1"/>
        <v>1558.333333</v>
      </c>
      <c r="E266" s="38">
        <f t="shared" si="3"/>
        <v>1560.285714</v>
      </c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8">
        <v>39885.0</v>
      </c>
      <c r="B267" s="9">
        <v>1430.0</v>
      </c>
      <c r="C267" s="9">
        <f t="shared" si="2"/>
        <v>1533.857143</v>
      </c>
      <c r="D267" s="9">
        <f t="shared" si="1"/>
        <v>1467.333333</v>
      </c>
      <c r="E267" s="38">
        <f t="shared" si="3"/>
        <v>1551.761905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8">
        <v>39886.0</v>
      </c>
      <c r="B268" s="9">
        <v>1448.0</v>
      </c>
      <c r="C268" s="9">
        <f t="shared" si="2"/>
        <v>1536</v>
      </c>
      <c r="D268" s="9">
        <f t="shared" si="1"/>
        <v>1517.333333</v>
      </c>
      <c r="E268" s="38">
        <f t="shared" si="3"/>
        <v>1538.904762</v>
      </c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8">
        <v>39887.0</v>
      </c>
      <c r="B269" s="9">
        <v>1674.0</v>
      </c>
      <c r="C269" s="9">
        <f t="shared" si="2"/>
        <v>1541.428571</v>
      </c>
      <c r="D269" s="9">
        <f t="shared" si="1"/>
        <v>1550.333333</v>
      </c>
      <c r="E269" s="38">
        <f t="shared" si="3"/>
        <v>1526.047619</v>
      </c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8">
        <v>39888.0</v>
      </c>
      <c r="B270" s="9">
        <v>1529.0</v>
      </c>
      <c r="C270" s="9">
        <f t="shared" si="2"/>
        <v>1575.285714</v>
      </c>
      <c r="D270" s="9">
        <f t="shared" si="1"/>
        <v>1543</v>
      </c>
      <c r="E270" s="38">
        <f t="shared" si="3"/>
        <v>1509.238095</v>
      </c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8">
        <v>39889.0</v>
      </c>
      <c r="B271" s="9">
        <v>1426.0</v>
      </c>
      <c r="C271" s="9">
        <f t="shared" si="2"/>
        <v>1596</v>
      </c>
      <c r="D271" s="9">
        <f t="shared" si="1"/>
        <v>1571.333333</v>
      </c>
      <c r="E271" s="38">
        <f t="shared" si="3"/>
        <v>1525.238095</v>
      </c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8">
        <v>39890.0</v>
      </c>
      <c r="B272" s="9">
        <v>1759.0</v>
      </c>
      <c r="C272" s="9">
        <f t="shared" si="2"/>
        <v>1589.857143</v>
      </c>
      <c r="D272" s="9">
        <f t="shared" si="1"/>
        <v>1648.666667</v>
      </c>
      <c r="E272" s="38">
        <f t="shared" si="3"/>
        <v>1535.095238</v>
      </c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8">
        <v>39891.0</v>
      </c>
      <c r="B273" s="9">
        <v>1761.0</v>
      </c>
      <c r="C273" s="9">
        <f t="shared" si="2"/>
        <v>1567</v>
      </c>
      <c r="D273" s="9">
        <f t="shared" si="1"/>
        <v>1698.333333</v>
      </c>
      <c r="E273" s="38">
        <f t="shared" si="3"/>
        <v>1533.52381</v>
      </c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8">
        <v>39892.0</v>
      </c>
      <c r="B274" s="9">
        <v>1575.0</v>
      </c>
      <c r="C274" s="9">
        <f t="shared" si="2"/>
        <v>1544.285714</v>
      </c>
      <c r="D274" s="9">
        <f t="shared" si="1"/>
        <v>1580.333333</v>
      </c>
      <c r="E274" s="38">
        <f t="shared" si="3"/>
        <v>1524</v>
      </c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8">
        <v>39893.0</v>
      </c>
      <c r="B275" s="9">
        <v>1405.0</v>
      </c>
      <c r="C275" s="9">
        <f t="shared" si="2"/>
        <v>1539.142857</v>
      </c>
      <c r="D275" s="9">
        <f t="shared" si="1"/>
        <v>1498</v>
      </c>
      <c r="E275" s="38">
        <f t="shared" si="3"/>
        <v>1522.857143</v>
      </c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8">
        <v>39894.0</v>
      </c>
      <c r="B276" s="9">
        <v>1514.0</v>
      </c>
      <c r="C276" s="9">
        <f t="shared" si="2"/>
        <v>1489.285714</v>
      </c>
      <c r="D276" s="9">
        <f t="shared" si="1"/>
        <v>1429.666667</v>
      </c>
      <c r="E276" s="38">
        <f t="shared" si="3"/>
        <v>1512.95</v>
      </c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8">
        <v>39895.0</v>
      </c>
      <c r="B277" s="9">
        <v>1370.0</v>
      </c>
      <c r="C277" s="9">
        <f t="shared" si="2"/>
        <v>1440.142857</v>
      </c>
      <c r="D277" s="9">
        <f t="shared" si="1"/>
        <v>1424.666667</v>
      </c>
      <c r="E277" s="38">
        <f t="shared" si="3"/>
        <v>1512.368421</v>
      </c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8">
        <v>39896.0</v>
      </c>
      <c r="B278" s="9">
        <v>1390.0</v>
      </c>
      <c r="C278" s="9">
        <f t="shared" si="2"/>
        <v>1445.285714</v>
      </c>
      <c r="D278" s="9">
        <f t="shared" si="1"/>
        <v>1390</v>
      </c>
      <c r="E278" s="38">
        <f t="shared" si="3"/>
        <v>1516.944444</v>
      </c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8">
        <v>39897.0</v>
      </c>
      <c r="B279" s="9">
        <v>1410.0</v>
      </c>
      <c r="C279" s="9">
        <f t="shared" si="2"/>
        <v>1465.571429</v>
      </c>
      <c r="D279" s="9">
        <f t="shared" si="1"/>
        <v>1405.666667</v>
      </c>
      <c r="E279" s="38">
        <f t="shared" si="3"/>
        <v>1521</v>
      </c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8">
        <v>39898.0</v>
      </c>
      <c r="B280" s="9">
        <v>1417.0</v>
      </c>
      <c r="C280" s="9">
        <f t="shared" si="2"/>
        <v>1486.714286</v>
      </c>
      <c r="D280" s="9">
        <f t="shared" si="1"/>
        <v>1479.333333</v>
      </c>
      <c r="E280" s="38">
        <f t="shared" si="3"/>
        <v>1511.4375</v>
      </c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8">
        <v>39899.0</v>
      </c>
      <c r="B281" s="9">
        <v>1611.0</v>
      </c>
      <c r="C281" s="9">
        <f t="shared" si="2"/>
        <v>1493.857143</v>
      </c>
      <c r="D281" s="9">
        <f t="shared" si="1"/>
        <v>1525</v>
      </c>
      <c r="E281" s="38">
        <f t="shared" si="3"/>
        <v>1510.266667</v>
      </c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8">
        <v>39900.0</v>
      </c>
      <c r="B282" s="9">
        <v>1547.0</v>
      </c>
      <c r="C282" s="9">
        <f t="shared" si="2"/>
        <v>1493.428571</v>
      </c>
      <c r="D282" s="9">
        <f t="shared" si="1"/>
        <v>1606.666667</v>
      </c>
      <c r="E282" s="38">
        <f t="shared" si="3"/>
        <v>1516.285714</v>
      </c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8">
        <v>39901.0</v>
      </c>
      <c r="B283" s="9">
        <v>1662.0</v>
      </c>
      <c r="C283" s="9">
        <f t="shared" si="2"/>
        <v>1507.333333</v>
      </c>
      <c r="D283" s="9">
        <f t="shared" si="1"/>
        <v>1543</v>
      </c>
      <c r="E283" s="38">
        <f t="shared" si="3"/>
        <v>1497.615385</v>
      </c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8">
        <v>39902.0</v>
      </c>
      <c r="B284" s="9">
        <v>1420.0</v>
      </c>
      <c r="C284" s="9">
        <f t="shared" si="2"/>
        <v>1525.4</v>
      </c>
      <c r="D284" s="9">
        <f t="shared" si="1"/>
        <v>1489.666667</v>
      </c>
      <c r="E284" s="38">
        <f t="shared" si="3"/>
        <v>1475.666667</v>
      </c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8">
        <v>39903.0</v>
      </c>
      <c r="B285" s="9">
        <v>1387.0</v>
      </c>
      <c r="C285" s="9">
        <f t="shared" si="2"/>
        <v>1504</v>
      </c>
      <c r="D285" s="9">
        <f t="shared" si="1"/>
        <v>1403.5</v>
      </c>
      <c r="E285" s="38">
        <f t="shared" si="3"/>
        <v>1466.636364</v>
      </c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71"/>
    <col customWidth="1" min="4" max="4" width="18.0"/>
    <col customWidth="1" min="5" max="7" width="16.29"/>
  </cols>
  <sheetData>
    <row r="1">
      <c r="A1" s="3" t="s">
        <v>1</v>
      </c>
      <c r="B1" s="3" t="s">
        <v>39</v>
      </c>
      <c r="C1" s="31" t="s">
        <v>40</v>
      </c>
      <c r="D1" s="3" t="s">
        <v>41</v>
      </c>
      <c r="E1" s="31" t="s">
        <v>42</v>
      </c>
      <c r="F1" s="31" t="s">
        <v>43</v>
      </c>
      <c r="G1" s="31" t="s">
        <v>44</v>
      </c>
      <c r="H1" s="3" t="s">
        <v>45</v>
      </c>
      <c r="I1" s="3"/>
      <c r="J1" s="3"/>
    </row>
    <row r="2">
      <c r="A2" s="8">
        <v>41275.0</v>
      </c>
      <c r="B2" s="9">
        <v>13.0</v>
      </c>
      <c r="C2" s="32">
        <f t="shared" ref="C2:C49" si="1">($J$17*H2)+$K$17</f>
        <v>12.76576577</v>
      </c>
      <c r="D2" s="33">
        <v>-0.05735821693703506</v>
      </c>
      <c r="E2" s="34">
        <f t="shared" ref="E2:E49" si="2">C2*(1+D2)</f>
        <v>12.0335442</v>
      </c>
      <c r="F2" s="34">
        <f t="shared" ref="F2:F37" si="3">B2-E2</f>
        <v>0.9664557964</v>
      </c>
      <c r="G2" s="32">
        <f t="shared" ref="G2:G37" si="4">B2-C2</f>
        <v>0.2342342342</v>
      </c>
      <c r="H2" s="35">
        <v>1.0</v>
      </c>
      <c r="I2" s="9"/>
      <c r="J2" s="3">
        <v>2013.0</v>
      </c>
      <c r="K2" s="3">
        <v>2014.0</v>
      </c>
      <c r="L2" s="3">
        <v>2015.0</v>
      </c>
    </row>
    <row r="3">
      <c r="A3" s="8">
        <v>41306.0</v>
      </c>
      <c r="B3" s="9">
        <v>19.0</v>
      </c>
      <c r="C3" s="32">
        <f t="shared" si="1"/>
        <v>18.35534106</v>
      </c>
      <c r="D3" s="33">
        <v>0.062211364268793166</v>
      </c>
      <c r="E3" s="34">
        <f t="shared" si="2"/>
        <v>19.49725186</v>
      </c>
      <c r="F3" s="34">
        <f t="shared" si="3"/>
        <v>-0.497251864</v>
      </c>
      <c r="G3" s="32">
        <f t="shared" si="4"/>
        <v>0.6446589447</v>
      </c>
      <c r="H3" s="35">
        <v>2.0</v>
      </c>
      <c r="I3" s="3" t="s">
        <v>46</v>
      </c>
      <c r="J3" s="9">
        <v>13.0</v>
      </c>
      <c r="K3" s="9">
        <v>73.0</v>
      </c>
      <c r="L3" s="9">
        <v>134.0</v>
      </c>
    </row>
    <row r="4">
      <c r="A4" s="8">
        <v>41334.0</v>
      </c>
      <c r="B4" s="9">
        <v>30.0</v>
      </c>
      <c r="C4" s="32">
        <f t="shared" si="1"/>
        <v>23.94491634</v>
      </c>
      <c r="D4" s="33">
        <v>0.17121122820469228</v>
      </c>
      <c r="E4" s="34">
        <f t="shared" si="2"/>
        <v>28.04455488</v>
      </c>
      <c r="F4" s="34">
        <f t="shared" si="3"/>
        <v>1.955445118</v>
      </c>
      <c r="G4" s="32">
        <f t="shared" si="4"/>
        <v>6.055083655</v>
      </c>
      <c r="H4" s="35">
        <v>3.0</v>
      </c>
      <c r="I4" s="3" t="s">
        <v>47</v>
      </c>
      <c r="J4" s="9">
        <v>19.0</v>
      </c>
      <c r="K4" s="9">
        <v>92.0</v>
      </c>
      <c r="L4" s="9">
        <v>166.0</v>
      </c>
    </row>
    <row r="5">
      <c r="A5" s="8">
        <v>41365.0</v>
      </c>
      <c r="B5" s="9">
        <v>25.0</v>
      </c>
      <c r="C5" s="32">
        <f t="shared" si="1"/>
        <v>29.53449163</v>
      </c>
      <c r="D5" s="33">
        <v>-0.302037064227205</v>
      </c>
      <c r="E5" s="34">
        <f t="shared" si="2"/>
        <v>20.61398049</v>
      </c>
      <c r="F5" s="34">
        <f t="shared" si="3"/>
        <v>4.386019512</v>
      </c>
      <c r="G5" s="32">
        <f t="shared" si="4"/>
        <v>-4.534491634</v>
      </c>
      <c r="H5" s="35">
        <v>4.0</v>
      </c>
      <c r="I5" s="3" t="s">
        <v>52</v>
      </c>
      <c r="J5" s="9">
        <v>30.0</v>
      </c>
      <c r="K5" s="9">
        <v>108.0</v>
      </c>
      <c r="L5" s="9">
        <v>187.0</v>
      </c>
    </row>
    <row r="6">
      <c r="A6" s="8">
        <v>41395.0</v>
      </c>
      <c r="B6" s="9">
        <v>31.0</v>
      </c>
      <c r="C6" s="32">
        <f t="shared" si="1"/>
        <v>35.12406692</v>
      </c>
      <c r="D6" s="33">
        <v>-0.20199519955275436</v>
      </c>
      <c r="E6" s="34">
        <f t="shared" si="2"/>
        <v>28.02917402</v>
      </c>
      <c r="F6" s="34">
        <f t="shared" si="3"/>
        <v>2.970825983</v>
      </c>
      <c r="G6" s="32">
        <f t="shared" si="4"/>
        <v>-4.124066924</v>
      </c>
      <c r="H6" s="35">
        <v>5.0</v>
      </c>
      <c r="I6" s="3" t="s">
        <v>53</v>
      </c>
      <c r="J6" s="9">
        <v>25.0</v>
      </c>
      <c r="K6" s="9">
        <v>71.0</v>
      </c>
      <c r="L6" s="9">
        <v>120.0</v>
      </c>
    </row>
    <row r="7">
      <c r="A7" s="8">
        <v>41426.0</v>
      </c>
      <c r="B7" s="9">
        <v>37.0</v>
      </c>
      <c r="C7" s="32">
        <f t="shared" si="1"/>
        <v>40.71364221</v>
      </c>
      <c r="D7" s="33">
        <v>-0.1000073160908428</v>
      </c>
      <c r="E7" s="34">
        <f t="shared" si="2"/>
        <v>36.64198013</v>
      </c>
      <c r="F7" s="34">
        <f t="shared" si="3"/>
        <v>0.3580198724</v>
      </c>
      <c r="G7" s="32">
        <f t="shared" si="4"/>
        <v>-3.713642214</v>
      </c>
      <c r="H7" s="35">
        <v>6.0</v>
      </c>
      <c r="I7" s="3" t="s">
        <v>54</v>
      </c>
      <c r="J7" s="9">
        <v>31.0</v>
      </c>
      <c r="K7" s="9">
        <v>82.0</v>
      </c>
      <c r="L7" s="9">
        <v>138.0</v>
      </c>
    </row>
    <row r="8">
      <c r="A8" s="8">
        <v>41456.0</v>
      </c>
      <c r="B8" s="9">
        <v>63.0</v>
      </c>
      <c r="C8" s="32">
        <f t="shared" si="1"/>
        <v>46.3032175</v>
      </c>
      <c r="D8" s="33">
        <v>0.2630817177265265</v>
      </c>
      <c r="E8" s="34">
        <f t="shared" si="2"/>
        <v>58.4847475</v>
      </c>
      <c r="F8" s="34">
        <f t="shared" si="3"/>
        <v>4.5152525</v>
      </c>
      <c r="G8" s="32">
        <f t="shared" si="4"/>
        <v>16.6967825</v>
      </c>
      <c r="H8" s="35">
        <v>7.0</v>
      </c>
      <c r="I8" s="3" t="s">
        <v>55</v>
      </c>
      <c r="J8" s="9">
        <v>37.0</v>
      </c>
      <c r="K8" s="9">
        <v>98.0</v>
      </c>
      <c r="L8" s="9">
        <v>159.0</v>
      </c>
    </row>
    <row r="9">
      <c r="A9" s="8">
        <v>41487.0</v>
      </c>
      <c r="B9" s="9">
        <v>56.0</v>
      </c>
      <c r="C9" s="32">
        <f t="shared" si="1"/>
        <v>51.89279279</v>
      </c>
      <c r="D9" s="33">
        <v>0.07443980827146657</v>
      </c>
      <c r="E9" s="34">
        <f t="shared" si="2"/>
        <v>55.75568234</v>
      </c>
      <c r="F9" s="34">
        <f t="shared" si="3"/>
        <v>0.244317661</v>
      </c>
      <c r="G9" s="32">
        <f t="shared" si="4"/>
        <v>4.107207207</v>
      </c>
      <c r="H9" s="35">
        <v>8.0</v>
      </c>
      <c r="I9" s="3" t="s">
        <v>56</v>
      </c>
      <c r="J9" s="9">
        <v>63.0</v>
      </c>
      <c r="K9" s="9">
        <v>154.0</v>
      </c>
      <c r="L9" s="9">
        <v>244.0</v>
      </c>
    </row>
    <row r="10">
      <c r="A10" s="8">
        <v>41518.0</v>
      </c>
      <c r="B10" s="9">
        <v>53.0</v>
      </c>
      <c r="C10" s="32">
        <f t="shared" si="1"/>
        <v>57.48236808</v>
      </c>
      <c r="D10" s="33">
        <v>-0.10361067708196779</v>
      </c>
      <c r="E10" s="34">
        <f t="shared" si="2"/>
        <v>51.52658101</v>
      </c>
      <c r="F10" s="34">
        <f t="shared" si="3"/>
        <v>1.473418995</v>
      </c>
      <c r="G10" s="32">
        <f t="shared" si="4"/>
        <v>-4.482368082</v>
      </c>
      <c r="H10" s="35">
        <v>9.0</v>
      </c>
      <c r="I10" s="3" t="s">
        <v>57</v>
      </c>
      <c r="J10" s="9">
        <v>56.0</v>
      </c>
      <c r="K10" s="9">
        <v>130.0</v>
      </c>
      <c r="L10" s="9">
        <v>199.0</v>
      </c>
    </row>
    <row r="11">
      <c r="A11" s="8">
        <v>41548.0</v>
      </c>
      <c r="B11" s="9">
        <v>59.0</v>
      </c>
      <c r="C11" s="32">
        <f t="shared" si="1"/>
        <v>63.07194337</v>
      </c>
      <c r="D11" s="33">
        <v>-0.09854312622674204</v>
      </c>
      <c r="E11" s="34">
        <f t="shared" si="2"/>
        <v>56.85663689</v>
      </c>
      <c r="F11" s="34">
        <f t="shared" si="3"/>
        <v>2.143363105</v>
      </c>
      <c r="G11" s="32">
        <f t="shared" si="4"/>
        <v>-4.071943372</v>
      </c>
      <c r="H11" s="35">
        <v>10.0</v>
      </c>
      <c r="I11" s="3" t="s">
        <v>58</v>
      </c>
      <c r="J11" s="9">
        <v>53.0</v>
      </c>
      <c r="K11" s="9">
        <v>112.0</v>
      </c>
      <c r="L11" s="9">
        <v>172.0</v>
      </c>
    </row>
    <row r="12">
      <c r="A12" s="8">
        <v>41579.0</v>
      </c>
      <c r="B12" s="9">
        <v>50.0</v>
      </c>
      <c r="C12" s="32">
        <f t="shared" si="1"/>
        <v>68.66151866</v>
      </c>
      <c r="D12" s="33">
        <v>-0.3656080755292717</v>
      </c>
      <c r="E12" s="34">
        <f t="shared" si="2"/>
        <v>43.55831296</v>
      </c>
      <c r="F12" s="34">
        <f t="shared" si="3"/>
        <v>6.441687039</v>
      </c>
      <c r="G12" s="32">
        <f t="shared" si="4"/>
        <v>-18.66151866</v>
      </c>
      <c r="H12" s="35">
        <v>11.0</v>
      </c>
      <c r="I12" s="3" t="s">
        <v>59</v>
      </c>
      <c r="J12" s="9">
        <v>59.0</v>
      </c>
      <c r="K12" s="9">
        <v>117.0</v>
      </c>
      <c r="L12" s="9">
        <v>177.0</v>
      </c>
    </row>
    <row r="13">
      <c r="A13" s="8">
        <v>41609.0</v>
      </c>
      <c r="B13" s="9">
        <v>98.0</v>
      </c>
      <c r="C13" s="32">
        <f t="shared" si="1"/>
        <v>74.25109395</v>
      </c>
      <c r="D13" s="33">
        <v>0.24698607290901667</v>
      </c>
      <c r="E13" s="34">
        <f t="shared" si="2"/>
        <v>92.59008006</v>
      </c>
      <c r="F13" s="34">
        <f t="shared" si="3"/>
        <v>5.409919945</v>
      </c>
      <c r="G13" s="32">
        <f t="shared" si="4"/>
        <v>23.74890605</v>
      </c>
      <c r="H13" s="35">
        <v>12.0</v>
      </c>
      <c r="I13" s="3" t="s">
        <v>60</v>
      </c>
      <c r="J13" s="9">
        <v>50.0</v>
      </c>
      <c r="K13" s="9">
        <v>101.0</v>
      </c>
      <c r="L13" s="9">
        <v>147.0</v>
      </c>
    </row>
    <row r="14">
      <c r="A14" s="8">
        <v>41640.0</v>
      </c>
      <c r="B14" s="9">
        <v>73.0</v>
      </c>
      <c r="C14" s="32">
        <f t="shared" si="1"/>
        <v>79.84066924</v>
      </c>
      <c r="D14" s="33">
        <v>-0.05735821693703506</v>
      </c>
      <c r="E14" s="34">
        <f t="shared" si="2"/>
        <v>75.26115081</v>
      </c>
      <c r="F14" s="34">
        <f t="shared" si="3"/>
        <v>-2.261150814</v>
      </c>
      <c r="G14" s="32">
        <f t="shared" si="4"/>
        <v>-6.840669241</v>
      </c>
      <c r="H14" s="35">
        <v>13.0</v>
      </c>
      <c r="I14" s="3" t="s">
        <v>61</v>
      </c>
      <c r="J14" s="9">
        <v>98.0</v>
      </c>
      <c r="K14" s="9">
        <v>188.0</v>
      </c>
      <c r="L14" s="9">
        <v>278.0</v>
      </c>
    </row>
    <row r="15">
      <c r="A15" s="8">
        <v>41671.0</v>
      </c>
      <c r="B15" s="9">
        <v>92.0</v>
      </c>
      <c r="C15" s="32">
        <f t="shared" si="1"/>
        <v>85.43024453</v>
      </c>
      <c r="D15" s="33">
        <v>0.062211364268793166</v>
      </c>
      <c r="E15" s="34">
        <f t="shared" si="2"/>
        <v>90.74497659</v>
      </c>
      <c r="F15" s="34">
        <f t="shared" si="3"/>
        <v>1.255023408</v>
      </c>
      <c r="G15" s="32">
        <f t="shared" si="4"/>
        <v>6.56975547</v>
      </c>
      <c r="H15" s="35">
        <v>14.0</v>
      </c>
    </row>
    <row r="16">
      <c r="A16" s="8">
        <v>41699.0</v>
      </c>
      <c r="B16" s="9">
        <v>108.0</v>
      </c>
      <c r="C16" s="32">
        <f t="shared" si="1"/>
        <v>91.01981982</v>
      </c>
      <c r="D16" s="33">
        <v>0.17121122820469228</v>
      </c>
      <c r="E16" s="34">
        <f t="shared" si="2"/>
        <v>106.603435</v>
      </c>
      <c r="F16" s="34">
        <f t="shared" si="3"/>
        <v>1.396565038</v>
      </c>
      <c r="G16" s="32">
        <f t="shared" si="4"/>
        <v>16.98018018</v>
      </c>
      <c r="H16" s="35">
        <v>15.0</v>
      </c>
      <c r="J16" s="31" t="s">
        <v>62</v>
      </c>
      <c r="K16" s="31" t="s">
        <v>63</v>
      </c>
    </row>
    <row r="17">
      <c r="A17" s="8">
        <v>41730.0</v>
      </c>
      <c r="B17" s="9">
        <v>71.0</v>
      </c>
      <c r="C17" s="32">
        <f t="shared" si="1"/>
        <v>96.60939511</v>
      </c>
      <c r="D17" s="33">
        <v>-0.302037064227205</v>
      </c>
      <c r="E17" s="34">
        <f t="shared" si="2"/>
        <v>67.42977703</v>
      </c>
      <c r="F17" s="34">
        <f t="shared" si="3"/>
        <v>3.570222966</v>
      </c>
      <c r="G17" s="32">
        <f t="shared" si="4"/>
        <v>-25.60939511</v>
      </c>
      <c r="H17" s="35">
        <v>16.0</v>
      </c>
      <c r="J17" s="11">
        <f t="array" ref="J17:K17">LINEST(B2:B37,H2:H37,TRUE,false)</f>
        <v>5.58957529</v>
      </c>
      <c r="K17" s="11">
        <v>7.17619047619047</v>
      </c>
    </row>
    <row r="18">
      <c r="A18" s="8">
        <v>41760.0</v>
      </c>
      <c r="B18" s="9">
        <v>82.0</v>
      </c>
      <c r="C18" s="32">
        <f t="shared" si="1"/>
        <v>102.1989704</v>
      </c>
      <c r="D18" s="33">
        <v>-0.20199519955275436</v>
      </c>
      <c r="E18" s="34">
        <f t="shared" si="2"/>
        <v>81.55526898</v>
      </c>
      <c r="F18" s="34">
        <f t="shared" si="3"/>
        <v>0.4447310209</v>
      </c>
      <c r="G18" s="32">
        <f t="shared" si="4"/>
        <v>-20.1989704</v>
      </c>
      <c r="H18" s="35">
        <v>17.0</v>
      </c>
      <c r="J18" s="3" t="s">
        <v>68</v>
      </c>
    </row>
    <row r="19">
      <c r="A19" s="8">
        <v>41791.0</v>
      </c>
      <c r="B19" s="9">
        <v>98.0</v>
      </c>
      <c r="C19" s="32">
        <f t="shared" si="1"/>
        <v>107.7885457</v>
      </c>
      <c r="D19" s="33">
        <v>-0.1000073160908428</v>
      </c>
      <c r="E19" s="34">
        <f t="shared" si="2"/>
        <v>97.00890253</v>
      </c>
      <c r="F19" s="34">
        <f t="shared" si="3"/>
        <v>0.9910974711</v>
      </c>
      <c r="G19" s="32">
        <f t="shared" si="4"/>
        <v>-9.788545689</v>
      </c>
      <c r="H19" s="35">
        <v>18.0</v>
      </c>
    </row>
    <row r="20">
      <c r="A20" s="8">
        <v>41821.0</v>
      </c>
      <c r="B20" s="9">
        <v>154.0</v>
      </c>
      <c r="C20" s="32">
        <f t="shared" si="1"/>
        <v>113.378121</v>
      </c>
      <c r="D20" s="33">
        <v>0.2630817177265265</v>
      </c>
      <c r="E20" s="34">
        <f t="shared" si="2"/>
        <v>143.2058318</v>
      </c>
      <c r="F20" s="34">
        <f t="shared" si="3"/>
        <v>10.7941682</v>
      </c>
      <c r="G20" s="32">
        <f t="shared" si="4"/>
        <v>40.62187902</v>
      </c>
      <c r="H20" s="35">
        <v>19.0</v>
      </c>
    </row>
    <row r="21">
      <c r="A21" s="8">
        <v>41852.0</v>
      </c>
      <c r="B21" s="9">
        <v>130.0</v>
      </c>
      <c r="C21" s="32">
        <f t="shared" si="1"/>
        <v>118.9676963</v>
      </c>
      <c r="D21" s="33">
        <v>0.07443980827146657</v>
      </c>
      <c r="E21" s="34">
        <f t="shared" si="2"/>
        <v>127.8236288</v>
      </c>
      <c r="F21" s="34">
        <f t="shared" si="3"/>
        <v>2.176371232</v>
      </c>
      <c r="G21" s="32">
        <f t="shared" si="4"/>
        <v>11.03230373</v>
      </c>
      <c r="H21" s="35">
        <v>20.0</v>
      </c>
    </row>
    <row r="22">
      <c r="A22" s="8">
        <v>41883.0</v>
      </c>
      <c r="B22" s="9">
        <v>112.0</v>
      </c>
      <c r="C22" s="32">
        <f t="shared" si="1"/>
        <v>124.5572716</v>
      </c>
      <c r="D22" s="33">
        <v>-0.10361067708196779</v>
      </c>
      <c r="E22" s="34">
        <f t="shared" si="2"/>
        <v>111.6518083</v>
      </c>
      <c r="F22" s="34">
        <f t="shared" si="3"/>
        <v>0.3481916843</v>
      </c>
      <c r="G22" s="32">
        <f t="shared" si="4"/>
        <v>-12.55727156</v>
      </c>
      <c r="H22" s="35">
        <v>21.0</v>
      </c>
      <c r="I22" s="9"/>
      <c r="J22" s="39" t="s">
        <v>69</v>
      </c>
      <c r="K22" s="39">
        <v>2014.0</v>
      </c>
      <c r="L22" s="39">
        <v>2015.0</v>
      </c>
    </row>
    <row r="23">
      <c r="A23" s="8">
        <v>41913.0</v>
      </c>
      <c r="B23" s="9">
        <v>117.0</v>
      </c>
      <c r="C23" s="32">
        <f t="shared" si="1"/>
        <v>130.1468468</v>
      </c>
      <c r="D23" s="33">
        <v>-0.09854312622674204</v>
      </c>
      <c r="E23" s="34">
        <f t="shared" si="2"/>
        <v>117.3217697</v>
      </c>
      <c r="F23" s="34">
        <f t="shared" si="3"/>
        <v>-0.32176969</v>
      </c>
      <c r="G23" s="32">
        <f t="shared" si="4"/>
        <v>-13.14684685</v>
      </c>
      <c r="H23" s="35">
        <v>22.0</v>
      </c>
      <c r="I23" s="31" t="s">
        <v>46</v>
      </c>
      <c r="J23" s="32">
        <v>0.23423423423423984</v>
      </c>
      <c r="K23" s="32">
        <v>-6.840669240669243</v>
      </c>
      <c r="L23" s="32">
        <v>-12.915572715572722</v>
      </c>
    </row>
    <row r="24">
      <c r="A24" s="8">
        <v>41944.0</v>
      </c>
      <c r="B24" s="9">
        <v>101.0</v>
      </c>
      <c r="C24" s="32">
        <f t="shared" si="1"/>
        <v>135.7364221</v>
      </c>
      <c r="D24" s="33">
        <v>-0.3656080755292717</v>
      </c>
      <c r="E24" s="34">
        <f t="shared" si="2"/>
        <v>86.11009006</v>
      </c>
      <c r="F24" s="34">
        <f t="shared" si="3"/>
        <v>14.88990994</v>
      </c>
      <c r="G24" s="32">
        <f t="shared" si="4"/>
        <v>-34.73642214</v>
      </c>
      <c r="H24" s="35">
        <v>23.0</v>
      </c>
      <c r="I24" s="31" t="s">
        <v>47</v>
      </c>
      <c r="J24" s="32">
        <v>0.6446589446589499</v>
      </c>
      <c r="K24" s="32">
        <v>6.569755469755478</v>
      </c>
      <c r="L24" s="32">
        <v>13.494851994851985</v>
      </c>
    </row>
    <row r="25">
      <c r="A25" s="8">
        <v>41974.0</v>
      </c>
      <c r="B25" s="9">
        <v>188.0</v>
      </c>
      <c r="C25" s="32">
        <f t="shared" si="1"/>
        <v>141.3259974</v>
      </c>
      <c r="D25" s="33">
        <v>0.24698607290901667</v>
      </c>
      <c r="E25" s="34">
        <f t="shared" si="2"/>
        <v>176.2315505</v>
      </c>
      <c r="F25" s="34">
        <f t="shared" si="3"/>
        <v>11.76844947</v>
      </c>
      <c r="G25" s="32">
        <f t="shared" si="4"/>
        <v>46.67400257</v>
      </c>
      <c r="H25" s="35">
        <v>24.0</v>
      </c>
      <c r="I25" s="31" t="s">
        <v>52</v>
      </c>
      <c r="J25" s="32">
        <v>6.05508365508366</v>
      </c>
      <c r="K25" s="32">
        <v>16.980180180180184</v>
      </c>
      <c r="L25" s="32">
        <v>28.90527670527669</v>
      </c>
    </row>
    <row r="26">
      <c r="A26" s="8">
        <v>42005.0</v>
      </c>
      <c r="B26" s="9">
        <v>134.0</v>
      </c>
      <c r="C26" s="32">
        <f t="shared" si="1"/>
        <v>146.9155727</v>
      </c>
      <c r="D26" s="33">
        <v>-0.05735821693703506</v>
      </c>
      <c r="E26" s="34">
        <f t="shared" si="2"/>
        <v>138.4887574</v>
      </c>
      <c r="F26" s="34">
        <f t="shared" si="3"/>
        <v>-4.488757424</v>
      </c>
      <c r="G26" s="32">
        <f t="shared" si="4"/>
        <v>-12.91557272</v>
      </c>
      <c r="H26" s="35">
        <v>25.0</v>
      </c>
      <c r="I26" s="31" t="s">
        <v>53</v>
      </c>
      <c r="J26" s="32">
        <v>-4.53449163449163</v>
      </c>
      <c r="K26" s="32">
        <v>-25.60939510939511</v>
      </c>
      <c r="L26" s="32">
        <v>-43.684298584298574</v>
      </c>
    </row>
    <row r="27">
      <c r="A27" s="8">
        <v>42036.0</v>
      </c>
      <c r="B27" s="9">
        <v>166.0</v>
      </c>
      <c r="C27" s="32">
        <f t="shared" si="1"/>
        <v>152.505148</v>
      </c>
      <c r="D27" s="33">
        <v>0.062211364268793166</v>
      </c>
      <c r="E27" s="34">
        <f t="shared" si="2"/>
        <v>161.9927013</v>
      </c>
      <c r="F27" s="34">
        <f t="shared" si="3"/>
        <v>4.007298679</v>
      </c>
      <c r="G27" s="32">
        <f t="shared" si="4"/>
        <v>13.49485199</v>
      </c>
      <c r="H27" s="35">
        <v>26.0</v>
      </c>
      <c r="I27" s="31" t="s">
        <v>54</v>
      </c>
      <c r="J27" s="32">
        <v>-4.124066924066923</v>
      </c>
      <c r="K27" s="32">
        <v>-20.198970398970403</v>
      </c>
      <c r="L27" s="32">
        <v>-31.273873873873868</v>
      </c>
    </row>
    <row r="28">
      <c r="A28" s="8">
        <v>42064.0</v>
      </c>
      <c r="B28" s="9">
        <v>187.0</v>
      </c>
      <c r="C28" s="32">
        <f t="shared" si="1"/>
        <v>158.0947233</v>
      </c>
      <c r="D28" s="33">
        <v>0.17121122820469228</v>
      </c>
      <c r="E28" s="34">
        <f t="shared" si="2"/>
        <v>185.162315</v>
      </c>
      <c r="F28" s="34">
        <f t="shared" si="3"/>
        <v>1.837684957</v>
      </c>
      <c r="G28" s="32">
        <f t="shared" si="4"/>
        <v>28.90527671</v>
      </c>
      <c r="H28" s="35">
        <v>27.0</v>
      </c>
      <c r="I28" s="31" t="s">
        <v>55</v>
      </c>
      <c r="J28" s="32">
        <v>-3.71364221364221</v>
      </c>
      <c r="K28" s="32">
        <v>-9.788545688545696</v>
      </c>
      <c r="L28" s="32">
        <v>-15.863449163449161</v>
      </c>
    </row>
    <row r="29">
      <c r="A29" s="8">
        <v>42095.0</v>
      </c>
      <c r="B29" s="9">
        <v>120.0</v>
      </c>
      <c r="C29" s="32">
        <f t="shared" si="1"/>
        <v>163.6842986</v>
      </c>
      <c r="D29" s="33">
        <v>-0.302037064227205</v>
      </c>
      <c r="E29" s="34">
        <f t="shared" si="2"/>
        <v>114.2455736</v>
      </c>
      <c r="F29" s="34">
        <f t="shared" si="3"/>
        <v>5.75442642</v>
      </c>
      <c r="G29" s="32">
        <f t="shared" si="4"/>
        <v>-43.68429858</v>
      </c>
      <c r="H29" s="35">
        <v>28.0</v>
      </c>
      <c r="I29" s="31" t="s">
        <v>56</v>
      </c>
      <c r="J29" s="32">
        <v>16.696782496782504</v>
      </c>
      <c r="K29" s="32">
        <v>40.621879021879025</v>
      </c>
      <c r="L29" s="32">
        <v>63.546975546975546</v>
      </c>
    </row>
    <row r="30">
      <c r="A30" s="8">
        <v>42125.0</v>
      </c>
      <c r="B30" s="9">
        <v>138.0</v>
      </c>
      <c r="C30" s="32">
        <f t="shared" si="1"/>
        <v>169.2738739</v>
      </c>
      <c r="D30" s="33">
        <v>-0.20199519955275436</v>
      </c>
      <c r="E30" s="34">
        <f t="shared" si="2"/>
        <v>135.0813639</v>
      </c>
      <c r="F30" s="34">
        <f t="shared" si="3"/>
        <v>2.918636058</v>
      </c>
      <c r="G30" s="32">
        <f t="shared" si="4"/>
        <v>-31.27387387</v>
      </c>
      <c r="H30" s="35">
        <v>29.0</v>
      </c>
      <c r="I30" s="31" t="s">
        <v>57</v>
      </c>
      <c r="J30" s="32">
        <v>4.10720720720721</v>
      </c>
      <c r="K30" s="32">
        <v>11.032303732303731</v>
      </c>
      <c r="L30" s="32">
        <v>12.957400257400252</v>
      </c>
    </row>
    <row r="31">
      <c r="A31" s="8">
        <v>42156.0</v>
      </c>
      <c r="B31" s="9">
        <v>159.0</v>
      </c>
      <c r="C31" s="32">
        <f t="shared" si="1"/>
        <v>174.8634492</v>
      </c>
      <c r="D31" s="33">
        <v>-0.1000073160908428</v>
      </c>
      <c r="E31" s="34">
        <f t="shared" si="2"/>
        <v>157.3758249</v>
      </c>
      <c r="F31" s="34">
        <f t="shared" si="3"/>
        <v>1.62417507</v>
      </c>
      <c r="G31" s="32">
        <f t="shared" si="4"/>
        <v>-15.86344916</v>
      </c>
      <c r="H31" s="35">
        <v>30.0</v>
      </c>
      <c r="I31" s="31" t="s">
        <v>58</v>
      </c>
      <c r="J31" s="32">
        <v>-4.482368082368083</v>
      </c>
      <c r="K31" s="32">
        <v>-12.557271557271562</v>
      </c>
      <c r="L31" s="32">
        <v>-19.63217503217504</v>
      </c>
    </row>
    <row r="32">
      <c r="A32" s="8">
        <v>42186.0</v>
      </c>
      <c r="B32" s="9">
        <v>244.0</v>
      </c>
      <c r="C32" s="32">
        <f t="shared" si="1"/>
        <v>180.4530245</v>
      </c>
      <c r="D32" s="33">
        <v>0.2630817177265265</v>
      </c>
      <c r="E32" s="34">
        <f t="shared" si="2"/>
        <v>227.9269161</v>
      </c>
      <c r="F32" s="34">
        <f t="shared" si="3"/>
        <v>16.0730839</v>
      </c>
      <c r="G32" s="32">
        <f t="shared" si="4"/>
        <v>63.54697555</v>
      </c>
      <c r="H32" s="35">
        <v>31.0</v>
      </c>
      <c r="I32" s="31" t="s">
        <v>59</v>
      </c>
      <c r="J32" s="32">
        <v>-4.0719433719433695</v>
      </c>
      <c r="K32" s="32">
        <v>-13.146846846846842</v>
      </c>
      <c r="L32" s="32">
        <v>-20.221750321750335</v>
      </c>
    </row>
    <row r="33">
      <c r="A33" s="8">
        <v>42217.0</v>
      </c>
      <c r="B33" s="9">
        <v>199.0</v>
      </c>
      <c r="C33" s="32">
        <f t="shared" si="1"/>
        <v>186.0425997</v>
      </c>
      <c r="D33" s="33">
        <v>0.07443980827146657</v>
      </c>
      <c r="E33" s="34">
        <f t="shared" si="2"/>
        <v>199.8915752</v>
      </c>
      <c r="F33" s="34">
        <f t="shared" si="3"/>
        <v>-0.8915751978</v>
      </c>
      <c r="G33" s="32">
        <f t="shared" si="4"/>
        <v>12.95740026</v>
      </c>
      <c r="H33" s="35">
        <v>32.0</v>
      </c>
      <c r="I33" s="31" t="s">
        <v>60</v>
      </c>
      <c r="J33" s="32">
        <v>-18.661518661518656</v>
      </c>
      <c r="K33" s="32">
        <v>-34.736422136422135</v>
      </c>
      <c r="L33" s="32">
        <v>-55.81132561132563</v>
      </c>
    </row>
    <row r="34">
      <c r="A34" s="8">
        <v>42248.0</v>
      </c>
      <c r="B34" s="9">
        <v>172.0</v>
      </c>
      <c r="C34" s="32">
        <f t="shared" si="1"/>
        <v>191.632175</v>
      </c>
      <c r="D34" s="33">
        <v>-0.10361067708196779</v>
      </c>
      <c r="E34" s="34">
        <f t="shared" si="2"/>
        <v>171.7770356</v>
      </c>
      <c r="F34" s="34">
        <f t="shared" si="3"/>
        <v>0.2229643736</v>
      </c>
      <c r="G34" s="32">
        <f t="shared" si="4"/>
        <v>-19.63217503</v>
      </c>
      <c r="H34" s="35">
        <v>33.0</v>
      </c>
      <c r="I34" s="31" t="s">
        <v>61</v>
      </c>
      <c r="J34" s="32">
        <v>23.74890604890605</v>
      </c>
      <c r="K34" s="32">
        <v>46.67400257400257</v>
      </c>
      <c r="L34" s="32">
        <v>69.59909909909908</v>
      </c>
    </row>
    <row r="35">
      <c r="A35" s="8">
        <v>42278.0</v>
      </c>
      <c r="B35" s="9">
        <v>177.0</v>
      </c>
      <c r="C35" s="32">
        <f t="shared" si="1"/>
        <v>197.2217503</v>
      </c>
      <c r="D35" s="33">
        <v>-0.09854312622674204</v>
      </c>
      <c r="E35" s="34">
        <f t="shared" si="2"/>
        <v>177.7869025</v>
      </c>
      <c r="F35" s="34">
        <f t="shared" si="3"/>
        <v>-0.7869024851</v>
      </c>
      <c r="G35" s="32">
        <f t="shared" si="4"/>
        <v>-20.22175032</v>
      </c>
      <c r="H35" s="35">
        <v>34.0</v>
      </c>
      <c r="I35" s="31"/>
    </row>
    <row r="36">
      <c r="A36" s="8">
        <v>42309.0</v>
      </c>
      <c r="B36" s="9">
        <v>147.0</v>
      </c>
      <c r="C36" s="32">
        <f t="shared" si="1"/>
        <v>202.8113256</v>
      </c>
      <c r="D36" s="33">
        <v>-0.3656080755292717</v>
      </c>
      <c r="E36" s="34">
        <f t="shared" si="2"/>
        <v>128.6618672</v>
      </c>
      <c r="F36" s="34">
        <f t="shared" si="3"/>
        <v>18.33813284</v>
      </c>
      <c r="G36" s="32">
        <f t="shared" si="4"/>
        <v>-55.81132561</v>
      </c>
      <c r="H36" s="35">
        <v>35.0</v>
      </c>
    </row>
    <row r="37">
      <c r="A37" s="8">
        <v>42339.0</v>
      </c>
      <c r="B37" s="9">
        <v>278.0</v>
      </c>
      <c r="C37" s="32">
        <f t="shared" si="1"/>
        <v>208.4009009</v>
      </c>
      <c r="D37" s="33">
        <v>0.24698607290901667</v>
      </c>
      <c r="E37" s="34">
        <f t="shared" si="2"/>
        <v>259.873021</v>
      </c>
      <c r="F37" s="34">
        <f t="shared" si="3"/>
        <v>18.12697899</v>
      </c>
      <c r="G37" s="32">
        <f t="shared" si="4"/>
        <v>69.5990991</v>
      </c>
      <c r="H37" s="35">
        <v>36.0</v>
      </c>
      <c r="I37" s="9"/>
      <c r="J37" s="39" t="s">
        <v>69</v>
      </c>
      <c r="K37" s="39">
        <v>2014.0</v>
      </c>
      <c r="L37" s="39">
        <v>2015.0</v>
      </c>
      <c r="M37" s="39" t="s">
        <v>75</v>
      </c>
    </row>
    <row r="38">
      <c r="A38" s="8">
        <v>42370.0</v>
      </c>
      <c r="C38" s="32">
        <f t="shared" si="1"/>
        <v>213.9904762</v>
      </c>
      <c r="D38" s="33">
        <v>-0.05735821693703506</v>
      </c>
      <c r="E38" s="34">
        <f t="shared" si="2"/>
        <v>201.716364</v>
      </c>
      <c r="H38" s="35">
        <v>37.0</v>
      </c>
      <c r="I38" s="31" t="s">
        <v>46</v>
      </c>
      <c r="J38" s="32">
        <f t="shared" ref="J38:J49" si="6">J23/B2</f>
        <v>0.01801801802</v>
      </c>
      <c r="K38" s="32">
        <f t="shared" ref="K38:L38" si="5">K23/K3</f>
        <v>-0.09370779782</v>
      </c>
      <c r="L38" s="32">
        <f t="shared" si="5"/>
        <v>-0.09638487101</v>
      </c>
      <c r="M38" s="33">
        <f t="shared" ref="M38:M49" si="8">AVERAGE(J38:L38)</f>
        <v>-0.05735821694</v>
      </c>
    </row>
    <row r="39">
      <c r="A39" s="8">
        <v>42401.0</v>
      </c>
      <c r="C39" s="32">
        <f t="shared" si="1"/>
        <v>219.5800515</v>
      </c>
      <c r="D39" s="33">
        <v>0.062211364268793166</v>
      </c>
      <c r="E39" s="34">
        <f t="shared" si="2"/>
        <v>233.240426</v>
      </c>
      <c r="H39" s="35">
        <v>38.0</v>
      </c>
      <c r="I39" s="31" t="s">
        <v>47</v>
      </c>
      <c r="J39" s="32">
        <f t="shared" si="6"/>
        <v>0.03392941814</v>
      </c>
      <c r="K39" s="32">
        <f t="shared" ref="K39:L39" si="7">K24/K4</f>
        <v>0.07141038554</v>
      </c>
      <c r="L39" s="32">
        <f t="shared" si="7"/>
        <v>0.08129428913</v>
      </c>
      <c r="M39" s="33">
        <f t="shared" si="8"/>
        <v>0.06221136427</v>
      </c>
    </row>
    <row r="40">
      <c r="A40" s="8">
        <v>42430.0</v>
      </c>
      <c r="C40" s="32">
        <f t="shared" si="1"/>
        <v>225.1696268</v>
      </c>
      <c r="D40" s="33">
        <v>0.17121122820469228</v>
      </c>
      <c r="E40" s="34">
        <f t="shared" si="2"/>
        <v>263.7211951</v>
      </c>
      <c r="H40" s="35">
        <v>39.0</v>
      </c>
      <c r="I40" s="31" t="s">
        <v>52</v>
      </c>
      <c r="J40" s="32">
        <f t="shared" si="6"/>
        <v>0.2018361218</v>
      </c>
      <c r="K40" s="32">
        <f t="shared" ref="K40:L40" si="9">K25/K5</f>
        <v>0.1572238906</v>
      </c>
      <c r="L40" s="32">
        <f t="shared" si="9"/>
        <v>0.1545736722</v>
      </c>
      <c r="M40" s="33">
        <f t="shared" si="8"/>
        <v>0.1712112282</v>
      </c>
    </row>
    <row r="41">
      <c r="A41" s="8">
        <v>42461.0</v>
      </c>
      <c r="C41" s="32">
        <f t="shared" si="1"/>
        <v>230.7592021</v>
      </c>
      <c r="D41" s="33">
        <v>-0.302037064227205</v>
      </c>
      <c r="E41" s="34">
        <f t="shared" si="2"/>
        <v>161.0613701</v>
      </c>
      <c r="H41" s="35">
        <v>40.0</v>
      </c>
      <c r="I41" s="31" t="s">
        <v>53</v>
      </c>
      <c r="J41" s="32">
        <f t="shared" si="6"/>
        <v>-0.1813796654</v>
      </c>
      <c r="K41" s="32">
        <f t="shared" ref="K41:L41" si="10">K26/K6</f>
        <v>-0.3606957058</v>
      </c>
      <c r="L41" s="32">
        <f t="shared" si="10"/>
        <v>-0.3640358215</v>
      </c>
      <c r="M41" s="33">
        <f t="shared" si="8"/>
        <v>-0.3020370642</v>
      </c>
    </row>
    <row r="42">
      <c r="A42" s="8">
        <v>42491.0</v>
      </c>
      <c r="C42" s="32">
        <f t="shared" si="1"/>
        <v>236.3487773</v>
      </c>
      <c r="D42" s="33">
        <v>-0.20199519955275436</v>
      </c>
      <c r="E42" s="34">
        <f t="shared" si="2"/>
        <v>188.6074589</v>
      </c>
      <c r="H42" s="35">
        <v>41.0</v>
      </c>
      <c r="I42" s="31" t="s">
        <v>54</v>
      </c>
      <c r="J42" s="32">
        <f t="shared" si="6"/>
        <v>-0.1330344169</v>
      </c>
      <c r="K42" s="32">
        <f t="shared" ref="K42:L42" si="11">K27/K7</f>
        <v>-0.2463289073</v>
      </c>
      <c r="L42" s="32">
        <f t="shared" si="11"/>
        <v>-0.2266222744</v>
      </c>
      <c r="M42" s="33">
        <f t="shared" si="8"/>
        <v>-0.2019951996</v>
      </c>
    </row>
    <row r="43">
      <c r="A43" s="8">
        <v>42522.0</v>
      </c>
      <c r="C43" s="32">
        <f t="shared" si="1"/>
        <v>241.9383526</v>
      </c>
      <c r="D43" s="33">
        <v>-0.1000073160908428</v>
      </c>
      <c r="E43" s="34">
        <f t="shared" si="2"/>
        <v>217.7427473</v>
      </c>
      <c r="H43" s="35">
        <v>42.0</v>
      </c>
      <c r="I43" s="31" t="s">
        <v>55</v>
      </c>
      <c r="J43" s="32">
        <f t="shared" si="6"/>
        <v>-0.1003687085</v>
      </c>
      <c r="K43" s="32">
        <f t="shared" ref="K43:L43" si="12">K28/K8</f>
        <v>-0.09988311927</v>
      </c>
      <c r="L43" s="32">
        <f t="shared" si="12"/>
        <v>-0.09977012052</v>
      </c>
      <c r="M43" s="33">
        <f t="shared" si="8"/>
        <v>-0.1000073161</v>
      </c>
    </row>
    <row r="44">
      <c r="A44" s="8">
        <v>42552.0</v>
      </c>
      <c r="C44" s="32">
        <f t="shared" si="1"/>
        <v>247.5279279</v>
      </c>
      <c r="D44" s="33">
        <v>0.2630817177265265</v>
      </c>
      <c r="E44" s="34">
        <f t="shared" si="2"/>
        <v>312.6480004</v>
      </c>
      <c r="H44" s="35">
        <v>43.0</v>
      </c>
      <c r="I44" s="31" t="s">
        <v>56</v>
      </c>
      <c r="J44" s="32">
        <f t="shared" si="6"/>
        <v>0.2650282936</v>
      </c>
      <c r="K44" s="32">
        <f t="shared" ref="K44:L44" si="13">K29/K9</f>
        <v>0.2637784352</v>
      </c>
      <c r="L44" s="32">
        <f t="shared" si="13"/>
        <v>0.2604384244</v>
      </c>
      <c r="M44" s="33">
        <f t="shared" si="8"/>
        <v>0.2630817177</v>
      </c>
    </row>
    <row r="45">
      <c r="A45" s="8">
        <v>42583.0</v>
      </c>
      <c r="C45" s="32">
        <f t="shared" si="1"/>
        <v>253.1175032</v>
      </c>
      <c r="D45" s="33">
        <v>0.07443980827146657</v>
      </c>
      <c r="E45" s="34">
        <f t="shared" si="2"/>
        <v>271.9595216</v>
      </c>
      <c r="H45" s="35">
        <v>44.0</v>
      </c>
      <c r="I45" s="31" t="s">
        <v>57</v>
      </c>
      <c r="J45" s="32">
        <f t="shared" si="6"/>
        <v>0.07334298584</v>
      </c>
      <c r="K45" s="32">
        <f t="shared" ref="K45:L45" si="14">K30/K10</f>
        <v>0.08486387486</v>
      </c>
      <c r="L45" s="32">
        <f t="shared" si="14"/>
        <v>0.06511256411</v>
      </c>
      <c r="M45" s="33">
        <f t="shared" si="8"/>
        <v>0.07443980827</v>
      </c>
    </row>
    <row r="46">
      <c r="A46" s="8">
        <v>42614.0</v>
      </c>
      <c r="C46" s="32">
        <f t="shared" si="1"/>
        <v>258.7070785</v>
      </c>
      <c r="D46" s="33">
        <v>-0.10361067708196779</v>
      </c>
      <c r="E46" s="34">
        <f t="shared" si="2"/>
        <v>231.9022629</v>
      </c>
      <c r="H46" s="35">
        <v>45.0</v>
      </c>
      <c r="I46" s="31" t="s">
        <v>58</v>
      </c>
      <c r="J46" s="32">
        <f t="shared" si="6"/>
        <v>-0.08457298269</v>
      </c>
      <c r="K46" s="32">
        <f t="shared" ref="K46:L46" si="15">K31/K11</f>
        <v>-0.112118496</v>
      </c>
      <c r="L46" s="32">
        <f t="shared" si="15"/>
        <v>-0.1141405525</v>
      </c>
      <c r="M46" s="33">
        <f t="shared" si="8"/>
        <v>-0.1036106771</v>
      </c>
    </row>
    <row r="47">
      <c r="A47" s="8">
        <v>42644.0</v>
      </c>
      <c r="C47" s="32">
        <f t="shared" si="1"/>
        <v>264.2966538</v>
      </c>
      <c r="D47" s="33">
        <v>-0.09854312622674204</v>
      </c>
      <c r="E47" s="34">
        <f t="shared" si="2"/>
        <v>238.2520353</v>
      </c>
      <c r="H47" s="35">
        <v>46.0</v>
      </c>
      <c r="I47" s="31" t="s">
        <v>59</v>
      </c>
      <c r="J47" s="32">
        <f t="shared" si="6"/>
        <v>-0.06901598935</v>
      </c>
      <c r="K47" s="32">
        <f t="shared" ref="K47:L47" si="16">K32/K12</f>
        <v>-0.1123662124</v>
      </c>
      <c r="L47" s="32">
        <f t="shared" si="16"/>
        <v>-0.114247177</v>
      </c>
      <c r="M47" s="33">
        <f t="shared" si="8"/>
        <v>-0.09854312623</v>
      </c>
    </row>
    <row r="48">
      <c r="A48" s="8">
        <v>42675.0</v>
      </c>
      <c r="C48" s="32">
        <f t="shared" si="1"/>
        <v>269.8862291</v>
      </c>
      <c r="D48" s="33">
        <v>-0.3656080755292717</v>
      </c>
      <c r="E48" s="34">
        <f t="shared" si="2"/>
        <v>171.2136443</v>
      </c>
      <c r="H48" s="35">
        <v>47.0</v>
      </c>
      <c r="I48" s="31" t="s">
        <v>60</v>
      </c>
      <c r="J48" s="32">
        <f t="shared" si="6"/>
        <v>-0.3732303732</v>
      </c>
      <c r="K48" s="32">
        <f t="shared" ref="K48:L48" si="17">K33/K13</f>
        <v>-0.3439249716</v>
      </c>
      <c r="L48" s="32">
        <f t="shared" si="17"/>
        <v>-0.3796688817</v>
      </c>
      <c r="M48" s="33">
        <f t="shared" si="8"/>
        <v>-0.3656080755</v>
      </c>
    </row>
    <row r="49">
      <c r="A49" s="8">
        <v>42705.0</v>
      </c>
      <c r="C49" s="32">
        <f t="shared" si="1"/>
        <v>275.4758044</v>
      </c>
      <c r="D49" s="33">
        <v>0.24698607290901667</v>
      </c>
      <c r="E49" s="34">
        <f t="shared" si="2"/>
        <v>343.5144915</v>
      </c>
      <c r="H49" s="35">
        <v>48.0</v>
      </c>
      <c r="I49" s="31" t="s">
        <v>61</v>
      </c>
      <c r="J49" s="32">
        <f t="shared" si="6"/>
        <v>0.242335776</v>
      </c>
      <c r="K49" s="32">
        <f t="shared" ref="K49:L49" si="18">K34/K14</f>
        <v>0.2482659711</v>
      </c>
      <c r="L49" s="32">
        <f t="shared" si="18"/>
        <v>0.2503564716</v>
      </c>
      <c r="M49" s="33">
        <f t="shared" si="8"/>
        <v>0.2469860729</v>
      </c>
    </row>
  </sheetData>
  <mergeCells count="1">
    <mergeCell ref="J18:K18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7.43"/>
    <col customWidth="1" min="3" max="3" width="15.43"/>
    <col customWidth="1" min="4" max="4" width="15.0"/>
    <col customWidth="1" min="6" max="6" width="16.57"/>
    <col customWidth="1" min="8" max="8" width="14.29"/>
    <col customWidth="1" min="9" max="9" width="15.43"/>
  </cols>
  <sheetData>
    <row r="1">
      <c r="A1" s="3" t="s">
        <v>48</v>
      </c>
      <c r="B1" s="3" t="s">
        <v>49</v>
      </c>
      <c r="C1" s="3" t="s">
        <v>50</v>
      </c>
      <c r="D1" s="3" t="s">
        <v>51</v>
      </c>
    </row>
    <row r="2">
      <c r="A2" s="9">
        <v>29.0</v>
      </c>
      <c r="B2" s="9">
        <v>78.0</v>
      </c>
      <c r="C2" s="36">
        <f t="shared" ref="C2:C251" si="1">A2/B2</f>
        <v>0.3717948718</v>
      </c>
      <c r="D2" s="37">
        <f t="shared" ref="D2:D251" si="2">C2*60</f>
        <v>22.30769231</v>
      </c>
    </row>
    <row r="3">
      <c r="A3" s="9">
        <v>27.0</v>
      </c>
      <c r="B3" s="9">
        <v>32.0</v>
      </c>
      <c r="C3" s="36">
        <f t="shared" si="1"/>
        <v>0.84375</v>
      </c>
      <c r="D3" s="37">
        <f t="shared" si="2"/>
        <v>50.625</v>
      </c>
    </row>
    <row r="4">
      <c r="A4" s="9">
        <v>105.0</v>
      </c>
      <c r="B4" s="9">
        <v>120.0</v>
      </c>
      <c r="C4" s="36">
        <f t="shared" si="1"/>
        <v>0.875</v>
      </c>
      <c r="D4" s="37">
        <f t="shared" si="2"/>
        <v>52.5</v>
      </c>
    </row>
    <row r="5">
      <c r="A5" s="9">
        <v>70.0</v>
      </c>
      <c r="B5" s="9">
        <v>144.0</v>
      </c>
      <c r="C5" s="36">
        <f t="shared" si="1"/>
        <v>0.4861111111</v>
      </c>
      <c r="D5" s="37">
        <f t="shared" si="2"/>
        <v>29.16666667</v>
      </c>
    </row>
    <row r="6">
      <c r="A6" s="9">
        <v>120.0</v>
      </c>
      <c r="B6" s="9">
        <v>116.0</v>
      </c>
      <c r="C6" s="36">
        <f t="shared" si="1"/>
        <v>1.034482759</v>
      </c>
      <c r="D6" s="37">
        <f t="shared" si="2"/>
        <v>62.06896552</v>
      </c>
    </row>
    <row r="7">
      <c r="A7" s="9">
        <v>85.0</v>
      </c>
      <c r="B7" s="9">
        <v>119.0</v>
      </c>
      <c r="C7" s="36">
        <f t="shared" si="1"/>
        <v>0.7142857143</v>
      </c>
      <c r="D7" s="37">
        <f t="shared" si="2"/>
        <v>42.85714286</v>
      </c>
    </row>
    <row r="8">
      <c r="A8" s="9">
        <v>38.0</v>
      </c>
      <c r="B8" s="9">
        <v>43.0</v>
      </c>
      <c r="C8" s="36">
        <f t="shared" si="1"/>
        <v>0.8837209302</v>
      </c>
      <c r="D8" s="37">
        <f t="shared" si="2"/>
        <v>53.02325581</v>
      </c>
    </row>
    <row r="9">
      <c r="A9" s="9">
        <v>26.0</v>
      </c>
      <c r="B9" s="9">
        <v>36.0</v>
      </c>
      <c r="C9" s="36">
        <f t="shared" si="1"/>
        <v>0.7222222222</v>
      </c>
      <c r="D9" s="37">
        <f t="shared" si="2"/>
        <v>43.33333333</v>
      </c>
    </row>
    <row r="10">
      <c r="A10" s="9">
        <v>24.0</v>
      </c>
      <c r="B10" s="9">
        <v>31.0</v>
      </c>
      <c r="C10" s="36">
        <f t="shared" si="1"/>
        <v>0.7741935484</v>
      </c>
      <c r="D10" s="37">
        <f t="shared" si="2"/>
        <v>46.4516129</v>
      </c>
    </row>
    <row r="11">
      <c r="A11" s="9">
        <v>21.0</v>
      </c>
      <c r="B11" s="9">
        <v>38.0</v>
      </c>
      <c r="C11" s="36">
        <f t="shared" si="1"/>
        <v>0.5526315789</v>
      </c>
      <c r="D11" s="37">
        <f t="shared" si="2"/>
        <v>33.15789474</v>
      </c>
    </row>
    <row r="12">
      <c r="A12" s="9">
        <v>33.0</v>
      </c>
      <c r="B12" s="9">
        <v>39.0</v>
      </c>
      <c r="C12" s="36">
        <f t="shared" si="1"/>
        <v>0.8461538462</v>
      </c>
      <c r="D12" s="37">
        <f t="shared" si="2"/>
        <v>50.76923077</v>
      </c>
    </row>
    <row r="13">
      <c r="A13" s="9">
        <v>32.0</v>
      </c>
      <c r="B13" s="9">
        <v>36.0</v>
      </c>
      <c r="C13" s="36">
        <f t="shared" si="1"/>
        <v>0.8888888889</v>
      </c>
      <c r="D13" s="37">
        <f t="shared" si="2"/>
        <v>53.33333333</v>
      </c>
    </row>
    <row r="14">
      <c r="A14" s="9">
        <v>52.0</v>
      </c>
      <c r="B14" s="9">
        <v>79.0</v>
      </c>
      <c r="C14" s="36">
        <f t="shared" si="1"/>
        <v>0.6582278481</v>
      </c>
      <c r="D14" s="37">
        <f t="shared" si="2"/>
        <v>39.49367089</v>
      </c>
    </row>
    <row r="15">
      <c r="A15" s="9">
        <v>36.0</v>
      </c>
      <c r="B15" s="9">
        <v>56.0</v>
      </c>
      <c r="C15" s="36">
        <f t="shared" si="1"/>
        <v>0.6428571429</v>
      </c>
      <c r="D15" s="37">
        <f t="shared" si="2"/>
        <v>38.57142857</v>
      </c>
    </row>
    <row r="16">
      <c r="A16" s="9">
        <v>53.0</v>
      </c>
      <c r="B16" s="9">
        <v>56.0</v>
      </c>
      <c r="C16" s="36">
        <f t="shared" si="1"/>
        <v>0.9464285714</v>
      </c>
      <c r="D16" s="37">
        <f t="shared" si="2"/>
        <v>56.78571429</v>
      </c>
    </row>
    <row r="17">
      <c r="A17" s="9">
        <v>18.0</v>
      </c>
      <c r="B17" s="9">
        <v>20.0</v>
      </c>
      <c r="C17" s="36">
        <f t="shared" si="1"/>
        <v>0.9</v>
      </c>
      <c r="D17" s="37">
        <f t="shared" si="2"/>
        <v>54</v>
      </c>
    </row>
    <row r="18">
      <c r="A18" s="9">
        <v>13.0</v>
      </c>
      <c r="B18" s="9">
        <v>15.0</v>
      </c>
      <c r="C18" s="36">
        <f t="shared" si="1"/>
        <v>0.8666666667</v>
      </c>
      <c r="D18" s="37">
        <f t="shared" si="2"/>
        <v>52</v>
      </c>
    </row>
    <row r="19">
      <c r="A19" s="9">
        <v>68.0</v>
      </c>
      <c r="B19" s="9">
        <v>98.0</v>
      </c>
      <c r="C19" s="36">
        <f t="shared" si="1"/>
        <v>0.693877551</v>
      </c>
      <c r="D19" s="37">
        <f t="shared" si="2"/>
        <v>41.63265306</v>
      </c>
    </row>
    <row r="20">
      <c r="A20" s="9">
        <v>77.0</v>
      </c>
      <c r="B20" s="9">
        <v>71.0</v>
      </c>
      <c r="C20" s="36">
        <f t="shared" si="1"/>
        <v>1.084507042</v>
      </c>
      <c r="D20" s="37">
        <f t="shared" si="2"/>
        <v>65.07042254</v>
      </c>
    </row>
    <row r="21">
      <c r="A21" s="9">
        <v>66.0</v>
      </c>
      <c r="B21" s="9">
        <v>73.0</v>
      </c>
      <c r="C21" s="36">
        <f t="shared" si="1"/>
        <v>0.904109589</v>
      </c>
      <c r="D21" s="37">
        <f t="shared" si="2"/>
        <v>54.24657534</v>
      </c>
    </row>
    <row r="22">
      <c r="A22" s="9">
        <v>51.0</v>
      </c>
      <c r="B22" s="9">
        <v>56.0</v>
      </c>
      <c r="C22" s="36">
        <f t="shared" si="1"/>
        <v>0.9107142857</v>
      </c>
      <c r="D22" s="37">
        <f t="shared" si="2"/>
        <v>54.64285714</v>
      </c>
    </row>
    <row r="23">
      <c r="A23" s="9">
        <v>94.0</v>
      </c>
      <c r="B23" s="9">
        <v>90.0</v>
      </c>
      <c r="C23" s="36">
        <f t="shared" si="1"/>
        <v>1.044444444</v>
      </c>
      <c r="D23" s="37">
        <f t="shared" si="2"/>
        <v>62.66666667</v>
      </c>
    </row>
    <row r="24">
      <c r="A24" s="9">
        <v>51.0</v>
      </c>
      <c r="B24" s="9">
        <v>52.0</v>
      </c>
      <c r="C24" s="36">
        <f t="shared" si="1"/>
        <v>0.9807692308</v>
      </c>
      <c r="D24" s="37">
        <f t="shared" si="2"/>
        <v>58.84615385</v>
      </c>
    </row>
    <row r="25">
      <c r="A25" s="9">
        <v>99.0</v>
      </c>
      <c r="B25" s="9">
        <v>113.0</v>
      </c>
      <c r="C25" s="36">
        <f t="shared" si="1"/>
        <v>0.8761061947</v>
      </c>
      <c r="D25" s="37">
        <f t="shared" si="2"/>
        <v>52.56637168</v>
      </c>
    </row>
    <row r="26">
      <c r="A26" s="9">
        <v>44.0</v>
      </c>
      <c r="B26" s="9">
        <v>56.0</v>
      </c>
      <c r="C26" s="36">
        <f t="shared" si="1"/>
        <v>0.7857142857</v>
      </c>
      <c r="D26" s="37">
        <f t="shared" si="2"/>
        <v>47.14285714</v>
      </c>
    </row>
    <row r="27">
      <c r="A27" s="9">
        <v>50.0</v>
      </c>
      <c r="B27" s="9">
        <v>183.0</v>
      </c>
      <c r="C27" s="36">
        <f t="shared" si="1"/>
        <v>0.2732240437</v>
      </c>
      <c r="D27" s="37">
        <f t="shared" si="2"/>
        <v>16.39344262</v>
      </c>
    </row>
    <row r="28">
      <c r="A28" s="9">
        <v>11.0</v>
      </c>
      <c r="B28" s="9">
        <v>10.0</v>
      </c>
      <c r="C28" s="36">
        <f t="shared" si="1"/>
        <v>1.1</v>
      </c>
      <c r="D28" s="37">
        <f t="shared" si="2"/>
        <v>66</v>
      </c>
    </row>
    <row r="29">
      <c r="A29" s="9">
        <v>87.0</v>
      </c>
      <c r="B29" s="9">
        <v>98.0</v>
      </c>
      <c r="C29" s="36">
        <f t="shared" si="1"/>
        <v>0.887755102</v>
      </c>
      <c r="D29" s="37">
        <f t="shared" si="2"/>
        <v>53.26530612</v>
      </c>
    </row>
    <row r="30">
      <c r="A30" s="9">
        <v>55.0</v>
      </c>
      <c r="B30" s="9">
        <v>50.0</v>
      </c>
      <c r="C30" s="36">
        <f t="shared" si="1"/>
        <v>1.1</v>
      </c>
      <c r="D30" s="37">
        <f t="shared" si="2"/>
        <v>66</v>
      </c>
    </row>
    <row r="31">
      <c r="A31" s="9">
        <v>21.0</v>
      </c>
      <c r="B31" s="9">
        <v>23.0</v>
      </c>
      <c r="C31" s="36">
        <f t="shared" si="1"/>
        <v>0.9130434783</v>
      </c>
      <c r="D31" s="37">
        <f t="shared" si="2"/>
        <v>54.7826087</v>
      </c>
    </row>
    <row r="32">
      <c r="A32" s="9">
        <v>33.0</v>
      </c>
      <c r="B32" s="9">
        <v>44.0</v>
      </c>
      <c r="C32" s="36">
        <f t="shared" si="1"/>
        <v>0.75</v>
      </c>
      <c r="D32" s="37">
        <f t="shared" si="2"/>
        <v>45</v>
      </c>
    </row>
    <row r="33">
      <c r="A33" s="9">
        <v>96.0</v>
      </c>
      <c r="B33" s="9">
        <v>140.0</v>
      </c>
      <c r="C33" s="36">
        <f t="shared" si="1"/>
        <v>0.6857142857</v>
      </c>
      <c r="D33" s="37">
        <f t="shared" si="2"/>
        <v>41.14285714</v>
      </c>
    </row>
    <row r="34">
      <c r="A34" s="9">
        <v>16.0</v>
      </c>
      <c r="B34" s="9">
        <v>19.0</v>
      </c>
      <c r="C34" s="36">
        <f t="shared" si="1"/>
        <v>0.8421052632</v>
      </c>
      <c r="D34" s="37">
        <f t="shared" si="2"/>
        <v>50.52631579</v>
      </c>
    </row>
    <row r="35">
      <c r="A35" s="9">
        <v>103.0</v>
      </c>
      <c r="B35" s="9">
        <v>149.0</v>
      </c>
      <c r="C35" s="36">
        <f t="shared" si="1"/>
        <v>0.6912751678</v>
      </c>
      <c r="D35" s="37">
        <f t="shared" si="2"/>
        <v>41.47651007</v>
      </c>
    </row>
    <row r="36">
      <c r="A36" s="9">
        <v>21.0</v>
      </c>
      <c r="B36" s="9">
        <v>33.0</v>
      </c>
      <c r="C36" s="36">
        <f t="shared" si="1"/>
        <v>0.6363636364</v>
      </c>
      <c r="D36" s="37">
        <f t="shared" si="2"/>
        <v>38.18181818</v>
      </c>
    </row>
    <row r="37">
      <c r="A37" s="9">
        <v>43.0</v>
      </c>
      <c r="B37" s="9">
        <v>66.0</v>
      </c>
      <c r="C37" s="36">
        <f t="shared" si="1"/>
        <v>0.6515151515</v>
      </c>
      <c r="D37" s="37">
        <f t="shared" si="2"/>
        <v>39.09090909</v>
      </c>
    </row>
    <row r="38">
      <c r="A38" s="9">
        <v>72.0</v>
      </c>
      <c r="B38" s="9">
        <v>86.0</v>
      </c>
      <c r="C38" s="36">
        <f t="shared" si="1"/>
        <v>0.8372093023</v>
      </c>
      <c r="D38" s="37">
        <f t="shared" si="2"/>
        <v>50.23255814</v>
      </c>
    </row>
    <row r="39">
      <c r="A39" s="9">
        <v>64.0</v>
      </c>
      <c r="B39" s="9">
        <v>65.0</v>
      </c>
      <c r="C39" s="36">
        <f t="shared" si="1"/>
        <v>0.9846153846</v>
      </c>
      <c r="D39" s="37">
        <f t="shared" si="2"/>
        <v>59.07692308</v>
      </c>
    </row>
    <row r="40">
      <c r="A40" s="9">
        <v>18.0</v>
      </c>
      <c r="B40" s="9">
        <v>21.0</v>
      </c>
      <c r="C40" s="36">
        <f t="shared" si="1"/>
        <v>0.8571428571</v>
      </c>
      <c r="D40" s="37">
        <f t="shared" si="2"/>
        <v>51.42857143</v>
      </c>
    </row>
    <row r="41">
      <c r="A41" s="9">
        <v>43.0</v>
      </c>
      <c r="B41" s="9">
        <v>72.0</v>
      </c>
      <c r="C41" s="36">
        <f t="shared" si="1"/>
        <v>0.5972222222</v>
      </c>
      <c r="D41" s="37">
        <f t="shared" si="2"/>
        <v>35.83333333</v>
      </c>
    </row>
    <row r="42">
      <c r="A42" s="9">
        <v>72.0</v>
      </c>
      <c r="B42" s="9">
        <v>86.0</v>
      </c>
      <c r="C42" s="36">
        <f t="shared" si="1"/>
        <v>0.8372093023</v>
      </c>
      <c r="D42" s="37">
        <f t="shared" si="2"/>
        <v>50.23255814</v>
      </c>
    </row>
    <row r="43">
      <c r="A43" s="9">
        <v>26.0</v>
      </c>
      <c r="B43" s="9">
        <v>35.0</v>
      </c>
      <c r="C43" s="36">
        <f t="shared" si="1"/>
        <v>0.7428571429</v>
      </c>
      <c r="D43" s="37">
        <f t="shared" si="2"/>
        <v>44.57142857</v>
      </c>
    </row>
    <row r="44">
      <c r="A44" s="9">
        <v>60.0</v>
      </c>
      <c r="B44" s="9">
        <v>79.0</v>
      </c>
      <c r="C44" s="36">
        <f t="shared" si="1"/>
        <v>0.7594936709</v>
      </c>
      <c r="D44" s="37">
        <f t="shared" si="2"/>
        <v>45.56962025</v>
      </c>
    </row>
    <row r="45">
      <c r="A45" s="9">
        <v>45.0</v>
      </c>
      <c r="B45" s="9">
        <v>63.0</v>
      </c>
      <c r="C45" s="36">
        <f t="shared" si="1"/>
        <v>0.7142857143</v>
      </c>
      <c r="D45" s="37">
        <f t="shared" si="2"/>
        <v>42.85714286</v>
      </c>
    </row>
    <row r="46">
      <c r="A46" s="9">
        <v>100.0</v>
      </c>
      <c r="B46" s="9">
        <v>112.0</v>
      </c>
      <c r="C46" s="36">
        <f t="shared" si="1"/>
        <v>0.8928571429</v>
      </c>
      <c r="D46" s="37">
        <f t="shared" si="2"/>
        <v>53.57142857</v>
      </c>
    </row>
    <row r="47">
      <c r="A47" s="9">
        <v>78.0</v>
      </c>
      <c r="B47" s="9">
        <v>90.0</v>
      </c>
      <c r="C47" s="36">
        <f t="shared" si="1"/>
        <v>0.8666666667</v>
      </c>
      <c r="D47" s="37">
        <f t="shared" si="2"/>
        <v>52</v>
      </c>
    </row>
    <row r="48">
      <c r="A48" s="9">
        <v>60.0</v>
      </c>
      <c r="B48" s="9">
        <v>80.0</v>
      </c>
      <c r="C48" s="36">
        <f t="shared" si="1"/>
        <v>0.75</v>
      </c>
      <c r="D48" s="37">
        <f t="shared" si="2"/>
        <v>45</v>
      </c>
    </row>
    <row r="49">
      <c r="A49" s="9">
        <v>71.0</v>
      </c>
      <c r="B49" s="9">
        <v>67.0</v>
      </c>
      <c r="C49" s="36">
        <f t="shared" si="1"/>
        <v>1.059701493</v>
      </c>
      <c r="D49" s="37">
        <f t="shared" si="2"/>
        <v>63.58208955</v>
      </c>
    </row>
    <row r="50">
      <c r="A50" s="9">
        <v>108.0</v>
      </c>
      <c r="B50" s="9">
        <v>99.0</v>
      </c>
      <c r="C50" s="36">
        <f t="shared" si="1"/>
        <v>1.090909091</v>
      </c>
      <c r="D50" s="37">
        <f t="shared" si="2"/>
        <v>65.45454545</v>
      </c>
    </row>
    <row r="51">
      <c r="A51" s="9">
        <v>37.0</v>
      </c>
      <c r="B51" s="9">
        <v>47.0</v>
      </c>
      <c r="C51" s="36">
        <f t="shared" si="1"/>
        <v>0.7872340426</v>
      </c>
      <c r="D51" s="37">
        <f t="shared" si="2"/>
        <v>47.23404255</v>
      </c>
      <c r="F51" s="40"/>
      <c r="G51" s="41" t="s">
        <v>48</v>
      </c>
      <c r="H51" s="41" t="s">
        <v>49</v>
      </c>
      <c r="I51" s="42" t="s">
        <v>51</v>
      </c>
    </row>
    <row r="52">
      <c r="A52" s="9">
        <v>23.0</v>
      </c>
      <c r="B52" s="9">
        <v>27.0</v>
      </c>
      <c r="C52" s="36">
        <f t="shared" si="1"/>
        <v>0.8518518519</v>
      </c>
      <c r="D52" s="37">
        <f t="shared" si="2"/>
        <v>51.11111111</v>
      </c>
      <c r="F52" s="43" t="s">
        <v>70</v>
      </c>
      <c r="G52" s="11">
        <f t="shared" ref="G52:H52" si="3">MIN(A2:A251)</f>
        <v>10</v>
      </c>
      <c r="H52" s="44">
        <f t="shared" si="3"/>
        <v>9</v>
      </c>
      <c r="I52" s="45">
        <f>MIN(D:D)</f>
        <v>14.7826087</v>
      </c>
    </row>
    <row r="53">
      <c r="A53" s="9">
        <v>69.0</v>
      </c>
      <c r="B53" s="9">
        <v>99.0</v>
      </c>
      <c r="C53" s="36">
        <f t="shared" si="1"/>
        <v>0.696969697</v>
      </c>
      <c r="D53" s="37">
        <f t="shared" si="2"/>
        <v>41.81818182</v>
      </c>
      <c r="F53" s="43" t="s">
        <v>71</v>
      </c>
      <c r="G53" s="44">
        <f t="shared" ref="G53:H53" si="4">_xlfn.QUARTILE.INC(A:A,1)</f>
        <v>35.25</v>
      </c>
      <c r="H53" s="44">
        <f t="shared" si="4"/>
        <v>47.5</v>
      </c>
      <c r="I53" s="46">
        <f>_xlfn.QUARTILE.INC(D:D,1)</f>
        <v>40.79085761</v>
      </c>
    </row>
    <row r="54">
      <c r="A54" s="9">
        <v>89.0</v>
      </c>
      <c r="B54" s="9">
        <v>117.0</v>
      </c>
      <c r="C54" s="36">
        <f t="shared" si="1"/>
        <v>0.7606837607</v>
      </c>
      <c r="D54" s="37">
        <f t="shared" si="2"/>
        <v>45.64102564</v>
      </c>
      <c r="F54" s="43" t="s">
        <v>72</v>
      </c>
      <c r="G54" s="44">
        <f t="shared" ref="G54:H54" si="5">_xlfn.QUARTILE.INC(A:A,2)</f>
        <v>60.5</v>
      </c>
      <c r="H54" s="44">
        <f t="shared" si="5"/>
        <v>77.5</v>
      </c>
      <c r="I54" s="46">
        <f>_xlfn.QUARTILE.INC(D:D,2)</f>
        <v>49.03525046</v>
      </c>
    </row>
    <row r="55">
      <c r="A55" s="9">
        <v>107.0</v>
      </c>
      <c r="B55" s="9">
        <v>118.0</v>
      </c>
      <c r="C55" s="36">
        <f t="shared" si="1"/>
        <v>0.906779661</v>
      </c>
      <c r="D55" s="37">
        <f t="shared" si="2"/>
        <v>54.40677966</v>
      </c>
      <c r="F55" s="43" t="s">
        <v>73</v>
      </c>
      <c r="G55" s="44">
        <f t="shared" ref="G55:H55" si="6">_xlfn.QUARTILE.INC(A:A,3)</f>
        <v>91.5</v>
      </c>
      <c r="H55" s="44">
        <f t="shared" si="6"/>
        <v>117</v>
      </c>
      <c r="I55" s="46">
        <f>_xlfn.QUARTILE.INC(D:D,3)</f>
        <v>55.38461538</v>
      </c>
    </row>
    <row r="56">
      <c r="A56" s="9">
        <v>48.0</v>
      </c>
      <c r="B56" s="9">
        <v>52.0</v>
      </c>
      <c r="C56" s="36">
        <f t="shared" si="1"/>
        <v>0.9230769231</v>
      </c>
      <c r="D56" s="37">
        <f t="shared" si="2"/>
        <v>55.38461538</v>
      </c>
      <c r="F56" s="43" t="s">
        <v>74</v>
      </c>
      <c r="G56" s="11">
        <f t="shared" ref="G56:H56" si="7">MAX(A:A)</f>
        <v>120</v>
      </c>
      <c r="H56" s="11">
        <f t="shared" si="7"/>
        <v>336</v>
      </c>
      <c r="I56" s="47">
        <f>MAX(D:D)</f>
        <v>77.14285714</v>
      </c>
    </row>
    <row r="57">
      <c r="A57" s="9">
        <v>87.0</v>
      </c>
      <c r="B57" s="9">
        <v>117.0</v>
      </c>
      <c r="C57" s="36">
        <f t="shared" si="1"/>
        <v>0.7435897436</v>
      </c>
      <c r="D57" s="37">
        <f t="shared" si="2"/>
        <v>44.61538462</v>
      </c>
      <c r="F57" s="43" t="s">
        <v>75</v>
      </c>
      <c r="G57" s="11">
        <f t="shared" ref="G57:H57" si="8">AVERAGE(A:A)</f>
        <v>63.48</v>
      </c>
      <c r="H57" s="11">
        <f t="shared" si="8"/>
        <v>86.212</v>
      </c>
      <c r="I57" s="45">
        <f>AVERAGE(D:D)</f>
        <v>47.8822443</v>
      </c>
    </row>
    <row r="58">
      <c r="A58" s="9">
        <v>50.0</v>
      </c>
      <c r="B58" s="9">
        <v>158.0</v>
      </c>
      <c r="C58" s="36">
        <f t="shared" si="1"/>
        <v>0.3164556962</v>
      </c>
      <c r="D58" s="37">
        <f t="shared" si="2"/>
        <v>18.98734177</v>
      </c>
      <c r="F58" s="48" t="s">
        <v>76</v>
      </c>
      <c r="G58" s="49">
        <f t="shared" ref="G58:H58" si="9">_xlfn.STDEV.P(A:A)</f>
        <v>31.57773899</v>
      </c>
      <c r="H58" s="49">
        <f t="shared" si="9"/>
        <v>53.04857261</v>
      </c>
      <c r="I58" s="50">
        <f>_xlfn.STDEV.P(D:D)</f>
        <v>11.64622761</v>
      </c>
    </row>
    <row r="59">
      <c r="A59" s="9">
        <v>82.0</v>
      </c>
      <c r="B59" s="9">
        <v>106.0</v>
      </c>
      <c r="C59" s="36">
        <f t="shared" si="1"/>
        <v>0.7735849057</v>
      </c>
      <c r="D59" s="37">
        <f t="shared" si="2"/>
        <v>46.41509434</v>
      </c>
    </row>
    <row r="60">
      <c r="A60" s="9">
        <v>26.0</v>
      </c>
      <c r="B60" s="9">
        <v>32.0</v>
      </c>
      <c r="C60" s="36">
        <f t="shared" si="1"/>
        <v>0.8125</v>
      </c>
      <c r="D60" s="37">
        <f t="shared" si="2"/>
        <v>48.75</v>
      </c>
    </row>
    <row r="61">
      <c r="A61" s="9">
        <v>69.0</v>
      </c>
      <c r="B61" s="9">
        <v>68.0</v>
      </c>
      <c r="C61" s="36">
        <f t="shared" si="1"/>
        <v>1.014705882</v>
      </c>
      <c r="D61" s="37">
        <f t="shared" si="2"/>
        <v>60.88235294</v>
      </c>
    </row>
    <row r="62">
      <c r="A62" s="9">
        <v>76.0</v>
      </c>
      <c r="B62" s="9">
        <v>76.0</v>
      </c>
      <c r="C62" s="36">
        <f t="shared" si="1"/>
        <v>1</v>
      </c>
      <c r="D62" s="37">
        <f t="shared" si="2"/>
        <v>60</v>
      </c>
    </row>
    <row r="63">
      <c r="A63" s="9">
        <v>50.0</v>
      </c>
      <c r="B63" s="9">
        <v>51.0</v>
      </c>
      <c r="C63" s="36">
        <f t="shared" si="1"/>
        <v>0.9803921569</v>
      </c>
      <c r="D63" s="37">
        <f t="shared" si="2"/>
        <v>58.82352941</v>
      </c>
    </row>
    <row r="64">
      <c r="A64" s="9">
        <v>63.0</v>
      </c>
      <c r="B64" s="9">
        <v>74.0</v>
      </c>
      <c r="C64" s="36">
        <f t="shared" si="1"/>
        <v>0.8513513514</v>
      </c>
      <c r="D64" s="37">
        <f t="shared" si="2"/>
        <v>51.08108108</v>
      </c>
    </row>
    <row r="65">
      <c r="A65" s="9">
        <v>100.0</v>
      </c>
      <c r="B65" s="9">
        <v>136.0</v>
      </c>
      <c r="C65" s="36">
        <f t="shared" si="1"/>
        <v>0.7352941176</v>
      </c>
      <c r="D65" s="37">
        <f t="shared" si="2"/>
        <v>44.11764706</v>
      </c>
    </row>
    <row r="66">
      <c r="A66" s="9">
        <v>93.0</v>
      </c>
      <c r="B66" s="9">
        <v>110.0</v>
      </c>
      <c r="C66" s="36">
        <f t="shared" si="1"/>
        <v>0.8454545455</v>
      </c>
      <c r="D66" s="37">
        <f t="shared" si="2"/>
        <v>50.72727273</v>
      </c>
    </row>
    <row r="67">
      <c r="A67" s="9">
        <v>83.0</v>
      </c>
      <c r="B67" s="9">
        <v>112.0</v>
      </c>
      <c r="C67" s="36">
        <f t="shared" si="1"/>
        <v>0.7410714286</v>
      </c>
      <c r="D67" s="37">
        <f t="shared" si="2"/>
        <v>44.46428571</v>
      </c>
    </row>
    <row r="68">
      <c r="A68" s="9">
        <v>90.0</v>
      </c>
      <c r="B68" s="9">
        <v>122.0</v>
      </c>
      <c r="C68" s="36">
        <f t="shared" si="1"/>
        <v>0.737704918</v>
      </c>
      <c r="D68" s="37">
        <f t="shared" si="2"/>
        <v>44.26229508</v>
      </c>
    </row>
    <row r="69">
      <c r="A69" s="9">
        <v>89.0</v>
      </c>
      <c r="B69" s="9">
        <v>121.0</v>
      </c>
      <c r="C69" s="36">
        <f t="shared" si="1"/>
        <v>0.7355371901</v>
      </c>
      <c r="D69" s="37">
        <f t="shared" si="2"/>
        <v>44.1322314</v>
      </c>
    </row>
    <row r="70">
      <c r="A70" s="9">
        <v>117.0</v>
      </c>
      <c r="B70" s="9">
        <v>120.0</v>
      </c>
      <c r="C70" s="36">
        <f t="shared" si="1"/>
        <v>0.975</v>
      </c>
      <c r="D70" s="37">
        <f t="shared" si="2"/>
        <v>58.5</v>
      </c>
    </row>
    <row r="71">
      <c r="A71" s="9">
        <v>66.0</v>
      </c>
      <c r="B71" s="9">
        <v>61.0</v>
      </c>
      <c r="C71" s="36">
        <f t="shared" si="1"/>
        <v>1.081967213</v>
      </c>
      <c r="D71" s="37">
        <f t="shared" si="2"/>
        <v>64.91803279</v>
      </c>
    </row>
    <row r="72">
      <c r="A72" s="9">
        <v>24.0</v>
      </c>
      <c r="B72" s="9">
        <v>41.0</v>
      </c>
      <c r="C72" s="36">
        <f t="shared" si="1"/>
        <v>0.5853658537</v>
      </c>
      <c r="D72" s="37">
        <f t="shared" si="2"/>
        <v>35.12195122</v>
      </c>
    </row>
    <row r="73">
      <c r="A73" s="9">
        <v>10.0</v>
      </c>
      <c r="B73" s="9">
        <v>12.0</v>
      </c>
      <c r="C73" s="36">
        <f t="shared" si="1"/>
        <v>0.8333333333</v>
      </c>
      <c r="D73" s="37">
        <f t="shared" si="2"/>
        <v>50</v>
      </c>
    </row>
    <row r="74">
      <c r="A74" s="9">
        <v>33.0</v>
      </c>
      <c r="B74" s="9">
        <v>46.0</v>
      </c>
      <c r="C74" s="36">
        <f t="shared" si="1"/>
        <v>0.7173913043</v>
      </c>
      <c r="D74" s="37">
        <f t="shared" si="2"/>
        <v>43.04347826</v>
      </c>
    </row>
    <row r="75">
      <c r="A75" s="9">
        <v>26.0</v>
      </c>
      <c r="B75" s="9">
        <v>55.0</v>
      </c>
      <c r="C75" s="36">
        <f t="shared" si="1"/>
        <v>0.4727272727</v>
      </c>
      <c r="D75" s="37">
        <f t="shared" si="2"/>
        <v>28.36363636</v>
      </c>
    </row>
    <row r="76">
      <c r="A76" s="9">
        <v>115.0</v>
      </c>
      <c r="B76" s="9">
        <v>257.0</v>
      </c>
      <c r="C76" s="36">
        <f t="shared" si="1"/>
        <v>0.4474708171</v>
      </c>
      <c r="D76" s="37">
        <f t="shared" si="2"/>
        <v>26.84824903</v>
      </c>
    </row>
    <row r="77">
      <c r="A77" s="9">
        <v>32.0</v>
      </c>
      <c r="B77" s="9">
        <v>32.0</v>
      </c>
      <c r="C77" s="36">
        <f t="shared" si="1"/>
        <v>1</v>
      </c>
      <c r="D77" s="37">
        <f t="shared" si="2"/>
        <v>60</v>
      </c>
    </row>
    <row r="78">
      <c r="A78" s="9">
        <v>99.0</v>
      </c>
      <c r="B78" s="9">
        <v>135.0</v>
      </c>
      <c r="C78" s="36">
        <f t="shared" si="1"/>
        <v>0.7333333333</v>
      </c>
      <c r="D78" s="37">
        <f t="shared" si="2"/>
        <v>44</v>
      </c>
    </row>
    <row r="79">
      <c r="A79" s="9">
        <v>51.0</v>
      </c>
      <c r="B79" s="9">
        <v>83.0</v>
      </c>
      <c r="C79" s="36">
        <f t="shared" si="1"/>
        <v>0.6144578313</v>
      </c>
      <c r="D79" s="37">
        <f t="shared" si="2"/>
        <v>36.86746988</v>
      </c>
    </row>
    <row r="80">
      <c r="A80" s="9">
        <v>116.0</v>
      </c>
      <c r="B80" s="9">
        <v>198.0</v>
      </c>
      <c r="C80" s="36">
        <f t="shared" si="1"/>
        <v>0.5858585859</v>
      </c>
      <c r="D80" s="37">
        <f t="shared" si="2"/>
        <v>35.15151515</v>
      </c>
    </row>
    <row r="81">
      <c r="A81" s="9">
        <v>105.0</v>
      </c>
      <c r="B81" s="9">
        <v>111.0</v>
      </c>
      <c r="C81" s="36">
        <f t="shared" si="1"/>
        <v>0.9459459459</v>
      </c>
      <c r="D81" s="37">
        <f t="shared" si="2"/>
        <v>56.75675676</v>
      </c>
    </row>
    <row r="82">
      <c r="A82" s="9">
        <v>94.0</v>
      </c>
      <c r="B82" s="9">
        <v>105.0</v>
      </c>
      <c r="C82" s="36">
        <f t="shared" si="1"/>
        <v>0.8952380952</v>
      </c>
      <c r="D82" s="37">
        <f t="shared" si="2"/>
        <v>53.71428571</v>
      </c>
    </row>
    <row r="83">
      <c r="A83" s="9">
        <v>114.0</v>
      </c>
      <c r="B83" s="9">
        <v>110.0</v>
      </c>
      <c r="C83" s="36">
        <f t="shared" si="1"/>
        <v>1.036363636</v>
      </c>
      <c r="D83" s="37">
        <f t="shared" si="2"/>
        <v>62.18181818</v>
      </c>
    </row>
    <row r="84">
      <c r="A84" s="9">
        <v>65.0</v>
      </c>
      <c r="B84" s="9">
        <v>69.0</v>
      </c>
      <c r="C84" s="36">
        <f t="shared" si="1"/>
        <v>0.9420289855</v>
      </c>
      <c r="D84" s="37">
        <f t="shared" si="2"/>
        <v>56.52173913</v>
      </c>
    </row>
    <row r="85">
      <c r="A85" s="9">
        <v>81.0</v>
      </c>
      <c r="B85" s="9">
        <v>101.0</v>
      </c>
      <c r="C85" s="36">
        <f t="shared" si="1"/>
        <v>0.801980198</v>
      </c>
      <c r="D85" s="37">
        <f t="shared" si="2"/>
        <v>48.11881188</v>
      </c>
    </row>
    <row r="86">
      <c r="A86" s="9">
        <v>113.0</v>
      </c>
      <c r="B86" s="9">
        <v>166.0</v>
      </c>
      <c r="C86" s="36">
        <f t="shared" si="1"/>
        <v>0.6807228916</v>
      </c>
      <c r="D86" s="37">
        <f t="shared" si="2"/>
        <v>40.84337349</v>
      </c>
    </row>
    <row r="87">
      <c r="A87" s="9">
        <v>119.0</v>
      </c>
      <c r="B87" s="9">
        <v>124.0</v>
      </c>
      <c r="C87" s="36">
        <f t="shared" si="1"/>
        <v>0.9596774194</v>
      </c>
      <c r="D87" s="37">
        <f t="shared" si="2"/>
        <v>57.58064516</v>
      </c>
    </row>
    <row r="88">
      <c r="A88" s="9">
        <v>100.0</v>
      </c>
      <c r="B88" s="9">
        <v>105.0</v>
      </c>
      <c r="C88" s="36">
        <f t="shared" si="1"/>
        <v>0.9523809524</v>
      </c>
      <c r="D88" s="37">
        <f t="shared" si="2"/>
        <v>57.14285714</v>
      </c>
    </row>
    <row r="89">
      <c r="A89" s="9">
        <v>24.0</v>
      </c>
      <c r="B89" s="9">
        <v>21.0</v>
      </c>
      <c r="C89" s="36">
        <f t="shared" si="1"/>
        <v>1.142857143</v>
      </c>
      <c r="D89" s="37">
        <f t="shared" si="2"/>
        <v>68.57142857</v>
      </c>
    </row>
    <row r="90">
      <c r="A90" s="9">
        <v>76.0</v>
      </c>
      <c r="B90" s="9">
        <v>89.0</v>
      </c>
      <c r="C90" s="36">
        <f t="shared" si="1"/>
        <v>0.8539325843</v>
      </c>
      <c r="D90" s="37">
        <f t="shared" si="2"/>
        <v>51.23595506</v>
      </c>
    </row>
    <row r="91">
      <c r="A91" s="9">
        <v>66.0</v>
      </c>
      <c r="B91" s="9">
        <v>95.0</v>
      </c>
      <c r="C91" s="36">
        <f t="shared" si="1"/>
        <v>0.6947368421</v>
      </c>
      <c r="D91" s="37">
        <f t="shared" si="2"/>
        <v>41.68421053</v>
      </c>
    </row>
    <row r="92">
      <c r="A92" s="9">
        <v>81.0</v>
      </c>
      <c r="B92" s="9">
        <v>99.0</v>
      </c>
      <c r="C92" s="36">
        <f t="shared" si="1"/>
        <v>0.8181818182</v>
      </c>
      <c r="D92" s="37">
        <f t="shared" si="2"/>
        <v>49.09090909</v>
      </c>
    </row>
    <row r="93">
      <c r="A93" s="9">
        <v>29.0</v>
      </c>
      <c r="B93" s="9">
        <v>62.0</v>
      </c>
      <c r="C93" s="36">
        <f t="shared" si="1"/>
        <v>0.4677419355</v>
      </c>
      <c r="D93" s="37">
        <f t="shared" si="2"/>
        <v>28.06451613</v>
      </c>
    </row>
    <row r="94">
      <c r="A94" s="9">
        <v>76.0</v>
      </c>
      <c r="B94" s="9">
        <v>116.0</v>
      </c>
      <c r="C94" s="36">
        <f t="shared" si="1"/>
        <v>0.6551724138</v>
      </c>
      <c r="D94" s="37">
        <f t="shared" si="2"/>
        <v>39.31034483</v>
      </c>
    </row>
    <row r="95">
      <c r="A95" s="9">
        <v>40.0</v>
      </c>
      <c r="B95" s="9">
        <v>57.0</v>
      </c>
      <c r="C95" s="36">
        <f t="shared" si="1"/>
        <v>0.701754386</v>
      </c>
      <c r="D95" s="37">
        <f t="shared" si="2"/>
        <v>42.10526316</v>
      </c>
    </row>
    <row r="96">
      <c r="A96" s="9">
        <v>84.0</v>
      </c>
      <c r="B96" s="9">
        <v>165.0</v>
      </c>
      <c r="C96" s="36">
        <f t="shared" si="1"/>
        <v>0.5090909091</v>
      </c>
      <c r="D96" s="37">
        <f t="shared" si="2"/>
        <v>30.54545455</v>
      </c>
    </row>
    <row r="97">
      <c r="A97" s="9">
        <v>48.0</v>
      </c>
      <c r="B97" s="9">
        <v>52.0</v>
      </c>
      <c r="C97" s="36">
        <f t="shared" si="1"/>
        <v>0.9230769231</v>
      </c>
      <c r="D97" s="37">
        <f t="shared" si="2"/>
        <v>55.38461538</v>
      </c>
    </row>
    <row r="98">
      <c r="A98" s="9">
        <v>54.0</v>
      </c>
      <c r="B98" s="9">
        <v>57.0</v>
      </c>
      <c r="C98" s="36">
        <f t="shared" si="1"/>
        <v>0.9473684211</v>
      </c>
      <c r="D98" s="37">
        <f t="shared" si="2"/>
        <v>56.84210526</v>
      </c>
    </row>
    <row r="99">
      <c r="A99" s="9">
        <v>45.0</v>
      </c>
      <c r="B99" s="9">
        <v>77.0</v>
      </c>
      <c r="C99" s="36">
        <f t="shared" si="1"/>
        <v>0.5844155844</v>
      </c>
      <c r="D99" s="37">
        <f t="shared" si="2"/>
        <v>35.06493506</v>
      </c>
    </row>
    <row r="100">
      <c r="A100" s="9">
        <v>48.0</v>
      </c>
      <c r="B100" s="9">
        <v>77.0</v>
      </c>
      <c r="C100" s="36">
        <f t="shared" si="1"/>
        <v>0.6233766234</v>
      </c>
      <c r="D100" s="37">
        <f t="shared" si="2"/>
        <v>37.4025974</v>
      </c>
    </row>
    <row r="101">
      <c r="A101" s="9">
        <v>119.0</v>
      </c>
      <c r="B101" s="9">
        <v>129.0</v>
      </c>
      <c r="C101" s="36">
        <f t="shared" si="1"/>
        <v>0.9224806202</v>
      </c>
      <c r="D101" s="37">
        <f t="shared" si="2"/>
        <v>55.34883721</v>
      </c>
    </row>
    <row r="102">
      <c r="A102" s="9">
        <v>11.0</v>
      </c>
      <c r="B102" s="9">
        <v>15.0</v>
      </c>
      <c r="C102" s="36">
        <f t="shared" si="1"/>
        <v>0.7333333333</v>
      </c>
      <c r="D102" s="37">
        <f t="shared" si="2"/>
        <v>44</v>
      </c>
    </row>
    <row r="103">
      <c r="A103" s="9">
        <v>55.0</v>
      </c>
      <c r="B103" s="9">
        <v>60.0</v>
      </c>
      <c r="C103" s="36">
        <f t="shared" si="1"/>
        <v>0.9166666667</v>
      </c>
      <c r="D103" s="37">
        <f t="shared" si="2"/>
        <v>55</v>
      </c>
    </row>
    <row r="104">
      <c r="A104" s="9">
        <v>112.0</v>
      </c>
      <c r="B104" s="9">
        <v>101.0</v>
      </c>
      <c r="C104" s="36">
        <f t="shared" si="1"/>
        <v>1.108910891</v>
      </c>
      <c r="D104" s="37">
        <f t="shared" si="2"/>
        <v>66.53465347</v>
      </c>
    </row>
    <row r="105">
      <c r="A105" s="9">
        <v>75.0</v>
      </c>
      <c r="B105" s="9">
        <v>119.0</v>
      </c>
      <c r="C105" s="36">
        <f t="shared" si="1"/>
        <v>0.6302521008</v>
      </c>
      <c r="D105" s="37">
        <f t="shared" si="2"/>
        <v>37.81512605</v>
      </c>
    </row>
    <row r="106">
      <c r="A106" s="9">
        <v>85.0</v>
      </c>
      <c r="B106" s="9">
        <v>107.0</v>
      </c>
      <c r="C106" s="36">
        <f t="shared" si="1"/>
        <v>0.7943925234</v>
      </c>
      <c r="D106" s="37">
        <f t="shared" si="2"/>
        <v>47.6635514</v>
      </c>
    </row>
    <row r="107">
      <c r="A107" s="9">
        <v>36.0</v>
      </c>
      <c r="B107" s="9">
        <v>40.0</v>
      </c>
      <c r="C107" s="36">
        <f t="shared" si="1"/>
        <v>0.9</v>
      </c>
      <c r="D107" s="37">
        <f t="shared" si="2"/>
        <v>54</v>
      </c>
    </row>
    <row r="108">
      <c r="A108" s="9">
        <v>64.0</v>
      </c>
      <c r="B108" s="9">
        <v>74.0</v>
      </c>
      <c r="C108" s="36">
        <f t="shared" si="1"/>
        <v>0.8648648649</v>
      </c>
      <c r="D108" s="37">
        <f t="shared" si="2"/>
        <v>51.89189189</v>
      </c>
    </row>
    <row r="109">
      <c r="A109" s="9">
        <v>56.0</v>
      </c>
      <c r="B109" s="9">
        <v>135.0</v>
      </c>
      <c r="C109" s="36">
        <f t="shared" si="1"/>
        <v>0.4148148148</v>
      </c>
      <c r="D109" s="37">
        <f t="shared" si="2"/>
        <v>24.88888889</v>
      </c>
    </row>
    <row r="110">
      <c r="A110" s="9">
        <v>60.0</v>
      </c>
      <c r="B110" s="9">
        <v>70.0</v>
      </c>
      <c r="C110" s="36">
        <f t="shared" si="1"/>
        <v>0.8571428571</v>
      </c>
      <c r="D110" s="37">
        <f t="shared" si="2"/>
        <v>51.42857143</v>
      </c>
    </row>
    <row r="111">
      <c r="A111" s="9">
        <v>84.0</v>
      </c>
      <c r="B111" s="9">
        <v>99.0</v>
      </c>
      <c r="C111" s="36">
        <f t="shared" si="1"/>
        <v>0.8484848485</v>
      </c>
      <c r="D111" s="37">
        <f t="shared" si="2"/>
        <v>50.90909091</v>
      </c>
    </row>
    <row r="112">
      <c r="A112" s="9">
        <v>97.0</v>
      </c>
      <c r="B112" s="9">
        <v>294.0</v>
      </c>
      <c r="C112" s="36">
        <f t="shared" si="1"/>
        <v>0.3299319728</v>
      </c>
      <c r="D112" s="37">
        <f t="shared" si="2"/>
        <v>19.79591837</v>
      </c>
    </row>
    <row r="113">
      <c r="A113" s="9">
        <v>104.0</v>
      </c>
      <c r="B113" s="9">
        <v>146.0</v>
      </c>
      <c r="C113" s="36">
        <f t="shared" si="1"/>
        <v>0.7123287671</v>
      </c>
      <c r="D113" s="37">
        <f t="shared" si="2"/>
        <v>42.73972603</v>
      </c>
    </row>
    <row r="114">
      <c r="A114" s="9">
        <v>94.0</v>
      </c>
      <c r="B114" s="9">
        <v>100.0</v>
      </c>
      <c r="C114" s="36">
        <f t="shared" si="1"/>
        <v>0.94</v>
      </c>
      <c r="D114" s="37">
        <f t="shared" si="2"/>
        <v>56.4</v>
      </c>
    </row>
    <row r="115">
      <c r="A115" s="9">
        <v>88.0</v>
      </c>
      <c r="B115" s="9">
        <v>109.0</v>
      </c>
      <c r="C115" s="36">
        <f t="shared" si="1"/>
        <v>0.8073394495</v>
      </c>
      <c r="D115" s="37">
        <f t="shared" si="2"/>
        <v>48.44036697</v>
      </c>
    </row>
    <row r="116">
      <c r="A116" s="9">
        <v>51.0</v>
      </c>
      <c r="B116" s="9">
        <v>70.0</v>
      </c>
      <c r="C116" s="36">
        <f t="shared" si="1"/>
        <v>0.7285714286</v>
      </c>
      <c r="D116" s="37">
        <f t="shared" si="2"/>
        <v>43.71428571</v>
      </c>
    </row>
    <row r="117">
      <c r="A117" s="9">
        <v>59.0</v>
      </c>
      <c r="B117" s="9">
        <v>72.0</v>
      </c>
      <c r="C117" s="36">
        <f t="shared" si="1"/>
        <v>0.8194444444</v>
      </c>
      <c r="D117" s="37">
        <f t="shared" si="2"/>
        <v>49.16666667</v>
      </c>
    </row>
    <row r="118">
      <c r="A118" s="9">
        <v>24.0</v>
      </c>
      <c r="B118" s="9">
        <v>28.0</v>
      </c>
      <c r="C118" s="36">
        <f t="shared" si="1"/>
        <v>0.8571428571</v>
      </c>
      <c r="D118" s="37">
        <f t="shared" si="2"/>
        <v>51.42857143</v>
      </c>
    </row>
    <row r="119">
      <c r="A119" s="9">
        <v>30.0</v>
      </c>
      <c r="B119" s="9">
        <v>31.0</v>
      </c>
      <c r="C119" s="36">
        <f t="shared" si="1"/>
        <v>0.9677419355</v>
      </c>
      <c r="D119" s="37">
        <f t="shared" si="2"/>
        <v>58.06451613</v>
      </c>
    </row>
    <row r="120">
      <c r="A120" s="9">
        <v>73.0</v>
      </c>
      <c r="B120" s="9">
        <v>82.0</v>
      </c>
      <c r="C120" s="36">
        <f t="shared" si="1"/>
        <v>0.8902439024</v>
      </c>
      <c r="D120" s="37">
        <f t="shared" si="2"/>
        <v>53.41463415</v>
      </c>
    </row>
    <row r="121">
      <c r="A121" s="9">
        <v>65.0</v>
      </c>
      <c r="B121" s="9">
        <v>90.0</v>
      </c>
      <c r="C121" s="36">
        <f t="shared" si="1"/>
        <v>0.7222222222</v>
      </c>
      <c r="D121" s="37">
        <f t="shared" si="2"/>
        <v>43.33333333</v>
      </c>
    </row>
    <row r="122">
      <c r="A122" s="9">
        <v>100.0</v>
      </c>
      <c r="B122" s="9">
        <v>133.0</v>
      </c>
      <c r="C122" s="36">
        <f t="shared" si="1"/>
        <v>0.7518796992</v>
      </c>
      <c r="D122" s="37">
        <f t="shared" si="2"/>
        <v>45.11278195</v>
      </c>
    </row>
    <row r="123">
      <c r="A123" s="9">
        <v>78.0</v>
      </c>
      <c r="B123" s="9">
        <v>120.0</v>
      </c>
      <c r="C123" s="36">
        <f t="shared" si="1"/>
        <v>0.65</v>
      </c>
      <c r="D123" s="37">
        <f t="shared" si="2"/>
        <v>39</v>
      </c>
    </row>
    <row r="124">
      <c r="A124" s="9">
        <v>20.0</v>
      </c>
      <c r="B124" s="9">
        <v>18.0</v>
      </c>
      <c r="C124" s="36">
        <f t="shared" si="1"/>
        <v>1.111111111</v>
      </c>
      <c r="D124" s="37">
        <f t="shared" si="2"/>
        <v>66.66666667</v>
      </c>
    </row>
    <row r="125">
      <c r="A125" s="9">
        <v>109.0</v>
      </c>
      <c r="B125" s="9">
        <v>174.0</v>
      </c>
      <c r="C125" s="36">
        <f t="shared" si="1"/>
        <v>0.6264367816</v>
      </c>
      <c r="D125" s="37">
        <f t="shared" si="2"/>
        <v>37.5862069</v>
      </c>
    </row>
    <row r="126">
      <c r="A126" s="9">
        <v>14.0</v>
      </c>
      <c r="B126" s="9">
        <v>17.0</v>
      </c>
      <c r="C126" s="36">
        <f t="shared" si="1"/>
        <v>0.8235294118</v>
      </c>
      <c r="D126" s="37">
        <f t="shared" si="2"/>
        <v>49.41176471</v>
      </c>
    </row>
    <row r="127">
      <c r="A127" s="9">
        <v>18.0</v>
      </c>
      <c r="B127" s="9">
        <v>16.0</v>
      </c>
      <c r="C127" s="36">
        <f t="shared" si="1"/>
        <v>1.125</v>
      </c>
      <c r="D127" s="37">
        <f t="shared" si="2"/>
        <v>67.5</v>
      </c>
    </row>
    <row r="128">
      <c r="A128" s="9">
        <v>15.0</v>
      </c>
      <c r="B128" s="9">
        <v>15.0</v>
      </c>
      <c r="C128" s="36">
        <f t="shared" si="1"/>
        <v>1</v>
      </c>
      <c r="D128" s="37">
        <f t="shared" si="2"/>
        <v>60</v>
      </c>
    </row>
    <row r="129">
      <c r="A129" s="9">
        <v>109.0</v>
      </c>
      <c r="B129" s="9">
        <v>209.0</v>
      </c>
      <c r="C129" s="36">
        <f t="shared" si="1"/>
        <v>0.5215311005</v>
      </c>
      <c r="D129" s="37">
        <f t="shared" si="2"/>
        <v>31.29186603</v>
      </c>
    </row>
    <row r="130">
      <c r="A130" s="9">
        <v>25.0</v>
      </c>
      <c r="B130" s="9">
        <v>26.0</v>
      </c>
      <c r="C130" s="36">
        <f t="shared" si="1"/>
        <v>0.9615384615</v>
      </c>
      <c r="D130" s="37">
        <f t="shared" si="2"/>
        <v>57.69230769</v>
      </c>
    </row>
    <row r="131">
      <c r="A131" s="9">
        <v>33.0</v>
      </c>
      <c r="B131" s="9">
        <v>37.0</v>
      </c>
      <c r="C131" s="36">
        <f t="shared" si="1"/>
        <v>0.8918918919</v>
      </c>
      <c r="D131" s="37">
        <f t="shared" si="2"/>
        <v>53.51351351</v>
      </c>
    </row>
    <row r="132">
      <c r="A132" s="9">
        <v>52.0</v>
      </c>
      <c r="B132" s="9">
        <v>53.0</v>
      </c>
      <c r="C132" s="36">
        <f t="shared" si="1"/>
        <v>0.9811320755</v>
      </c>
      <c r="D132" s="37">
        <f t="shared" si="2"/>
        <v>58.86792453</v>
      </c>
    </row>
    <row r="133">
      <c r="A133" s="9">
        <v>120.0</v>
      </c>
      <c r="B133" s="9">
        <v>210.0</v>
      </c>
      <c r="C133" s="36">
        <f t="shared" si="1"/>
        <v>0.5714285714</v>
      </c>
      <c r="D133" s="37">
        <f t="shared" si="2"/>
        <v>34.28571429</v>
      </c>
    </row>
    <row r="134">
      <c r="A134" s="9">
        <v>50.0</v>
      </c>
      <c r="B134" s="9">
        <v>62.0</v>
      </c>
      <c r="C134" s="36">
        <f t="shared" si="1"/>
        <v>0.8064516129</v>
      </c>
      <c r="D134" s="37">
        <f t="shared" si="2"/>
        <v>48.38709677</v>
      </c>
    </row>
    <row r="135">
      <c r="A135" s="9">
        <v>104.0</v>
      </c>
      <c r="B135" s="9">
        <v>158.0</v>
      </c>
      <c r="C135" s="36">
        <f t="shared" si="1"/>
        <v>0.6582278481</v>
      </c>
      <c r="D135" s="37">
        <f t="shared" si="2"/>
        <v>39.49367089</v>
      </c>
    </row>
    <row r="136">
      <c r="A136" s="9">
        <v>20.0</v>
      </c>
      <c r="B136" s="9">
        <v>24.0</v>
      </c>
      <c r="C136" s="36">
        <f t="shared" si="1"/>
        <v>0.8333333333</v>
      </c>
      <c r="D136" s="37">
        <f t="shared" si="2"/>
        <v>50</v>
      </c>
    </row>
    <row r="137">
      <c r="A137" s="9">
        <v>34.0</v>
      </c>
      <c r="B137" s="9">
        <v>138.0</v>
      </c>
      <c r="C137" s="36">
        <f t="shared" si="1"/>
        <v>0.2463768116</v>
      </c>
      <c r="D137" s="37">
        <f t="shared" si="2"/>
        <v>14.7826087</v>
      </c>
    </row>
    <row r="138">
      <c r="A138" s="9">
        <v>85.0</v>
      </c>
      <c r="B138" s="9">
        <v>76.0</v>
      </c>
      <c r="C138" s="36">
        <f t="shared" si="1"/>
        <v>1.118421053</v>
      </c>
      <c r="D138" s="37">
        <f t="shared" si="2"/>
        <v>67.10526316</v>
      </c>
    </row>
    <row r="139">
      <c r="A139" s="9">
        <v>41.0</v>
      </c>
      <c r="B139" s="9">
        <v>59.0</v>
      </c>
      <c r="C139" s="36">
        <f t="shared" si="1"/>
        <v>0.6949152542</v>
      </c>
      <c r="D139" s="37">
        <f t="shared" si="2"/>
        <v>41.69491525</v>
      </c>
    </row>
    <row r="140">
      <c r="A140" s="9">
        <v>19.0</v>
      </c>
      <c r="B140" s="9">
        <v>30.0</v>
      </c>
      <c r="C140" s="36">
        <f t="shared" si="1"/>
        <v>0.6333333333</v>
      </c>
      <c r="D140" s="37">
        <f t="shared" si="2"/>
        <v>38</v>
      </c>
    </row>
    <row r="141">
      <c r="A141" s="9">
        <v>99.0</v>
      </c>
      <c r="B141" s="9">
        <v>107.0</v>
      </c>
      <c r="C141" s="36">
        <f t="shared" si="1"/>
        <v>0.9252336449</v>
      </c>
      <c r="D141" s="37">
        <f t="shared" si="2"/>
        <v>55.51401869</v>
      </c>
    </row>
    <row r="142">
      <c r="A142" s="9">
        <v>35.0</v>
      </c>
      <c r="B142" s="9">
        <v>43.0</v>
      </c>
      <c r="C142" s="36">
        <f t="shared" si="1"/>
        <v>0.8139534884</v>
      </c>
      <c r="D142" s="37">
        <f t="shared" si="2"/>
        <v>48.8372093</v>
      </c>
    </row>
    <row r="143">
      <c r="A143" s="9">
        <v>27.0</v>
      </c>
      <c r="B143" s="9">
        <v>31.0</v>
      </c>
      <c r="C143" s="36">
        <f t="shared" si="1"/>
        <v>0.8709677419</v>
      </c>
      <c r="D143" s="37">
        <f t="shared" si="2"/>
        <v>52.25806452</v>
      </c>
    </row>
    <row r="144">
      <c r="A144" s="9">
        <v>62.0</v>
      </c>
      <c r="B144" s="9">
        <v>91.0</v>
      </c>
      <c r="C144" s="36">
        <f t="shared" si="1"/>
        <v>0.6813186813</v>
      </c>
      <c r="D144" s="37">
        <f t="shared" si="2"/>
        <v>40.87912088</v>
      </c>
    </row>
    <row r="145">
      <c r="A145" s="9">
        <v>110.0</v>
      </c>
      <c r="B145" s="9">
        <v>168.0</v>
      </c>
      <c r="C145" s="36">
        <f t="shared" si="1"/>
        <v>0.6547619048</v>
      </c>
      <c r="D145" s="37">
        <f t="shared" si="2"/>
        <v>39.28571429</v>
      </c>
    </row>
    <row r="146">
      <c r="A146" s="9">
        <v>42.0</v>
      </c>
      <c r="B146" s="9">
        <v>45.0</v>
      </c>
      <c r="C146" s="36">
        <f t="shared" si="1"/>
        <v>0.9333333333</v>
      </c>
      <c r="D146" s="37">
        <f t="shared" si="2"/>
        <v>56</v>
      </c>
    </row>
    <row r="147">
      <c r="A147" s="9">
        <v>69.0</v>
      </c>
      <c r="B147" s="9">
        <v>77.0</v>
      </c>
      <c r="C147" s="36">
        <f t="shared" si="1"/>
        <v>0.8961038961</v>
      </c>
      <c r="D147" s="37">
        <f t="shared" si="2"/>
        <v>53.76623377</v>
      </c>
    </row>
    <row r="148">
      <c r="A148" s="9">
        <v>51.0</v>
      </c>
      <c r="B148" s="9">
        <v>83.0</v>
      </c>
      <c r="C148" s="36">
        <f t="shared" si="1"/>
        <v>0.6144578313</v>
      </c>
      <c r="D148" s="37">
        <f t="shared" si="2"/>
        <v>36.86746988</v>
      </c>
    </row>
    <row r="149">
      <c r="A149" s="9">
        <v>101.0</v>
      </c>
      <c r="B149" s="9">
        <v>113.0</v>
      </c>
      <c r="C149" s="36">
        <f t="shared" si="1"/>
        <v>0.8938053097</v>
      </c>
      <c r="D149" s="37">
        <f t="shared" si="2"/>
        <v>53.62831858</v>
      </c>
    </row>
    <row r="150">
      <c r="A150" s="9">
        <v>113.0</v>
      </c>
      <c r="B150" s="9">
        <v>144.0</v>
      </c>
      <c r="C150" s="36">
        <f t="shared" si="1"/>
        <v>0.7847222222</v>
      </c>
      <c r="D150" s="37">
        <f t="shared" si="2"/>
        <v>47.08333333</v>
      </c>
    </row>
    <row r="151">
      <c r="A151" s="9">
        <v>34.0</v>
      </c>
      <c r="B151" s="9">
        <v>44.0</v>
      </c>
      <c r="C151" s="36">
        <f t="shared" si="1"/>
        <v>0.7727272727</v>
      </c>
      <c r="D151" s="37">
        <f t="shared" si="2"/>
        <v>46.36363636</v>
      </c>
    </row>
    <row r="152">
      <c r="A152" s="9">
        <v>49.0</v>
      </c>
      <c r="B152" s="9">
        <v>59.0</v>
      </c>
      <c r="C152" s="36">
        <f t="shared" si="1"/>
        <v>0.8305084746</v>
      </c>
      <c r="D152" s="37">
        <f t="shared" si="2"/>
        <v>49.83050847</v>
      </c>
    </row>
    <row r="153">
      <c r="A153" s="9">
        <v>47.0</v>
      </c>
      <c r="B153" s="9">
        <v>46.0</v>
      </c>
      <c r="C153" s="36">
        <f t="shared" si="1"/>
        <v>1.02173913</v>
      </c>
      <c r="D153" s="37">
        <f t="shared" si="2"/>
        <v>61.30434783</v>
      </c>
    </row>
    <row r="154">
      <c r="A154" s="9">
        <v>56.0</v>
      </c>
      <c r="B154" s="9">
        <v>49.0</v>
      </c>
      <c r="C154" s="36">
        <f t="shared" si="1"/>
        <v>1.142857143</v>
      </c>
      <c r="D154" s="37">
        <f t="shared" si="2"/>
        <v>68.57142857</v>
      </c>
    </row>
    <row r="155">
      <c r="A155" s="9">
        <v>120.0</v>
      </c>
      <c r="B155" s="9">
        <v>151.0</v>
      </c>
      <c r="C155" s="36">
        <f t="shared" si="1"/>
        <v>0.7947019868</v>
      </c>
      <c r="D155" s="37">
        <f t="shared" si="2"/>
        <v>47.68211921</v>
      </c>
    </row>
    <row r="156">
      <c r="A156" s="9">
        <v>30.0</v>
      </c>
      <c r="B156" s="9">
        <v>95.0</v>
      </c>
      <c r="C156" s="36">
        <f t="shared" si="1"/>
        <v>0.3157894737</v>
      </c>
      <c r="D156" s="37">
        <f t="shared" si="2"/>
        <v>18.94736842</v>
      </c>
    </row>
    <row r="157">
      <c r="A157" s="9">
        <v>95.0</v>
      </c>
      <c r="B157" s="9">
        <v>81.0</v>
      </c>
      <c r="C157" s="36">
        <f t="shared" si="1"/>
        <v>1.172839506</v>
      </c>
      <c r="D157" s="37">
        <f t="shared" si="2"/>
        <v>70.37037037</v>
      </c>
    </row>
    <row r="158">
      <c r="A158" s="9">
        <v>93.0</v>
      </c>
      <c r="B158" s="9">
        <v>112.0</v>
      </c>
      <c r="C158" s="36">
        <f t="shared" si="1"/>
        <v>0.8303571429</v>
      </c>
      <c r="D158" s="37">
        <f t="shared" si="2"/>
        <v>49.82142857</v>
      </c>
    </row>
    <row r="159">
      <c r="A159" s="9">
        <v>68.0</v>
      </c>
      <c r="B159" s="9">
        <v>105.0</v>
      </c>
      <c r="C159" s="36">
        <f t="shared" si="1"/>
        <v>0.6476190476</v>
      </c>
      <c r="D159" s="37">
        <f t="shared" si="2"/>
        <v>38.85714286</v>
      </c>
    </row>
    <row r="160">
      <c r="A160" s="9">
        <v>114.0</v>
      </c>
      <c r="B160" s="9">
        <v>140.0</v>
      </c>
      <c r="C160" s="36">
        <f t="shared" si="1"/>
        <v>0.8142857143</v>
      </c>
      <c r="D160" s="37">
        <f t="shared" si="2"/>
        <v>48.85714286</v>
      </c>
    </row>
    <row r="161">
      <c r="A161" s="9">
        <v>92.0</v>
      </c>
      <c r="B161" s="9">
        <v>133.0</v>
      </c>
      <c r="C161" s="36">
        <f t="shared" si="1"/>
        <v>0.6917293233</v>
      </c>
      <c r="D161" s="37">
        <f t="shared" si="2"/>
        <v>41.5037594</v>
      </c>
    </row>
    <row r="162">
      <c r="A162" s="9">
        <v>17.0</v>
      </c>
      <c r="B162" s="9">
        <v>19.0</v>
      </c>
      <c r="C162" s="36">
        <f t="shared" si="1"/>
        <v>0.8947368421</v>
      </c>
      <c r="D162" s="37">
        <f t="shared" si="2"/>
        <v>53.68421053</v>
      </c>
    </row>
    <row r="163">
      <c r="A163" s="9">
        <v>80.0</v>
      </c>
      <c r="B163" s="9">
        <v>116.0</v>
      </c>
      <c r="C163" s="36">
        <f t="shared" si="1"/>
        <v>0.6896551724</v>
      </c>
      <c r="D163" s="37">
        <f t="shared" si="2"/>
        <v>41.37931034</v>
      </c>
    </row>
    <row r="164">
      <c r="A164" s="9">
        <v>92.0</v>
      </c>
      <c r="B164" s="9">
        <v>85.0</v>
      </c>
      <c r="C164" s="36">
        <f t="shared" si="1"/>
        <v>1.082352941</v>
      </c>
      <c r="D164" s="37">
        <f t="shared" si="2"/>
        <v>64.94117647</v>
      </c>
    </row>
    <row r="165">
      <c r="A165" s="9">
        <v>43.0</v>
      </c>
      <c r="B165" s="9">
        <v>60.0</v>
      </c>
      <c r="C165" s="36">
        <f t="shared" si="1"/>
        <v>0.7166666667</v>
      </c>
      <c r="D165" s="37">
        <f t="shared" si="2"/>
        <v>43</v>
      </c>
    </row>
    <row r="166">
      <c r="A166" s="9">
        <v>26.0</v>
      </c>
      <c r="B166" s="9">
        <v>34.0</v>
      </c>
      <c r="C166" s="36">
        <f t="shared" si="1"/>
        <v>0.7647058824</v>
      </c>
      <c r="D166" s="37">
        <f t="shared" si="2"/>
        <v>45.88235294</v>
      </c>
    </row>
    <row r="167">
      <c r="A167" s="9">
        <v>73.0</v>
      </c>
      <c r="B167" s="9">
        <v>72.0</v>
      </c>
      <c r="C167" s="36">
        <f t="shared" si="1"/>
        <v>1.013888889</v>
      </c>
      <c r="D167" s="37">
        <f t="shared" si="2"/>
        <v>60.83333333</v>
      </c>
    </row>
    <row r="168">
      <c r="A168" s="9">
        <v>45.0</v>
      </c>
      <c r="B168" s="9">
        <v>67.0</v>
      </c>
      <c r="C168" s="36">
        <f t="shared" si="1"/>
        <v>0.671641791</v>
      </c>
      <c r="D168" s="37">
        <f t="shared" si="2"/>
        <v>40.29850746</v>
      </c>
    </row>
    <row r="169">
      <c r="A169" s="9">
        <v>45.0</v>
      </c>
      <c r="B169" s="9">
        <v>52.0</v>
      </c>
      <c r="C169" s="36">
        <f t="shared" si="1"/>
        <v>0.8653846154</v>
      </c>
      <c r="D169" s="37">
        <f t="shared" si="2"/>
        <v>51.92307692</v>
      </c>
    </row>
    <row r="170">
      <c r="A170" s="9">
        <v>43.0</v>
      </c>
      <c r="B170" s="9">
        <v>80.0</v>
      </c>
      <c r="C170" s="36">
        <f t="shared" si="1"/>
        <v>0.5375</v>
      </c>
      <c r="D170" s="37">
        <f t="shared" si="2"/>
        <v>32.25</v>
      </c>
    </row>
    <row r="171">
      <c r="A171" s="9">
        <v>102.0</v>
      </c>
      <c r="B171" s="9">
        <v>279.0</v>
      </c>
      <c r="C171" s="36">
        <f t="shared" si="1"/>
        <v>0.3655913978</v>
      </c>
      <c r="D171" s="37">
        <f t="shared" si="2"/>
        <v>21.93548387</v>
      </c>
    </row>
    <row r="172">
      <c r="A172" s="9">
        <v>11.0</v>
      </c>
      <c r="B172" s="9">
        <v>13.0</v>
      </c>
      <c r="C172" s="36">
        <f t="shared" si="1"/>
        <v>0.8461538462</v>
      </c>
      <c r="D172" s="37">
        <f t="shared" si="2"/>
        <v>50.76923077</v>
      </c>
    </row>
    <row r="173">
      <c r="A173" s="9">
        <v>40.0</v>
      </c>
      <c r="B173" s="9">
        <v>49.0</v>
      </c>
      <c r="C173" s="36">
        <f t="shared" si="1"/>
        <v>0.8163265306</v>
      </c>
      <c r="D173" s="37">
        <f t="shared" si="2"/>
        <v>48.97959184</v>
      </c>
    </row>
    <row r="174">
      <c r="A174" s="9">
        <v>117.0</v>
      </c>
      <c r="B174" s="9">
        <v>232.0</v>
      </c>
      <c r="C174" s="36">
        <f t="shared" si="1"/>
        <v>0.5043103448</v>
      </c>
      <c r="D174" s="37">
        <f t="shared" si="2"/>
        <v>30.25862069</v>
      </c>
    </row>
    <row r="175">
      <c r="A175" s="9">
        <v>102.0</v>
      </c>
      <c r="B175" s="9">
        <v>336.0</v>
      </c>
      <c r="C175" s="36">
        <f t="shared" si="1"/>
        <v>0.3035714286</v>
      </c>
      <c r="D175" s="37">
        <f t="shared" si="2"/>
        <v>18.21428571</v>
      </c>
    </row>
    <row r="176">
      <c r="A176" s="9">
        <v>47.0</v>
      </c>
      <c r="B176" s="9">
        <v>45.0</v>
      </c>
      <c r="C176" s="36">
        <f t="shared" si="1"/>
        <v>1.044444444</v>
      </c>
      <c r="D176" s="37">
        <f t="shared" si="2"/>
        <v>62.66666667</v>
      </c>
    </row>
    <row r="177">
      <c r="A177" s="9">
        <v>27.0</v>
      </c>
      <c r="B177" s="9">
        <v>21.0</v>
      </c>
      <c r="C177" s="36">
        <f t="shared" si="1"/>
        <v>1.285714286</v>
      </c>
      <c r="D177" s="37">
        <f t="shared" si="2"/>
        <v>77.14285714</v>
      </c>
    </row>
    <row r="178">
      <c r="A178" s="9">
        <v>88.0</v>
      </c>
      <c r="B178" s="9">
        <v>236.0</v>
      </c>
      <c r="C178" s="36">
        <f t="shared" si="1"/>
        <v>0.3728813559</v>
      </c>
      <c r="D178" s="37">
        <f t="shared" si="2"/>
        <v>22.37288136</v>
      </c>
    </row>
    <row r="179">
      <c r="A179" s="9">
        <v>26.0</v>
      </c>
      <c r="B179" s="9">
        <v>50.0</v>
      </c>
      <c r="C179" s="36">
        <f t="shared" si="1"/>
        <v>0.52</v>
      </c>
      <c r="D179" s="37">
        <f t="shared" si="2"/>
        <v>31.2</v>
      </c>
    </row>
    <row r="180">
      <c r="A180" s="9">
        <v>58.0</v>
      </c>
      <c r="B180" s="9">
        <v>60.0</v>
      </c>
      <c r="C180" s="36">
        <f t="shared" si="1"/>
        <v>0.9666666667</v>
      </c>
      <c r="D180" s="37">
        <f t="shared" si="2"/>
        <v>58</v>
      </c>
    </row>
    <row r="181">
      <c r="A181" s="9">
        <v>76.0</v>
      </c>
      <c r="B181" s="9">
        <v>108.0</v>
      </c>
      <c r="C181" s="36">
        <f t="shared" si="1"/>
        <v>0.7037037037</v>
      </c>
      <c r="D181" s="37">
        <f t="shared" si="2"/>
        <v>42.22222222</v>
      </c>
    </row>
    <row r="182">
      <c r="A182" s="9">
        <v>90.0</v>
      </c>
      <c r="B182" s="9">
        <v>102.0</v>
      </c>
      <c r="C182" s="36">
        <f t="shared" si="1"/>
        <v>0.8823529412</v>
      </c>
      <c r="D182" s="37">
        <f t="shared" si="2"/>
        <v>52.94117647</v>
      </c>
    </row>
    <row r="183">
      <c r="A183" s="9">
        <v>29.0</v>
      </c>
      <c r="B183" s="9">
        <v>37.0</v>
      </c>
      <c r="C183" s="36">
        <f t="shared" si="1"/>
        <v>0.7837837838</v>
      </c>
      <c r="D183" s="37">
        <f t="shared" si="2"/>
        <v>47.02702703</v>
      </c>
    </row>
    <row r="184">
      <c r="A184" s="9">
        <v>42.0</v>
      </c>
      <c r="B184" s="9">
        <v>64.0</v>
      </c>
      <c r="C184" s="36">
        <f t="shared" si="1"/>
        <v>0.65625</v>
      </c>
      <c r="D184" s="37">
        <f t="shared" si="2"/>
        <v>39.375</v>
      </c>
    </row>
    <row r="185">
      <c r="A185" s="9">
        <v>54.0</v>
      </c>
      <c r="B185" s="9">
        <v>61.0</v>
      </c>
      <c r="C185" s="36">
        <f t="shared" si="1"/>
        <v>0.8852459016</v>
      </c>
      <c r="D185" s="37">
        <f t="shared" si="2"/>
        <v>53.1147541</v>
      </c>
    </row>
    <row r="186">
      <c r="A186" s="9">
        <v>50.0</v>
      </c>
      <c r="B186" s="9">
        <v>101.0</v>
      </c>
      <c r="C186" s="36">
        <f t="shared" si="1"/>
        <v>0.495049505</v>
      </c>
      <c r="D186" s="37">
        <f t="shared" si="2"/>
        <v>29.7029703</v>
      </c>
    </row>
    <row r="187">
      <c r="A187" s="9">
        <v>70.0</v>
      </c>
      <c r="B187" s="9">
        <v>103.0</v>
      </c>
      <c r="C187" s="36">
        <f t="shared" si="1"/>
        <v>0.6796116505</v>
      </c>
      <c r="D187" s="37">
        <f t="shared" si="2"/>
        <v>40.77669903</v>
      </c>
    </row>
    <row r="188">
      <c r="A188" s="9">
        <v>46.0</v>
      </c>
      <c r="B188" s="9">
        <v>70.0</v>
      </c>
      <c r="C188" s="36">
        <f t="shared" si="1"/>
        <v>0.6571428571</v>
      </c>
      <c r="D188" s="37">
        <f t="shared" si="2"/>
        <v>39.42857143</v>
      </c>
    </row>
    <row r="189">
      <c r="A189" s="9">
        <v>17.0</v>
      </c>
      <c r="B189" s="9">
        <v>33.0</v>
      </c>
      <c r="C189" s="36">
        <f t="shared" si="1"/>
        <v>0.5151515152</v>
      </c>
      <c r="D189" s="37">
        <f t="shared" si="2"/>
        <v>30.90909091</v>
      </c>
    </row>
    <row r="190">
      <c r="A190" s="9">
        <v>49.0</v>
      </c>
      <c r="B190" s="9">
        <v>72.0</v>
      </c>
      <c r="C190" s="36">
        <f t="shared" si="1"/>
        <v>0.6805555556</v>
      </c>
      <c r="D190" s="37">
        <f t="shared" si="2"/>
        <v>40.83333333</v>
      </c>
    </row>
    <row r="191">
      <c r="A191" s="9">
        <v>56.0</v>
      </c>
      <c r="B191" s="9">
        <v>50.0</v>
      </c>
      <c r="C191" s="36">
        <f t="shared" si="1"/>
        <v>1.12</v>
      </c>
      <c r="D191" s="37">
        <f t="shared" si="2"/>
        <v>67.2</v>
      </c>
    </row>
    <row r="192">
      <c r="A192" s="9">
        <v>69.0</v>
      </c>
      <c r="B192" s="9">
        <v>95.0</v>
      </c>
      <c r="C192" s="36">
        <f t="shared" si="1"/>
        <v>0.7263157895</v>
      </c>
      <c r="D192" s="37">
        <f t="shared" si="2"/>
        <v>43.57894737</v>
      </c>
    </row>
    <row r="193">
      <c r="A193" s="9">
        <v>93.0</v>
      </c>
      <c r="B193" s="9">
        <v>145.0</v>
      </c>
      <c r="C193" s="36">
        <f t="shared" si="1"/>
        <v>0.6413793103</v>
      </c>
      <c r="D193" s="37">
        <f t="shared" si="2"/>
        <v>38.48275862</v>
      </c>
    </row>
    <row r="194">
      <c r="A194" s="9">
        <v>64.0</v>
      </c>
      <c r="B194" s="9">
        <v>82.0</v>
      </c>
      <c r="C194" s="36">
        <f t="shared" si="1"/>
        <v>0.7804878049</v>
      </c>
      <c r="D194" s="37">
        <f t="shared" si="2"/>
        <v>46.82926829</v>
      </c>
    </row>
    <row r="195">
      <c r="A195" s="9">
        <v>33.0</v>
      </c>
      <c r="B195" s="9">
        <v>66.0</v>
      </c>
      <c r="C195" s="36">
        <f t="shared" si="1"/>
        <v>0.5</v>
      </c>
      <c r="D195" s="37">
        <f t="shared" si="2"/>
        <v>30</v>
      </c>
    </row>
    <row r="196">
      <c r="A196" s="9">
        <v>98.0</v>
      </c>
      <c r="B196" s="9">
        <v>79.0</v>
      </c>
      <c r="C196" s="36">
        <f t="shared" si="1"/>
        <v>1.240506329</v>
      </c>
      <c r="D196" s="37">
        <f t="shared" si="2"/>
        <v>74.43037975</v>
      </c>
    </row>
    <row r="197">
      <c r="A197" s="9">
        <v>59.0</v>
      </c>
      <c r="B197" s="9">
        <v>67.0</v>
      </c>
      <c r="C197" s="36">
        <f t="shared" si="1"/>
        <v>0.8805970149</v>
      </c>
      <c r="D197" s="37">
        <f t="shared" si="2"/>
        <v>52.8358209</v>
      </c>
    </row>
    <row r="198">
      <c r="A198" s="9">
        <v>112.0</v>
      </c>
      <c r="B198" s="9">
        <v>142.0</v>
      </c>
      <c r="C198" s="36">
        <f t="shared" si="1"/>
        <v>0.7887323944</v>
      </c>
      <c r="D198" s="37">
        <f t="shared" si="2"/>
        <v>47.32394366</v>
      </c>
    </row>
    <row r="199">
      <c r="A199" s="9">
        <v>94.0</v>
      </c>
      <c r="B199" s="9">
        <v>156.0</v>
      </c>
      <c r="C199" s="36">
        <f t="shared" si="1"/>
        <v>0.6025641026</v>
      </c>
      <c r="D199" s="37">
        <f t="shared" si="2"/>
        <v>36.15384615</v>
      </c>
    </row>
    <row r="200">
      <c r="A200" s="9">
        <v>52.0</v>
      </c>
      <c r="B200" s="9">
        <v>54.0</v>
      </c>
      <c r="C200" s="36">
        <f t="shared" si="1"/>
        <v>0.962962963</v>
      </c>
      <c r="D200" s="37">
        <f t="shared" si="2"/>
        <v>57.77777778</v>
      </c>
    </row>
    <row r="201">
      <c r="A201" s="9">
        <v>39.0</v>
      </c>
      <c r="B201" s="9">
        <v>35.0</v>
      </c>
      <c r="C201" s="36">
        <f t="shared" si="1"/>
        <v>1.114285714</v>
      </c>
      <c r="D201" s="37">
        <f t="shared" si="2"/>
        <v>66.85714286</v>
      </c>
    </row>
    <row r="202">
      <c r="A202" s="9">
        <v>80.0</v>
      </c>
      <c r="B202" s="9">
        <v>126.0</v>
      </c>
      <c r="C202" s="36">
        <f t="shared" si="1"/>
        <v>0.6349206349</v>
      </c>
      <c r="D202" s="37">
        <f t="shared" si="2"/>
        <v>38.0952381</v>
      </c>
    </row>
    <row r="203">
      <c r="A203" s="9">
        <v>53.0</v>
      </c>
      <c r="B203" s="9">
        <v>46.0</v>
      </c>
      <c r="C203" s="36">
        <f t="shared" si="1"/>
        <v>1.152173913</v>
      </c>
      <c r="D203" s="37">
        <f t="shared" si="2"/>
        <v>69.13043478</v>
      </c>
    </row>
    <row r="204">
      <c r="A204" s="9">
        <v>14.0</v>
      </c>
      <c r="B204" s="9">
        <v>14.0</v>
      </c>
      <c r="C204" s="36">
        <f t="shared" si="1"/>
        <v>1</v>
      </c>
      <c r="D204" s="37">
        <f t="shared" si="2"/>
        <v>60</v>
      </c>
    </row>
    <row r="205">
      <c r="A205" s="9">
        <v>107.0</v>
      </c>
      <c r="B205" s="9">
        <v>122.0</v>
      </c>
      <c r="C205" s="36">
        <f t="shared" si="1"/>
        <v>0.8770491803</v>
      </c>
      <c r="D205" s="37">
        <f t="shared" si="2"/>
        <v>52.62295082</v>
      </c>
    </row>
    <row r="206">
      <c r="A206" s="9">
        <v>16.0</v>
      </c>
      <c r="B206" s="9">
        <v>20.0</v>
      </c>
      <c r="C206" s="36">
        <f t="shared" si="1"/>
        <v>0.8</v>
      </c>
      <c r="D206" s="37">
        <f t="shared" si="2"/>
        <v>48</v>
      </c>
    </row>
    <row r="207">
      <c r="A207" s="9">
        <v>35.0</v>
      </c>
      <c r="B207" s="9">
        <v>53.0</v>
      </c>
      <c r="C207" s="36">
        <f t="shared" si="1"/>
        <v>0.6603773585</v>
      </c>
      <c r="D207" s="37">
        <f t="shared" si="2"/>
        <v>39.62264151</v>
      </c>
    </row>
    <row r="208">
      <c r="A208" s="9">
        <v>113.0</v>
      </c>
      <c r="B208" s="9">
        <v>188.0</v>
      </c>
      <c r="C208" s="36">
        <f t="shared" si="1"/>
        <v>0.6010638298</v>
      </c>
      <c r="D208" s="37">
        <f t="shared" si="2"/>
        <v>36.06382979</v>
      </c>
    </row>
    <row r="209">
      <c r="A209" s="9">
        <v>118.0</v>
      </c>
      <c r="B209" s="9">
        <v>141.0</v>
      </c>
      <c r="C209" s="36">
        <f t="shared" si="1"/>
        <v>0.8368794326</v>
      </c>
      <c r="D209" s="37">
        <f t="shared" si="2"/>
        <v>50.21276596</v>
      </c>
    </row>
    <row r="210">
      <c r="A210" s="9">
        <v>25.0</v>
      </c>
      <c r="B210" s="9">
        <v>24.0</v>
      </c>
      <c r="C210" s="36">
        <f t="shared" si="1"/>
        <v>1.041666667</v>
      </c>
      <c r="D210" s="37">
        <f t="shared" si="2"/>
        <v>62.5</v>
      </c>
    </row>
    <row r="211">
      <c r="A211" s="9">
        <v>10.0</v>
      </c>
      <c r="B211" s="9">
        <v>9.0</v>
      </c>
      <c r="C211" s="36">
        <f t="shared" si="1"/>
        <v>1.111111111</v>
      </c>
      <c r="D211" s="37">
        <f t="shared" si="2"/>
        <v>66.66666667</v>
      </c>
    </row>
    <row r="212">
      <c r="A212" s="9">
        <v>54.0</v>
      </c>
      <c r="B212" s="9">
        <v>63.0</v>
      </c>
      <c r="C212" s="36">
        <f t="shared" si="1"/>
        <v>0.8571428571</v>
      </c>
      <c r="D212" s="37">
        <f t="shared" si="2"/>
        <v>51.42857143</v>
      </c>
    </row>
    <row r="213">
      <c r="A213" s="9">
        <v>56.0</v>
      </c>
      <c r="B213" s="9">
        <v>98.0</v>
      </c>
      <c r="C213" s="36">
        <f t="shared" si="1"/>
        <v>0.5714285714</v>
      </c>
      <c r="D213" s="37">
        <f t="shared" si="2"/>
        <v>34.28571429</v>
      </c>
    </row>
    <row r="214">
      <c r="A214" s="9">
        <v>34.0</v>
      </c>
      <c r="B214" s="9">
        <v>37.0</v>
      </c>
      <c r="C214" s="36">
        <f t="shared" si="1"/>
        <v>0.9189189189</v>
      </c>
      <c r="D214" s="37">
        <f t="shared" si="2"/>
        <v>55.13513514</v>
      </c>
    </row>
    <row r="215">
      <c r="A215" s="9">
        <v>61.0</v>
      </c>
      <c r="B215" s="9">
        <v>83.0</v>
      </c>
      <c r="C215" s="36">
        <f t="shared" si="1"/>
        <v>0.734939759</v>
      </c>
      <c r="D215" s="37">
        <f t="shared" si="2"/>
        <v>44.09638554</v>
      </c>
    </row>
    <row r="216">
      <c r="A216" s="9">
        <v>84.0</v>
      </c>
      <c r="B216" s="9">
        <v>91.0</v>
      </c>
      <c r="C216" s="36">
        <f t="shared" si="1"/>
        <v>0.9230769231</v>
      </c>
      <c r="D216" s="37">
        <f t="shared" si="2"/>
        <v>55.38461538</v>
      </c>
    </row>
    <row r="217">
      <c r="A217" s="9">
        <v>112.0</v>
      </c>
      <c r="B217" s="9">
        <v>121.0</v>
      </c>
      <c r="C217" s="36">
        <f t="shared" si="1"/>
        <v>0.9256198347</v>
      </c>
      <c r="D217" s="37">
        <f t="shared" si="2"/>
        <v>55.53719008</v>
      </c>
    </row>
    <row r="218">
      <c r="A218" s="9">
        <v>44.0</v>
      </c>
      <c r="B218" s="9">
        <v>43.0</v>
      </c>
      <c r="C218" s="36">
        <f t="shared" si="1"/>
        <v>1.023255814</v>
      </c>
      <c r="D218" s="37">
        <f t="shared" si="2"/>
        <v>61.39534884</v>
      </c>
    </row>
    <row r="219">
      <c r="A219" s="9">
        <v>11.0</v>
      </c>
      <c r="B219" s="9">
        <v>16.0</v>
      </c>
      <c r="C219" s="36">
        <f t="shared" si="1"/>
        <v>0.6875</v>
      </c>
      <c r="D219" s="37">
        <f t="shared" si="2"/>
        <v>41.25</v>
      </c>
    </row>
    <row r="220">
      <c r="A220" s="9">
        <v>69.0</v>
      </c>
      <c r="B220" s="9">
        <v>142.0</v>
      </c>
      <c r="C220" s="36">
        <f t="shared" si="1"/>
        <v>0.485915493</v>
      </c>
      <c r="D220" s="37">
        <f t="shared" si="2"/>
        <v>29.15492958</v>
      </c>
    </row>
    <row r="221">
      <c r="A221" s="9">
        <v>120.0</v>
      </c>
      <c r="B221" s="9">
        <v>128.0</v>
      </c>
      <c r="C221" s="36">
        <f t="shared" si="1"/>
        <v>0.9375</v>
      </c>
      <c r="D221" s="37">
        <f t="shared" si="2"/>
        <v>56.25</v>
      </c>
    </row>
    <row r="222">
      <c r="A222" s="9">
        <v>23.0</v>
      </c>
      <c r="B222" s="9">
        <v>24.0</v>
      </c>
      <c r="C222" s="36">
        <f t="shared" si="1"/>
        <v>0.9583333333</v>
      </c>
      <c r="D222" s="37">
        <f t="shared" si="2"/>
        <v>57.5</v>
      </c>
    </row>
    <row r="223">
      <c r="A223" s="9">
        <v>51.0</v>
      </c>
      <c r="B223" s="9">
        <v>49.0</v>
      </c>
      <c r="C223" s="36">
        <f t="shared" si="1"/>
        <v>1.040816327</v>
      </c>
      <c r="D223" s="37">
        <f t="shared" si="2"/>
        <v>62.44897959</v>
      </c>
    </row>
    <row r="224">
      <c r="A224" s="9">
        <v>110.0</v>
      </c>
      <c r="B224" s="9">
        <v>142.0</v>
      </c>
      <c r="C224" s="36">
        <f t="shared" si="1"/>
        <v>0.7746478873</v>
      </c>
      <c r="D224" s="37">
        <f t="shared" si="2"/>
        <v>46.47887324</v>
      </c>
    </row>
    <row r="225">
      <c r="A225" s="9">
        <v>66.0</v>
      </c>
      <c r="B225" s="9">
        <v>64.0</v>
      </c>
      <c r="C225" s="36">
        <f t="shared" si="1"/>
        <v>1.03125</v>
      </c>
      <c r="D225" s="37">
        <f t="shared" si="2"/>
        <v>61.875</v>
      </c>
    </row>
    <row r="226">
      <c r="A226" s="9">
        <v>57.0</v>
      </c>
      <c r="B226" s="9">
        <v>54.0</v>
      </c>
      <c r="C226" s="36">
        <f t="shared" si="1"/>
        <v>1.055555556</v>
      </c>
      <c r="D226" s="37">
        <f t="shared" si="2"/>
        <v>63.33333333</v>
      </c>
    </row>
    <row r="227">
      <c r="A227" s="9">
        <v>78.0</v>
      </c>
      <c r="B227" s="9">
        <v>78.0</v>
      </c>
      <c r="C227" s="36">
        <f t="shared" si="1"/>
        <v>1</v>
      </c>
      <c r="D227" s="37">
        <f t="shared" si="2"/>
        <v>60</v>
      </c>
    </row>
    <row r="228">
      <c r="A228" s="9">
        <v>70.0</v>
      </c>
      <c r="B228" s="9">
        <v>122.0</v>
      </c>
      <c r="C228" s="36">
        <f t="shared" si="1"/>
        <v>0.5737704918</v>
      </c>
      <c r="D228" s="37">
        <f t="shared" si="2"/>
        <v>34.42622951</v>
      </c>
    </row>
    <row r="229">
      <c r="A229" s="9">
        <v>59.0</v>
      </c>
      <c r="B229" s="9">
        <v>63.0</v>
      </c>
      <c r="C229" s="36">
        <f t="shared" si="1"/>
        <v>0.9365079365</v>
      </c>
      <c r="D229" s="37">
        <f t="shared" si="2"/>
        <v>56.19047619</v>
      </c>
    </row>
    <row r="230">
      <c r="A230" s="9">
        <v>93.0</v>
      </c>
      <c r="B230" s="9">
        <v>138.0</v>
      </c>
      <c r="C230" s="36">
        <f t="shared" si="1"/>
        <v>0.6739130435</v>
      </c>
      <c r="D230" s="37">
        <f t="shared" si="2"/>
        <v>40.43478261</v>
      </c>
    </row>
    <row r="231">
      <c r="A231" s="9">
        <v>78.0</v>
      </c>
      <c r="B231" s="9">
        <v>202.0</v>
      </c>
      <c r="C231" s="36">
        <f t="shared" si="1"/>
        <v>0.3861386139</v>
      </c>
      <c r="D231" s="37">
        <f t="shared" si="2"/>
        <v>23.16831683</v>
      </c>
    </row>
    <row r="232">
      <c r="A232" s="9">
        <v>72.0</v>
      </c>
      <c r="B232" s="9">
        <v>85.0</v>
      </c>
      <c r="C232" s="36">
        <f t="shared" si="1"/>
        <v>0.8470588235</v>
      </c>
      <c r="D232" s="37">
        <f t="shared" si="2"/>
        <v>50.82352941</v>
      </c>
    </row>
    <row r="233">
      <c r="A233" s="9">
        <v>45.0</v>
      </c>
      <c r="B233" s="9">
        <v>54.0</v>
      </c>
      <c r="C233" s="36">
        <f t="shared" si="1"/>
        <v>0.8333333333</v>
      </c>
      <c r="D233" s="37">
        <f t="shared" si="2"/>
        <v>50</v>
      </c>
    </row>
    <row r="234">
      <c r="A234" s="9">
        <v>68.0</v>
      </c>
      <c r="B234" s="9">
        <v>124.0</v>
      </c>
      <c r="C234" s="36">
        <f t="shared" si="1"/>
        <v>0.5483870968</v>
      </c>
      <c r="D234" s="37">
        <f t="shared" si="2"/>
        <v>32.90322581</v>
      </c>
    </row>
    <row r="235">
      <c r="A235" s="9">
        <v>113.0</v>
      </c>
      <c r="B235" s="9">
        <v>136.0</v>
      </c>
      <c r="C235" s="36">
        <f t="shared" si="1"/>
        <v>0.8308823529</v>
      </c>
      <c r="D235" s="37">
        <f t="shared" si="2"/>
        <v>49.85294118</v>
      </c>
    </row>
    <row r="236">
      <c r="A236" s="9">
        <v>114.0</v>
      </c>
      <c r="B236" s="9">
        <v>136.0</v>
      </c>
      <c r="C236" s="36">
        <f t="shared" si="1"/>
        <v>0.8382352941</v>
      </c>
      <c r="D236" s="37">
        <f t="shared" si="2"/>
        <v>50.29411765</v>
      </c>
    </row>
    <row r="237">
      <c r="A237" s="9">
        <v>33.0</v>
      </c>
      <c r="B237" s="9">
        <v>76.0</v>
      </c>
      <c r="C237" s="36">
        <f t="shared" si="1"/>
        <v>0.4342105263</v>
      </c>
      <c r="D237" s="37">
        <f t="shared" si="2"/>
        <v>26.05263158</v>
      </c>
    </row>
    <row r="238">
      <c r="A238" s="9">
        <v>110.0</v>
      </c>
      <c r="B238" s="9">
        <v>120.0</v>
      </c>
      <c r="C238" s="36">
        <f t="shared" si="1"/>
        <v>0.9166666667</v>
      </c>
      <c r="D238" s="37">
        <f t="shared" si="2"/>
        <v>55</v>
      </c>
    </row>
    <row r="239">
      <c r="A239" s="9">
        <v>101.0</v>
      </c>
      <c r="B239" s="9">
        <v>143.0</v>
      </c>
      <c r="C239" s="36">
        <f t="shared" si="1"/>
        <v>0.7062937063</v>
      </c>
      <c r="D239" s="37">
        <f t="shared" si="2"/>
        <v>42.37762238</v>
      </c>
    </row>
    <row r="240">
      <c r="A240" s="9">
        <v>88.0</v>
      </c>
      <c r="B240" s="9">
        <v>97.0</v>
      </c>
      <c r="C240" s="36">
        <f t="shared" si="1"/>
        <v>0.9072164948</v>
      </c>
      <c r="D240" s="37">
        <f t="shared" si="2"/>
        <v>54.43298969</v>
      </c>
    </row>
    <row r="241">
      <c r="A241" s="9">
        <v>92.0</v>
      </c>
      <c r="B241" s="9">
        <v>145.0</v>
      </c>
      <c r="C241" s="36">
        <f t="shared" si="1"/>
        <v>0.6344827586</v>
      </c>
      <c r="D241" s="37">
        <f t="shared" si="2"/>
        <v>38.06896552</v>
      </c>
    </row>
    <row r="242">
      <c r="A242" s="9">
        <v>83.0</v>
      </c>
      <c r="B242" s="9">
        <v>134.0</v>
      </c>
      <c r="C242" s="36">
        <f t="shared" si="1"/>
        <v>0.6194029851</v>
      </c>
      <c r="D242" s="37">
        <f t="shared" si="2"/>
        <v>37.1641791</v>
      </c>
    </row>
    <row r="243">
      <c r="A243" s="9">
        <v>87.0</v>
      </c>
      <c r="B243" s="9">
        <v>96.0</v>
      </c>
      <c r="C243" s="36">
        <f t="shared" si="1"/>
        <v>0.90625</v>
      </c>
      <c r="D243" s="37">
        <f t="shared" si="2"/>
        <v>54.375</v>
      </c>
    </row>
    <row r="244">
      <c r="A244" s="9">
        <v>99.0</v>
      </c>
      <c r="B244" s="9">
        <v>168.0</v>
      </c>
      <c r="C244" s="36">
        <f t="shared" si="1"/>
        <v>0.5892857143</v>
      </c>
      <c r="D244" s="37">
        <f t="shared" si="2"/>
        <v>35.35714286</v>
      </c>
    </row>
    <row r="245">
      <c r="A245" s="9">
        <v>105.0</v>
      </c>
      <c r="B245" s="9">
        <v>129.0</v>
      </c>
      <c r="C245" s="36">
        <f t="shared" si="1"/>
        <v>0.8139534884</v>
      </c>
      <c r="D245" s="37">
        <f t="shared" si="2"/>
        <v>48.8372093</v>
      </c>
    </row>
    <row r="246">
      <c r="A246" s="9">
        <v>35.0</v>
      </c>
      <c r="B246" s="9">
        <v>45.0</v>
      </c>
      <c r="C246" s="36">
        <f t="shared" si="1"/>
        <v>0.7777777778</v>
      </c>
      <c r="D246" s="37">
        <f t="shared" si="2"/>
        <v>46.66666667</v>
      </c>
    </row>
    <row r="247">
      <c r="A247" s="9">
        <v>15.0</v>
      </c>
      <c r="B247" s="9">
        <v>17.0</v>
      </c>
      <c r="C247" s="36">
        <f t="shared" si="1"/>
        <v>0.8823529412</v>
      </c>
      <c r="D247" s="37">
        <f t="shared" si="2"/>
        <v>52.94117647</v>
      </c>
    </row>
    <row r="248">
      <c r="A248" s="9">
        <v>109.0</v>
      </c>
      <c r="B248" s="9">
        <v>102.0</v>
      </c>
      <c r="C248" s="36">
        <f t="shared" si="1"/>
        <v>1.068627451</v>
      </c>
      <c r="D248" s="37">
        <f t="shared" si="2"/>
        <v>64.11764706</v>
      </c>
    </row>
    <row r="249">
      <c r="A249" s="9">
        <v>33.0</v>
      </c>
      <c r="B249" s="9">
        <v>29.0</v>
      </c>
      <c r="C249" s="36">
        <f t="shared" si="1"/>
        <v>1.137931034</v>
      </c>
      <c r="D249" s="37">
        <f t="shared" si="2"/>
        <v>68.27586207</v>
      </c>
    </row>
    <row r="250">
      <c r="A250" s="9">
        <v>17.0</v>
      </c>
      <c r="B250" s="9">
        <v>29.0</v>
      </c>
      <c r="C250" s="36">
        <f t="shared" si="1"/>
        <v>0.5862068966</v>
      </c>
      <c r="D250" s="37">
        <f t="shared" si="2"/>
        <v>35.17241379</v>
      </c>
    </row>
    <row r="251">
      <c r="A251" s="9">
        <v>14.0</v>
      </c>
      <c r="B251" s="9">
        <v>18.0</v>
      </c>
      <c r="C251" s="36">
        <f t="shared" si="1"/>
        <v>0.7777777778</v>
      </c>
      <c r="D251" s="37">
        <f t="shared" si="2"/>
        <v>46.66666667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>
        <v>1.0</v>
      </c>
      <c r="B1" s="51">
        <v>2.0</v>
      </c>
      <c r="C1" s="35" t="s">
        <v>77</v>
      </c>
      <c r="D1" s="35" t="s">
        <v>70</v>
      </c>
    </row>
    <row r="2">
      <c r="A2" s="9">
        <v>2.0</v>
      </c>
      <c r="B2" s="51">
        <v>8.0</v>
      </c>
    </row>
    <row r="3">
      <c r="A3" s="9">
        <v>3.0</v>
      </c>
      <c r="B3" s="51">
        <v>12.0</v>
      </c>
    </row>
    <row r="4">
      <c r="A4" s="9">
        <v>4.0</v>
      </c>
      <c r="B4" s="52">
        <v>25.0</v>
      </c>
      <c r="C4" s="35" t="s">
        <v>71</v>
      </c>
    </row>
    <row r="5">
      <c r="A5" s="9">
        <v>5.0</v>
      </c>
      <c r="B5" s="51">
        <v>31.0</v>
      </c>
    </row>
    <row r="6">
      <c r="A6" s="9">
        <v>6.0</v>
      </c>
      <c r="B6" s="51">
        <v>31.0</v>
      </c>
    </row>
    <row r="7">
      <c r="A7" s="9">
        <v>7.0</v>
      </c>
      <c r="B7" s="51">
        <v>41.0</v>
      </c>
    </row>
    <row r="8">
      <c r="A8" s="9">
        <v>8.0</v>
      </c>
      <c r="B8" s="51">
        <v>46.0</v>
      </c>
      <c r="C8" s="35" t="s">
        <v>78</v>
      </c>
      <c r="D8" s="35" t="s">
        <v>79</v>
      </c>
    </row>
    <row r="9">
      <c r="A9" s="9">
        <v>9.0</v>
      </c>
      <c r="B9" s="51">
        <v>49.0</v>
      </c>
    </row>
    <row r="10">
      <c r="A10" s="9">
        <v>10.0</v>
      </c>
      <c r="B10" s="51">
        <v>56.0</v>
      </c>
    </row>
    <row r="11">
      <c r="A11" s="9">
        <v>11.0</v>
      </c>
      <c r="B11" s="51">
        <v>63.0</v>
      </c>
    </row>
    <row r="12">
      <c r="A12" s="9">
        <v>12.0</v>
      </c>
      <c r="B12" s="51">
        <v>70.0</v>
      </c>
      <c r="C12" s="35" t="s">
        <v>73</v>
      </c>
    </row>
    <row r="13">
      <c r="A13" s="9">
        <v>13.0</v>
      </c>
      <c r="B13" s="51">
        <v>71.0</v>
      </c>
    </row>
    <row r="14">
      <c r="A14" s="9">
        <v>14.0</v>
      </c>
      <c r="B14" s="51">
        <v>84.0</v>
      </c>
    </row>
    <row r="15">
      <c r="A15" s="9">
        <v>15.0</v>
      </c>
      <c r="B15" s="51">
        <v>95.0</v>
      </c>
      <c r="C15" s="35" t="s">
        <v>80</v>
      </c>
      <c r="D15" s="35" t="s">
        <v>74</v>
      </c>
    </row>
    <row r="16">
      <c r="B16" s="53"/>
    </row>
    <row r="17">
      <c r="A17" s="35" t="s">
        <v>70</v>
      </c>
      <c r="B17" s="51">
        <v>2.0</v>
      </c>
    </row>
    <row r="18">
      <c r="A18" s="35" t="s">
        <v>71</v>
      </c>
      <c r="B18" s="51">
        <v>25.0</v>
      </c>
    </row>
    <row r="19">
      <c r="A19" s="35" t="s">
        <v>78</v>
      </c>
      <c r="B19" s="51">
        <v>46.0</v>
      </c>
    </row>
    <row r="20">
      <c r="A20" s="35" t="s">
        <v>73</v>
      </c>
      <c r="B20" s="51">
        <v>70.0</v>
      </c>
    </row>
    <row r="21">
      <c r="A21" s="35" t="s">
        <v>74</v>
      </c>
      <c r="B21" s="51">
        <v>95.0</v>
      </c>
    </row>
    <row r="22">
      <c r="A22" s="35" t="s">
        <v>75</v>
      </c>
      <c r="B22" s="54">
        <f>AVERAGE(B1:B15)</f>
        <v>45.6</v>
      </c>
    </row>
    <row r="23">
      <c r="A23" s="35" t="s">
        <v>83</v>
      </c>
      <c r="B23" s="51">
        <v>31.0</v>
      </c>
    </row>
    <row r="24">
      <c r="A24" s="35" t="s">
        <v>84</v>
      </c>
      <c r="B24" s="53">
        <f>_xlfn.VAR.S(B1:B15)</f>
        <v>778.1142857</v>
      </c>
    </row>
    <row r="25">
      <c r="A25" s="35" t="s">
        <v>76</v>
      </c>
      <c r="B25" s="53">
        <f>STDEV(B1:B15)</f>
        <v>27.89469996</v>
      </c>
    </row>
    <row r="26">
      <c r="B26" s="53"/>
    </row>
    <row r="27">
      <c r="B27" s="53"/>
    </row>
    <row r="28">
      <c r="B28" s="53"/>
    </row>
    <row r="29">
      <c r="B29" s="53"/>
    </row>
    <row r="30">
      <c r="B30" s="53"/>
    </row>
    <row r="31">
      <c r="B31" s="53"/>
    </row>
    <row r="32">
      <c r="B32" s="53"/>
    </row>
    <row r="33">
      <c r="B33" s="53"/>
    </row>
    <row r="34">
      <c r="B34" s="53"/>
    </row>
    <row r="35">
      <c r="B35" s="53"/>
    </row>
    <row r="36">
      <c r="B36" s="53"/>
    </row>
    <row r="37">
      <c r="B37" s="53"/>
    </row>
    <row r="38">
      <c r="B38" s="53"/>
    </row>
    <row r="39">
      <c r="B39" s="53"/>
    </row>
    <row r="40">
      <c r="B40" s="53"/>
    </row>
    <row r="41">
      <c r="B41" s="53"/>
    </row>
    <row r="42">
      <c r="B42" s="53"/>
    </row>
    <row r="43">
      <c r="B43" s="53"/>
    </row>
    <row r="44">
      <c r="B44" s="53"/>
    </row>
    <row r="45">
      <c r="B45" s="53"/>
    </row>
    <row r="46">
      <c r="B46" s="53"/>
    </row>
    <row r="47">
      <c r="B47" s="53"/>
    </row>
    <row r="48">
      <c r="B48" s="53"/>
    </row>
    <row r="49">
      <c r="B49" s="53"/>
    </row>
    <row r="50">
      <c r="B50" s="53"/>
    </row>
    <row r="51">
      <c r="B51" s="53"/>
    </row>
    <row r="52">
      <c r="B52" s="53"/>
    </row>
    <row r="53">
      <c r="B53" s="53"/>
    </row>
    <row r="54">
      <c r="B54" s="53"/>
    </row>
    <row r="55">
      <c r="B55" s="53"/>
    </row>
    <row r="56">
      <c r="B56" s="53"/>
    </row>
    <row r="57">
      <c r="B57" s="53"/>
    </row>
    <row r="58">
      <c r="B58" s="53"/>
    </row>
    <row r="59">
      <c r="B59" s="53"/>
    </row>
    <row r="60">
      <c r="B60" s="53"/>
    </row>
    <row r="61">
      <c r="B61" s="53"/>
    </row>
    <row r="62">
      <c r="B62" s="53"/>
    </row>
    <row r="63">
      <c r="B63" s="53"/>
    </row>
    <row r="64">
      <c r="B64" s="53"/>
    </row>
    <row r="65">
      <c r="B65" s="53"/>
    </row>
    <row r="66">
      <c r="B66" s="53"/>
    </row>
    <row r="67">
      <c r="B67" s="53"/>
    </row>
    <row r="68">
      <c r="B68" s="53"/>
    </row>
    <row r="69">
      <c r="B69" s="53"/>
    </row>
    <row r="70">
      <c r="B70" s="53"/>
    </row>
    <row r="71">
      <c r="B71" s="53"/>
    </row>
    <row r="72">
      <c r="B72" s="53"/>
    </row>
    <row r="73">
      <c r="B73" s="53"/>
    </row>
    <row r="74">
      <c r="B74" s="53"/>
    </row>
    <row r="75">
      <c r="B75" s="53"/>
    </row>
    <row r="76">
      <c r="B76" s="53"/>
    </row>
    <row r="77">
      <c r="B77" s="53"/>
    </row>
    <row r="78">
      <c r="B78" s="53"/>
    </row>
    <row r="79">
      <c r="B79" s="53"/>
    </row>
    <row r="80">
      <c r="B80" s="53"/>
    </row>
    <row r="81">
      <c r="B81" s="53"/>
    </row>
    <row r="82">
      <c r="B82" s="53"/>
    </row>
    <row r="83">
      <c r="B83" s="53"/>
    </row>
    <row r="84">
      <c r="B84" s="53"/>
    </row>
    <row r="85">
      <c r="B85" s="53"/>
    </row>
    <row r="86">
      <c r="B86" s="53"/>
    </row>
    <row r="87">
      <c r="B87" s="53"/>
    </row>
    <row r="88">
      <c r="B88" s="53"/>
    </row>
    <row r="89">
      <c r="B89" s="53"/>
    </row>
    <row r="90">
      <c r="B90" s="53"/>
    </row>
    <row r="91">
      <c r="B91" s="53"/>
    </row>
    <row r="92">
      <c r="B92" s="53"/>
    </row>
    <row r="93">
      <c r="B93" s="53"/>
    </row>
    <row r="94">
      <c r="B94" s="53"/>
    </row>
    <row r="95">
      <c r="B95" s="53"/>
    </row>
    <row r="96">
      <c r="B96" s="53"/>
    </row>
    <row r="97">
      <c r="B97" s="53"/>
    </row>
    <row r="98">
      <c r="B98" s="53"/>
    </row>
    <row r="99">
      <c r="B99" s="53"/>
    </row>
    <row r="100">
      <c r="B100" s="53"/>
    </row>
    <row r="101">
      <c r="B101" s="53"/>
    </row>
    <row r="102">
      <c r="B102" s="53"/>
    </row>
    <row r="103">
      <c r="B103" s="53"/>
    </row>
    <row r="104">
      <c r="B104" s="53"/>
    </row>
    <row r="105">
      <c r="B105" s="53"/>
    </row>
    <row r="106">
      <c r="B106" s="53"/>
    </row>
    <row r="107">
      <c r="B107" s="53"/>
    </row>
    <row r="108">
      <c r="B108" s="53"/>
    </row>
    <row r="109">
      <c r="B109" s="53"/>
    </row>
    <row r="110">
      <c r="B110" s="53"/>
    </row>
    <row r="111">
      <c r="B111" s="53"/>
    </row>
    <row r="112">
      <c r="B112" s="53"/>
    </row>
    <row r="113">
      <c r="B113" s="53"/>
    </row>
    <row r="114">
      <c r="B114" s="53"/>
    </row>
    <row r="115">
      <c r="B115" s="53"/>
    </row>
    <row r="116">
      <c r="B116" s="53"/>
    </row>
    <row r="117">
      <c r="B117" s="53"/>
    </row>
    <row r="118">
      <c r="B118" s="53"/>
    </row>
    <row r="119">
      <c r="B119" s="53"/>
    </row>
    <row r="120">
      <c r="B120" s="53"/>
    </row>
    <row r="121">
      <c r="B121" s="53"/>
    </row>
    <row r="122">
      <c r="B122" s="53"/>
    </row>
    <row r="123">
      <c r="B123" s="53"/>
    </row>
    <row r="124">
      <c r="B124" s="53"/>
    </row>
    <row r="125">
      <c r="B125" s="53"/>
    </row>
    <row r="126">
      <c r="B126" s="53"/>
    </row>
    <row r="127">
      <c r="B127" s="53"/>
    </row>
    <row r="128">
      <c r="B128" s="53"/>
    </row>
    <row r="129">
      <c r="B129" s="53"/>
    </row>
    <row r="130">
      <c r="B130" s="53"/>
    </row>
    <row r="131">
      <c r="B131" s="53"/>
    </row>
    <row r="132">
      <c r="B132" s="53"/>
    </row>
    <row r="133">
      <c r="B133" s="53"/>
    </row>
    <row r="134">
      <c r="B134" s="53"/>
    </row>
    <row r="135">
      <c r="B135" s="53"/>
    </row>
    <row r="136">
      <c r="B136" s="53"/>
    </row>
    <row r="137">
      <c r="B137" s="53"/>
    </row>
    <row r="138">
      <c r="B138" s="53"/>
    </row>
    <row r="139">
      <c r="B139" s="53"/>
    </row>
    <row r="140">
      <c r="B140" s="53"/>
    </row>
    <row r="141">
      <c r="B141" s="53"/>
    </row>
    <row r="142">
      <c r="B142" s="53"/>
    </row>
    <row r="143">
      <c r="B143" s="53"/>
    </row>
    <row r="144">
      <c r="B144" s="53"/>
    </row>
    <row r="145">
      <c r="B145" s="53"/>
    </row>
    <row r="146">
      <c r="B146" s="53"/>
    </row>
    <row r="147">
      <c r="B147" s="53"/>
    </row>
    <row r="148">
      <c r="B148" s="53"/>
    </row>
    <row r="149">
      <c r="B149" s="53"/>
    </row>
    <row r="150">
      <c r="B150" s="53"/>
    </row>
    <row r="151">
      <c r="B151" s="53"/>
    </row>
    <row r="152">
      <c r="B152" s="53"/>
    </row>
    <row r="153">
      <c r="B153" s="53"/>
    </row>
    <row r="154">
      <c r="B154" s="53"/>
    </row>
    <row r="155">
      <c r="B155" s="53"/>
    </row>
    <row r="156">
      <c r="B156" s="53"/>
    </row>
    <row r="157">
      <c r="B157" s="53"/>
    </row>
    <row r="158">
      <c r="B158" s="53"/>
    </row>
    <row r="159">
      <c r="B159" s="53"/>
    </row>
    <row r="160">
      <c r="B160" s="53"/>
    </row>
    <row r="161">
      <c r="B161" s="53"/>
    </row>
    <row r="162">
      <c r="B162" s="53"/>
    </row>
    <row r="163">
      <c r="B163" s="53"/>
    </row>
    <row r="164">
      <c r="B164" s="53"/>
    </row>
    <row r="165">
      <c r="B165" s="53"/>
    </row>
    <row r="166">
      <c r="B166" s="53"/>
    </row>
    <row r="167">
      <c r="B167" s="53"/>
    </row>
    <row r="168">
      <c r="B168" s="53"/>
    </row>
    <row r="169">
      <c r="B169" s="53"/>
    </row>
    <row r="170">
      <c r="B170" s="53"/>
    </row>
    <row r="171">
      <c r="B171" s="53"/>
    </row>
    <row r="172">
      <c r="B172" s="53"/>
    </row>
    <row r="173">
      <c r="B173" s="53"/>
    </row>
    <row r="174">
      <c r="B174" s="53"/>
    </row>
    <row r="175">
      <c r="B175" s="53"/>
    </row>
    <row r="176">
      <c r="B176" s="53"/>
    </row>
    <row r="177">
      <c r="B177" s="53"/>
    </row>
    <row r="178">
      <c r="B178" s="53"/>
    </row>
    <row r="179">
      <c r="B179" s="53"/>
    </row>
    <row r="180">
      <c r="B180" s="53"/>
    </row>
    <row r="181">
      <c r="B181" s="53"/>
    </row>
    <row r="182">
      <c r="B182" s="53"/>
    </row>
    <row r="183">
      <c r="B183" s="53"/>
    </row>
    <row r="184">
      <c r="B184" s="53"/>
    </row>
    <row r="185">
      <c r="B185" s="53"/>
    </row>
    <row r="186">
      <c r="B186" s="53"/>
    </row>
    <row r="187">
      <c r="B187" s="53"/>
    </row>
    <row r="188">
      <c r="B188" s="53"/>
    </row>
    <row r="189">
      <c r="B189" s="53"/>
    </row>
    <row r="190">
      <c r="B190" s="53"/>
    </row>
    <row r="191">
      <c r="B191" s="53"/>
    </row>
    <row r="192">
      <c r="B192" s="53"/>
    </row>
    <row r="193">
      <c r="B193" s="53"/>
    </row>
    <row r="194">
      <c r="B194" s="53"/>
    </row>
    <row r="195">
      <c r="B195" s="53"/>
    </row>
    <row r="196">
      <c r="B196" s="53"/>
    </row>
    <row r="197">
      <c r="B197" s="53"/>
    </row>
    <row r="198">
      <c r="B198" s="53"/>
    </row>
    <row r="199">
      <c r="B199" s="53"/>
    </row>
    <row r="200">
      <c r="B200" s="53"/>
    </row>
    <row r="201">
      <c r="B201" s="53"/>
    </row>
    <row r="202">
      <c r="B202" s="53"/>
    </row>
    <row r="203">
      <c r="B203" s="53"/>
    </row>
    <row r="204">
      <c r="B204" s="53"/>
    </row>
    <row r="205">
      <c r="B205" s="53"/>
    </row>
    <row r="206">
      <c r="B206" s="53"/>
    </row>
    <row r="207">
      <c r="B207" s="53"/>
    </row>
    <row r="208">
      <c r="B208" s="53"/>
    </row>
    <row r="209">
      <c r="B209" s="53"/>
    </row>
    <row r="210">
      <c r="B210" s="53"/>
    </row>
    <row r="211">
      <c r="B211" s="53"/>
    </row>
    <row r="212">
      <c r="B212" s="53"/>
    </row>
    <row r="213">
      <c r="B213" s="53"/>
    </row>
    <row r="214">
      <c r="B214" s="53"/>
    </row>
    <row r="215">
      <c r="B215" s="53"/>
    </row>
    <row r="216">
      <c r="B216" s="53"/>
    </row>
    <row r="217">
      <c r="B217" s="53"/>
    </row>
    <row r="218">
      <c r="B218" s="53"/>
    </row>
    <row r="219">
      <c r="B219" s="53"/>
    </row>
    <row r="220">
      <c r="B220" s="53"/>
    </row>
    <row r="221">
      <c r="B221" s="53"/>
    </row>
    <row r="222">
      <c r="B222" s="53"/>
    </row>
    <row r="223">
      <c r="B223" s="53"/>
    </row>
    <row r="224">
      <c r="B224" s="53"/>
    </row>
    <row r="225">
      <c r="B225" s="53"/>
    </row>
    <row r="226">
      <c r="B226" s="53"/>
    </row>
    <row r="227">
      <c r="B227" s="53"/>
    </row>
    <row r="228">
      <c r="B228" s="53"/>
    </row>
    <row r="229">
      <c r="B229" s="53"/>
    </row>
    <row r="230">
      <c r="B230" s="53"/>
    </row>
    <row r="231">
      <c r="B231" s="53"/>
    </row>
    <row r="232">
      <c r="B232" s="53"/>
    </row>
    <row r="233">
      <c r="B233" s="53"/>
    </row>
    <row r="234">
      <c r="B234" s="53"/>
    </row>
    <row r="235">
      <c r="B235" s="53"/>
    </row>
    <row r="236">
      <c r="B236" s="53"/>
    </row>
    <row r="237">
      <c r="B237" s="53"/>
    </row>
    <row r="238">
      <c r="B238" s="53"/>
    </row>
    <row r="239">
      <c r="B239" s="53"/>
    </row>
    <row r="240">
      <c r="B240" s="53"/>
    </row>
    <row r="241">
      <c r="B241" s="53"/>
    </row>
    <row r="242">
      <c r="B242" s="53"/>
    </row>
    <row r="243">
      <c r="B243" s="53"/>
    </row>
    <row r="244">
      <c r="B244" s="53"/>
    </row>
    <row r="245">
      <c r="B245" s="53"/>
    </row>
    <row r="246">
      <c r="B246" s="53"/>
    </row>
    <row r="247">
      <c r="B247" s="53"/>
    </row>
    <row r="248">
      <c r="B248" s="53"/>
    </row>
    <row r="249">
      <c r="B249" s="53"/>
    </row>
    <row r="250">
      <c r="B250" s="53"/>
    </row>
    <row r="251">
      <c r="B251" s="53"/>
    </row>
    <row r="252">
      <c r="B252" s="53"/>
    </row>
    <row r="253">
      <c r="B253" s="53"/>
    </row>
    <row r="254">
      <c r="B254" s="53"/>
    </row>
    <row r="255">
      <c r="B255" s="53"/>
    </row>
    <row r="256">
      <c r="B256" s="53"/>
    </row>
    <row r="257">
      <c r="B257" s="53"/>
    </row>
    <row r="258">
      <c r="B258" s="53"/>
    </row>
    <row r="259">
      <c r="B259" s="53"/>
    </row>
    <row r="260">
      <c r="B260" s="53"/>
    </row>
    <row r="261">
      <c r="B261" s="53"/>
    </row>
    <row r="262">
      <c r="B262" s="53"/>
    </row>
    <row r="263">
      <c r="B263" s="53"/>
    </row>
    <row r="264">
      <c r="B264" s="53"/>
    </row>
    <row r="265">
      <c r="B265" s="53"/>
    </row>
    <row r="266">
      <c r="B266" s="53"/>
    </row>
    <row r="267">
      <c r="B267" s="53"/>
    </row>
    <row r="268">
      <c r="B268" s="53"/>
    </row>
    <row r="269">
      <c r="B269" s="53"/>
    </row>
    <row r="270">
      <c r="B270" s="53"/>
    </row>
    <row r="271">
      <c r="B271" s="53"/>
    </row>
    <row r="272">
      <c r="B272" s="53"/>
    </row>
    <row r="273">
      <c r="B273" s="53"/>
    </row>
    <row r="274">
      <c r="B274" s="53"/>
    </row>
    <row r="275">
      <c r="B275" s="53"/>
    </row>
    <row r="276">
      <c r="B276" s="53"/>
    </row>
    <row r="277">
      <c r="B277" s="53"/>
    </row>
    <row r="278">
      <c r="B278" s="53"/>
    </row>
    <row r="279">
      <c r="B279" s="53"/>
    </row>
    <row r="280">
      <c r="B280" s="53"/>
    </row>
    <row r="281">
      <c r="B281" s="53"/>
    </row>
    <row r="282">
      <c r="B282" s="53"/>
    </row>
    <row r="283">
      <c r="B283" s="53"/>
    </row>
    <row r="284">
      <c r="B284" s="53"/>
    </row>
    <row r="285">
      <c r="B285" s="53"/>
    </row>
    <row r="286">
      <c r="B286" s="53"/>
    </row>
    <row r="287">
      <c r="B287" s="53"/>
    </row>
    <row r="288">
      <c r="B288" s="53"/>
    </row>
    <row r="289">
      <c r="B289" s="53"/>
    </row>
    <row r="290">
      <c r="B290" s="53"/>
    </row>
    <row r="291">
      <c r="B291" s="53"/>
    </row>
    <row r="292">
      <c r="B292" s="53"/>
    </row>
    <row r="293">
      <c r="B293" s="53"/>
    </row>
    <row r="294">
      <c r="B294" s="53"/>
    </row>
    <row r="295">
      <c r="B295" s="53"/>
    </row>
    <row r="296">
      <c r="B296" s="53"/>
    </row>
    <row r="297">
      <c r="B297" s="53"/>
    </row>
    <row r="298">
      <c r="B298" s="53"/>
    </row>
    <row r="299">
      <c r="B299" s="53"/>
    </row>
    <row r="300">
      <c r="B300" s="53"/>
    </row>
    <row r="301">
      <c r="B301" s="53"/>
    </row>
    <row r="302">
      <c r="B302" s="53"/>
    </row>
    <row r="303">
      <c r="B303" s="53"/>
    </row>
    <row r="304">
      <c r="B304" s="53"/>
    </row>
    <row r="305">
      <c r="B305" s="53"/>
    </row>
    <row r="306">
      <c r="B306" s="53"/>
    </row>
    <row r="307">
      <c r="B307" s="53"/>
    </row>
    <row r="308">
      <c r="B308" s="53"/>
    </row>
    <row r="309">
      <c r="B309" s="53"/>
    </row>
    <row r="310">
      <c r="B310" s="53"/>
    </row>
    <row r="311">
      <c r="B311" s="53"/>
    </row>
    <row r="312">
      <c r="B312" s="53"/>
    </row>
    <row r="313">
      <c r="B313" s="53"/>
    </row>
    <row r="314">
      <c r="B314" s="53"/>
    </row>
    <row r="315">
      <c r="B315" s="53"/>
    </row>
    <row r="316">
      <c r="B316" s="53"/>
    </row>
    <row r="317">
      <c r="B317" s="53"/>
    </row>
    <row r="318">
      <c r="B318" s="53"/>
    </row>
    <row r="319">
      <c r="B319" s="53"/>
    </row>
    <row r="320">
      <c r="B320" s="53"/>
    </row>
    <row r="321">
      <c r="B321" s="53"/>
    </row>
    <row r="322">
      <c r="B322" s="53"/>
    </row>
    <row r="323">
      <c r="B323" s="53"/>
    </row>
    <row r="324">
      <c r="B324" s="53"/>
    </row>
    <row r="325">
      <c r="B325" s="53"/>
    </row>
    <row r="326">
      <c r="B326" s="53"/>
    </row>
    <row r="327">
      <c r="B327" s="53"/>
    </row>
    <row r="328">
      <c r="B328" s="53"/>
    </row>
    <row r="329">
      <c r="B329" s="53"/>
    </row>
    <row r="330">
      <c r="B330" s="53"/>
    </row>
    <row r="331">
      <c r="B331" s="53"/>
    </row>
    <row r="332">
      <c r="B332" s="53"/>
    </row>
    <row r="333">
      <c r="B333" s="53"/>
    </row>
    <row r="334">
      <c r="B334" s="53"/>
    </row>
    <row r="335">
      <c r="B335" s="53"/>
    </row>
    <row r="336">
      <c r="B336" s="53"/>
    </row>
    <row r="337">
      <c r="B337" s="53"/>
    </row>
    <row r="338">
      <c r="B338" s="53"/>
    </row>
    <row r="339">
      <c r="B339" s="53"/>
    </row>
    <row r="340">
      <c r="B340" s="53"/>
    </row>
    <row r="341">
      <c r="B341" s="53"/>
    </row>
    <row r="342">
      <c r="B342" s="53"/>
    </row>
    <row r="343">
      <c r="B343" s="53"/>
    </row>
    <row r="344">
      <c r="B344" s="53"/>
    </row>
    <row r="345">
      <c r="B345" s="53"/>
    </row>
    <row r="346">
      <c r="B346" s="53"/>
    </row>
    <row r="347">
      <c r="B347" s="53"/>
    </row>
    <row r="348">
      <c r="B348" s="53"/>
    </row>
    <row r="349">
      <c r="B349" s="53"/>
    </row>
    <row r="350">
      <c r="B350" s="53"/>
    </row>
    <row r="351">
      <c r="B351" s="53"/>
    </row>
    <row r="352">
      <c r="B352" s="53"/>
    </row>
    <row r="353">
      <c r="B353" s="53"/>
    </row>
    <row r="354">
      <c r="B354" s="53"/>
    </row>
    <row r="355">
      <c r="B355" s="53"/>
    </row>
    <row r="356">
      <c r="B356" s="53"/>
    </row>
    <row r="357">
      <c r="B357" s="53"/>
    </row>
    <row r="358">
      <c r="B358" s="53"/>
    </row>
    <row r="359">
      <c r="B359" s="53"/>
    </row>
    <row r="360">
      <c r="B360" s="53"/>
    </row>
    <row r="361">
      <c r="B361" s="53"/>
    </row>
    <row r="362">
      <c r="B362" s="53"/>
    </row>
    <row r="363">
      <c r="B363" s="53"/>
    </row>
    <row r="364">
      <c r="B364" s="53"/>
    </row>
    <row r="365">
      <c r="B365" s="53"/>
    </row>
    <row r="366">
      <c r="B366" s="53"/>
    </row>
    <row r="367">
      <c r="B367" s="53"/>
    </row>
    <row r="368">
      <c r="B368" s="53"/>
    </row>
    <row r="369">
      <c r="B369" s="53"/>
    </row>
    <row r="370">
      <c r="B370" s="53"/>
    </row>
    <row r="371">
      <c r="B371" s="53"/>
    </row>
    <row r="372">
      <c r="B372" s="53"/>
    </row>
    <row r="373">
      <c r="B373" s="53"/>
    </row>
    <row r="374">
      <c r="B374" s="53"/>
    </row>
    <row r="375">
      <c r="B375" s="53"/>
    </row>
    <row r="376">
      <c r="B376" s="53"/>
    </row>
    <row r="377">
      <c r="B377" s="53"/>
    </row>
    <row r="378">
      <c r="B378" s="53"/>
    </row>
    <row r="379">
      <c r="B379" s="53"/>
    </row>
    <row r="380">
      <c r="B380" s="53"/>
    </row>
    <row r="381">
      <c r="B381" s="53"/>
    </row>
    <row r="382">
      <c r="B382" s="53"/>
    </row>
    <row r="383">
      <c r="B383" s="53"/>
    </row>
    <row r="384">
      <c r="B384" s="53"/>
    </row>
    <row r="385">
      <c r="B385" s="53"/>
    </row>
    <row r="386">
      <c r="B386" s="53"/>
    </row>
    <row r="387">
      <c r="B387" s="53"/>
    </row>
    <row r="388">
      <c r="B388" s="53"/>
    </row>
    <row r="389">
      <c r="B389" s="53"/>
    </row>
    <row r="390">
      <c r="B390" s="53"/>
    </row>
    <row r="391">
      <c r="B391" s="53"/>
    </row>
    <row r="392">
      <c r="B392" s="53"/>
    </row>
    <row r="393">
      <c r="B393" s="53"/>
    </row>
    <row r="394">
      <c r="B394" s="53"/>
    </row>
    <row r="395">
      <c r="B395" s="53"/>
    </row>
    <row r="396">
      <c r="B396" s="53"/>
    </row>
    <row r="397">
      <c r="B397" s="53"/>
    </row>
    <row r="398">
      <c r="B398" s="53"/>
    </row>
    <row r="399">
      <c r="B399" s="53"/>
    </row>
    <row r="400">
      <c r="B400" s="53"/>
    </row>
    <row r="401">
      <c r="B401" s="53"/>
    </row>
    <row r="402">
      <c r="B402" s="53"/>
    </row>
    <row r="403">
      <c r="B403" s="53"/>
    </row>
    <row r="404">
      <c r="B404" s="53"/>
    </row>
    <row r="405">
      <c r="B405" s="53"/>
    </row>
    <row r="406">
      <c r="B406" s="53"/>
    </row>
    <row r="407">
      <c r="B407" s="53"/>
    </row>
    <row r="408">
      <c r="B408" s="53"/>
    </row>
    <row r="409">
      <c r="B409" s="53"/>
    </row>
    <row r="410">
      <c r="B410" s="53"/>
    </row>
    <row r="411">
      <c r="B411" s="53"/>
    </row>
    <row r="412">
      <c r="B412" s="53"/>
    </row>
    <row r="413">
      <c r="B413" s="53"/>
    </row>
    <row r="414">
      <c r="B414" s="53"/>
    </row>
    <row r="415">
      <c r="B415" s="53"/>
    </row>
    <row r="416">
      <c r="B416" s="53"/>
    </row>
    <row r="417">
      <c r="B417" s="53"/>
    </row>
    <row r="418">
      <c r="B418" s="53"/>
    </row>
    <row r="419">
      <c r="B419" s="53"/>
    </row>
    <row r="420">
      <c r="B420" s="53"/>
    </row>
    <row r="421">
      <c r="B421" s="53"/>
    </row>
    <row r="422">
      <c r="B422" s="53"/>
    </row>
    <row r="423">
      <c r="B423" s="53"/>
    </row>
    <row r="424">
      <c r="B424" s="53"/>
    </row>
    <row r="425">
      <c r="B425" s="53"/>
    </row>
    <row r="426">
      <c r="B426" s="53"/>
    </row>
    <row r="427">
      <c r="B427" s="53"/>
    </row>
    <row r="428">
      <c r="B428" s="53"/>
    </row>
    <row r="429">
      <c r="B429" s="53"/>
    </row>
    <row r="430">
      <c r="B430" s="53"/>
    </row>
    <row r="431">
      <c r="B431" s="53"/>
    </row>
    <row r="432">
      <c r="B432" s="53"/>
    </row>
    <row r="433">
      <c r="B433" s="53"/>
    </row>
    <row r="434">
      <c r="B434" s="53"/>
    </row>
    <row r="435">
      <c r="B435" s="53"/>
    </row>
    <row r="436">
      <c r="B436" s="53"/>
    </row>
    <row r="437">
      <c r="B437" s="53"/>
    </row>
    <row r="438">
      <c r="B438" s="53"/>
    </row>
    <row r="439">
      <c r="B439" s="53"/>
    </row>
    <row r="440">
      <c r="B440" s="53"/>
    </row>
    <row r="441">
      <c r="B441" s="53"/>
    </row>
    <row r="442">
      <c r="B442" s="53"/>
    </row>
    <row r="443">
      <c r="B443" s="53"/>
    </row>
    <row r="444">
      <c r="B444" s="53"/>
    </row>
    <row r="445">
      <c r="B445" s="53"/>
    </row>
    <row r="446">
      <c r="B446" s="53"/>
    </row>
    <row r="447">
      <c r="B447" s="53"/>
    </row>
    <row r="448">
      <c r="B448" s="53"/>
    </row>
    <row r="449">
      <c r="B449" s="53"/>
    </row>
    <row r="450">
      <c r="B450" s="53"/>
    </row>
    <row r="451">
      <c r="B451" s="53"/>
    </row>
    <row r="452">
      <c r="B452" s="53"/>
    </row>
    <row r="453">
      <c r="B453" s="53"/>
    </row>
    <row r="454">
      <c r="B454" s="53"/>
    </row>
    <row r="455">
      <c r="B455" s="53"/>
    </row>
    <row r="456">
      <c r="B456" s="53"/>
    </row>
    <row r="457">
      <c r="B457" s="53"/>
    </row>
    <row r="458">
      <c r="B458" s="53"/>
    </row>
    <row r="459">
      <c r="B459" s="53"/>
    </row>
    <row r="460">
      <c r="B460" s="53"/>
    </row>
    <row r="461">
      <c r="B461" s="53"/>
    </row>
    <row r="462">
      <c r="B462" s="53"/>
    </row>
    <row r="463">
      <c r="B463" s="53"/>
    </row>
    <row r="464">
      <c r="B464" s="53"/>
    </row>
    <row r="465">
      <c r="B465" s="53"/>
    </row>
    <row r="466">
      <c r="B466" s="53"/>
    </row>
    <row r="467">
      <c r="B467" s="53"/>
    </row>
    <row r="468">
      <c r="B468" s="53"/>
    </row>
    <row r="469">
      <c r="B469" s="53"/>
    </row>
    <row r="470">
      <c r="B470" s="53"/>
    </row>
    <row r="471">
      <c r="B471" s="53"/>
    </row>
    <row r="472">
      <c r="B472" s="53"/>
    </row>
    <row r="473">
      <c r="B473" s="53"/>
    </row>
    <row r="474">
      <c r="B474" s="53"/>
    </row>
    <row r="475">
      <c r="B475" s="53"/>
    </row>
    <row r="476">
      <c r="B476" s="53"/>
    </row>
    <row r="477">
      <c r="B477" s="53"/>
    </row>
    <row r="478">
      <c r="B478" s="53"/>
    </row>
    <row r="479">
      <c r="B479" s="53"/>
    </row>
    <row r="480">
      <c r="B480" s="53"/>
    </row>
    <row r="481">
      <c r="B481" s="53"/>
    </row>
    <row r="482">
      <c r="B482" s="53"/>
    </row>
    <row r="483">
      <c r="B483" s="53"/>
    </row>
    <row r="484">
      <c r="B484" s="53"/>
    </row>
    <row r="485">
      <c r="B485" s="53"/>
    </row>
    <row r="486">
      <c r="B486" s="53"/>
    </row>
    <row r="487">
      <c r="B487" s="53"/>
    </row>
    <row r="488">
      <c r="B488" s="53"/>
    </row>
    <row r="489">
      <c r="B489" s="53"/>
    </row>
    <row r="490">
      <c r="B490" s="53"/>
    </row>
    <row r="491">
      <c r="B491" s="53"/>
    </row>
    <row r="492">
      <c r="B492" s="53"/>
    </row>
    <row r="493">
      <c r="B493" s="53"/>
    </row>
    <row r="494">
      <c r="B494" s="53"/>
    </row>
    <row r="495">
      <c r="B495" s="53"/>
    </row>
    <row r="496">
      <c r="B496" s="53"/>
    </row>
    <row r="497">
      <c r="B497" s="53"/>
    </row>
    <row r="498">
      <c r="B498" s="53"/>
    </row>
    <row r="499">
      <c r="B499" s="53"/>
    </row>
    <row r="500">
      <c r="B500" s="53"/>
    </row>
    <row r="501">
      <c r="B501" s="53"/>
    </row>
    <row r="502">
      <c r="B502" s="53"/>
    </row>
    <row r="503">
      <c r="B503" s="53"/>
    </row>
    <row r="504">
      <c r="B504" s="53"/>
    </row>
    <row r="505">
      <c r="B505" s="53"/>
    </row>
    <row r="506">
      <c r="B506" s="53"/>
    </row>
    <row r="507">
      <c r="B507" s="53"/>
    </row>
    <row r="508">
      <c r="B508" s="53"/>
    </row>
    <row r="509">
      <c r="B509" s="53"/>
    </row>
    <row r="510">
      <c r="B510" s="53"/>
    </row>
    <row r="511">
      <c r="B511" s="53"/>
    </row>
    <row r="512">
      <c r="B512" s="53"/>
    </row>
    <row r="513">
      <c r="B513" s="53"/>
    </row>
    <row r="514">
      <c r="B514" s="53"/>
    </row>
    <row r="515">
      <c r="B515" s="53"/>
    </row>
    <row r="516">
      <c r="B516" s="53"/>
    </row>
    <row r="517">
      <c r="B517" s="53"/>
    </row>
    <row r="518">
      <c r="B518" s="53"/>
    </row>
    <row r="519">
      <c r="B519" s="53"/>
    </row>
    <row r="520">
      <c r="B520" s="53"/>
    </row>
    <row r="521">
      <c r="B521" s="53"/>
    </row>
    <row r="522">
      <c r="B522" s="53"/>
    </row>
    <row r="523">
      <c r="B523" s="53"/>
    </row>
    <row r="524">
      <c r="B524" s="53"/>
    </row>
    <row r="525">
      <c r="B525" s="53"/>
    </row>
    <row r="526">
      <c r="B526" s="53"/>
    </row>
    <row r="527">
      <c r="B527" s="53"/>
    </row>
    <row r="528">
      <c r="B528" s="53"/>
    </row>
    <row r="529">
      <c r="B529" s="53"/>
    </row>
    <row r="530">
      <c r="B530" s="53"/>
    </row>
    <row r="531">
      <c r="B531" s="53"/>
    </row>
    <row r="532">
      <c r="B532" s="53"/>
    </row>
    <row r="533">
      <c r="B533" s="53"/>
    </row>
    <row r="534">
      <c r="B534" s="53"/>
    </row>
    <row r="535">
      <c r="B535" s="53"/>
    </row>
    <row r="536">
      <c r="B536" s="53"/>
    </row>
    <row r="537">
      <c r="B537" s="53"/>
    </row>
    <row r="538">
      <c r="B538" s="53"/>
    </row>
    <row r="539">
      <c r="B539" s="53"/>
    </row>
    <row r="540">
      <c r="B540" s="53"/>
    </row>
    <row r="541">
      <c r="B541" s="53"/>
    </row>
    <row r="542">
      <c r="B542" s="53"/>
    </row>
    <row r="543">
      <c r="B543" s="53"/>
    </row>
    <row r="544">
      <c r="B544" s="53"/>
    </row>
    <row r="545">
      <c r="B545" s="53"/>
    </row>
    <row r="546">
      <c r="B546" s="53"/>
    </row>
    <row r="547">
      <c r="B547" s="53"/>
    </row>
    <row r="548">
      <c r="B548" s="53"/>
    </row>
    <row r="549">
      <c r="B549" s="53"/>
    </row>
    <row r="550">
      <c r="B550" s="53"/>
    </row>
    <row r="551">
      <c r="B551" s="53"/>
    </row>
    <row r="552">
      <c r="B552" s="53"/>
    </row>
    <row r="553">
      <c r="B553" s="53"/>
    </row>
    <row r="554">
      <c r="B554" s="53"/>
    </row>
    <row r="555">
      <c r="B555" s="53"/>
    </row>
    <row r="556">
      <c r="B556" s="53"/>
    </row>
    <row r="557">
      <c r="B557" s="53"/>
    </row>
    <row r="558">
      <c r="B558" s="53"/>
    </row>
    <row r="559">
      <c r="B559" s="53"/>
    </row>
    <row r="560">
      <c r="B560" s="53"/>
    </row>
    <row r="561">
      <c r="B561" s="53"/>
    </row>
    <row r="562">
      <c r="B562" s="53"/>
    </row>
    <row r="563">
      <c r="B563" s="53"/>
    </row>
    <row r="564">
      <c r="B564" s="53"/>
    </row>
    <row r="565">
      <c r="B565" s="53"/>
    </row>
    <row r="566">
      <c r="B566" s="53"/>
    </row>
    <row r="567">
      <c r="B567" s="53"/>
    </row>
    <row r="568">
      <c r="B568" s="53"/>
    </row>
    <row r="569">
      <c r="B569" s="53"/>
    </row>
    <row r="570">
      <c r="B570" s="53"/>
    </row>
    <row r="571">
      <c r="B571" s="53"/>
    </row>
    <row r="572">
      <c r="B572" s="53"/>
    </row>
    <row r="573">
      <c r="B573" s="53"/>
    </row>
    <row r="574">
      <c r="B574" s="53"/>
    </row>
    <row r="575">
      <c r="B575" s="53"/>
    </row>
    <row r="576">
      <c r="B576" s="53"/>
    </row>
    <row r="577">
      <c r="B577" s="53"/>
    </row>
    <row r="578">
      <c r="B578" s="53"/>
    </row>
    <row r="579">
      <c r="B579" s="53"/>
    </row>
    <row r="580">
      <c r="B580" s="53"/>
    </row>
    <row r="581">
      <c r="B581" s="53"/>
    </row>
    <row r="582">
      <c r="B582" s="53"/>
    </row>
    <row r="583">
      <c r="B583" s="53"/>
    </row>
    <row r="584">
      <c r="B584" s="53"/>
    </row>
    <row r="585">
      <c r="B585" s="53"/>
    </row>
    <row r="586">
      <c r="B586" s="53"/>
    </row>
    <row r="587">
      <c r="B587" s="53"/>
    </row>
    <row r="588">
      <c r="B588" s="53"/>
    </row>
    <row r="589">
      <c r="B589" s="53"/>
    </row>
    <row r="590">
      <c r="B590" s="53"/>
    </row>
    <row r="591">
      <c r="B591" s="53"/>
    </row>
    <row r="592">
      <c r="B592" s="53"/>
    </row>
    <row r="593">
      <c r="B593" s="53"/>
    </row>
    <row r="594">
      <c r="B594" s="53"/>
    </row>
    <row r="595">
      <c r="B595" s="53"/>
    </row>
    <row r="596">
      <c r="B596" s="53"/>
    </row>
    <row r="597">
      <c r="B597" s="53"/>
    </row>
    <row r="598">
      <c r="B598" s="53"/>
    </row>
    <row r="599">
      <c r="B599" s="53"/>
    </row>
    <row r="600">
      <c r="B600" s="53"/>
    </row>
    <row r="601">
      <c r="B601" s="53"/>
    </row>
    <row r="602">
      <c r="B602" s="53"/>
    </row>
    <row r="603">
      <c r="B603" s="53"/>
    </row>
    <row r="604">
      <c r="B604" s="53"/>
    </row>
    <row r="605">
      <c r="B605" s="53"/>
    </row>
    <row r="606">
      <c r="B606" s="53"/>
    </row>
    <row r="607">
      <c r="B607" s="53"/>
    </row>
    <row r="608">
      <c r="B608" s="53"/>
    </row>
    <row r="609">
      <c r="B609" s="53"/>
    </row>
    <row r="610">
      <c r="B610" s="53"/>
    </row>
    <row r="611">
      <c r="B611" s="53"/>
    </row>
    <row r="612">
      <c r="B612" s="53"/>
    </row>
    <row r="613">
      <c r="B613" s="53"/>
    </row>
    <row r="614">
      <c r="B614" s="53"/>
    </row>
    <row r="615">
      <c r="B615" s="53"/>
    </row>
    <row r="616">
      <c r="B616" s="53"/>
    </row>
    <row r="617">
      <c r="B617" s="53"/>
    </row>
    <row r="618">
      <c r="B618" s="53"/>
    </row>
    <row r="619">
      <c r="B619" s="53"/>
    </row>
    <row r="620">
      <c r="B620" s="53"/>
    </row>
    <row r="621">
      <c r="B621" s="53"/>
    </row>
    <row r="622">
      <c r="B622" s="53"/>
    </row>
    <row r="623">
      <c r="B623" s="53"/>
    </row>
    <row r="624">
      <c r="B624" s="53"/>
    </row>
    <row r="625">
      <c r="B625" s="53"/>
    </row>
    <row r="626">
      <c r="B626" s="53"/>
    </row>
    <row r="627">
      <c r="B627" s="53"/>
    </row>
    <row r="628">
      <c r="B628" s="53"/>
    </row>
    <row r="629">
      <c r="B629" s="53"/>
    </row>
    <row r="630">
      <c r="B630" s="53"/>
    </row>
    <row r="631">
      <c r="B631" s="53"/>
    </row>
    <row r="632">
      <c r="B632" s="53"/>
    </row>
    <row r="633">
      <c r="B633" s="53"/>
    </row>
    <row r="634">
      <c r="B634" s="53"/>
    </row>
    <row r="635">
      <c r="B635" s="53"/>
    </row>
    <row r="636">
      <c r="B636" s="53"/>
    </row>
    <row r="637">
      <c r="B637" s="53"/>
    </row>
    <row r="638">
      <c r="B638" s="53"/>
    </row>
    <row r="639">
      <c r="B639" s="53"/>
    </row>
    <row r="640">
      <c r="B640" s="53"/>
    </row>
    <row r="641">
      <c r="B641" s="53"/>
    </row>
    <row r="642">
      <c r="B642" s="53"/>
    </row>
    <row r="643">
      <c r="B643" s="53"/>
    </row>
    <row r="644">
      <c r="B644" s="53"/>
    </row>
    <row r="645">
      <c r="B645" s="53"/>
    </row>
    <row r="646">
      <c r="B646" s="53"/>
    </row>
    <row r="647">
      <c r="B647" s="53"/>
    </row>
    <row r="648">
      <c r="B648" s="53"/>
    </row>
    <row r="649">
      <c r="B649" s="53"/>
    </row>
    <row r="650">
      <c r="B650" s="53"/>
    </row>
    <row r="651">
      <c r="B651" s="53"/>
    </row>
    <row r="652">
      <c r="B652" s="53"/>
    </row>
    <row r="653">
      <c r="B653" s="53"/>
    </row>
    <row r="654">
      <c r="B654" s="53"/>
    </row>
    <row r="655">
      <c r="B655" s="53"/>
    </row>
    <row r="656">
      <c r="B656" s="53"/>
    </row>
    <row r="657">
      <c r="B657" s="53"/>
    </row>
    <row r="658">
      <c r="B658" s="53"/>
    </row>
    <row r="659">
      <c r="B659" s="53"/>
    </row>
    <row r="660">
      <c r="B660" s="53"/>
    </row>
    <row r="661">
      <c r="B661" s="53"/>
    </row>
    <row r="662">
      <c r="B662" s="53"/>
    </row>
    <row r="663">
      <c r="B663" s="53"/>
    </row>
    <row r="664">
      <c r="B664" s="53"/>
    </row>
    <row r="665">
      <c r="B665" s="53"/>
    </row>
    <row r="666">
      <c r="B666" s="53"/>
    </row>
    <row r="667">
      <c r="B667" s="53"/>
    </row>
    <row r="668">
      <c r="B668" s="53"/>
    </row>
    <row r="669">
      <c r="B669" s="53"/>
    </row>
    <row r="670">
      <c r="B670" s="53"/>
    </row>
    <row r="671">
      <c r="B671" s="53"/>
    </row>
    <row r="672">
      <c r="B672" s="53"/>
    </row>
    <row r="673">
      <c r="B673" s="53"/>
    </row>
    <row r="674">
      <c r="B674" s="53"/>
    </row>
    <row r="675">
      <c r="B675" s="53"/>
    </row>
    <row r="676">
      <c r="B676" s="53"/>
    </row>
    <row r="677">
      <c r="B677" s="53"/>
    </row>
    <row r="678">
      <c r="B678" s="53"/>
    </row>
    <row r="679">
      <c r="B679" s="53"/>
    </row>
    <row r="680">
      <c r="B680" s="53"/>
    </row>
    <row r="681">
      <c r="B681" s="53"/>
    </row>
    <row r="682">
      <c r="B682" s="53"/>
    </row>
    <row r="683">
      <c r="B683" s="53"/>
    </row>
    <row r="684">
      <c r="B684" s="53"/>
    </row>
    <row r="685">
      <c r="B685" s="53"/>
    </row>
    <row r="686">
      <c r="B686" s="53"/>
    </row>
    <row r="687">
      <c r="B687" s="53"/>
    </row>
    <row r="688">
      <c r="B688" s="53"/>
    </row>
    <row r="689">
      <c r="B689" s="53"/>
    </row>
    <row r="690">
      <c r="B690" s="53"/>
    </row>
    <row r="691">
      <c r="B691" s="53"/>
    </row>
    <row r="692">
      <c r="B692" s="53"/>
    </row>
    <row r="693">
      <c r="B693" s="53"/>
    </row>
    <row r="694">
      <c r="B694" s="53"/>
    </row>
    <row r="695">
      <c r="B695" s="53"/>
    </row>
    <row r="696">
      <c r="B696" s="53"/>
    </row>
    <row r="697">
      <c r="B697" s="53"/>
    </row>
    <row r="698">
      <c r="B698" s="53"/>
    </row>
    <row r="699">
      <c r="B699" s="53"/>
    </row>
    <row r="700">
      <c r="B700" s="53"/>
    </row>
    <row r="701">
      <c r="B701" s="53"/>
    </row>
    <row r="702">
      <c r="B702" s="53"/>
    </row>
    <row r="703">
      <c r="B703" s="53"/>
    </row>
    <row r="704">
      <c r="B704" s="53"/>
    </row>
    <row r="705">
      <c r="B705" s="53"/>
    </row>
    <row r="706">
      <c r="B706" s="53"/>
    </row>
    <row r="707">
      <c r="B707" s="53"/>
    </row>
    <row r="708">
      <c r="B708" s="53"/>
    </row>
    <row r="709">
      <c r="B709" s="53"/>
    </row>
    <row r="710">
      <c r="B710" s="53"/>
    </row>
    <row r="711">
      <c r="B711" s="53"/>
    </row>
    <row r="712">
      <c r="B712" s="53"/>
    </row>
    <row r="713">
      <c r="B713" s="53"/>
    </row>
    <row r="714">
      <c r="B714" s="53"/>
    </row>
    <row r="715">
      <c r="B715" s="53"/>
    </row>
    <row r="716">
      <c r="B716" s="53"/>
    </row>
    <row r="717">
      <c r="B717" s="53"/>
    </row>
    <row r="718">
      <c r="B718" s="53"/>
    </row>
    <row r="719">
      <c r="B719" s="53"/>
    </row>
    <row r="720">
      <c r="B720" s="53"/>
    </row>
    <row r="721">
      <c r="B721" s="53"/>
    </row>
    <row r="722">
      <c r="B722" s="53"/>
    </row>
    <row r="723">
      <c r="B723" s="53"/>
    </row>
    <row r="724">
      <c r="B724" s="53"/>
    </row>
    <row r="725">
      <c r="B725" s="53"/>
    </row>
    <row r="726">
      <c r="B726" s="53"/>
    </row>
    <row r="727">
      <c r="B727" s="53"/>
    </row>
    <row r="728">
      <c r="B728" s="53"/>
    </row>
    <row r="729">
      <c r="B729" s="53"/>
    </row>
    <row r="730">
      <c r="B730" s="53"/>
    </row>
    <row r="731">
      <c r="B731" s="53"/>
    </row>
    <row r="732">
      <c r="B732" s="53"/>
    </row>
    <row r="733">
      <c r="B733" s="53"/>
    </row>
    <row r="734">
      <c r="B734" s="53"/>
    </row>
    <row r="735">
      <c r="B735" s="53"/>
    </row>
    <row r="736">
      <c r="B736" s="53"/>
    </row>
    <row r="737">
      <c r="B737" s="53"/>
    </row>
    <row r="738">
      <c r="B738" s="53"/>
    </row>
    <row r="739">
      <c r="B739" s="53"/>
    </row>
    <row r="740">
      <c r="B740" s="53"/>
    </row>
    <row r="741">
      <c r="B741" s="53"/>
    </row>
    <row r="742">
      <c r="B742" s="53"/>
    </row>
    <row r="743">
      <c r="B743" s="53"/>
    </row>
    <row r="744">
      <c r="B744" s="53"/>
    </row>
    <row r="745">
      <c r="B745" s="53"/>
    </row>
    <row r="746">
      <c r="B746" s="53"/>
    </row>
    <row r="747">
      <c r="B747" s="53"/>
    </row>
    <row r="748">
      <c r="B748" s="53"/>
    </row>
    <row r="749">
      <c r="B749" s="53"/>
    </row>
    <row r="750">
      <c r="B750" s="53"/>
    </row>
    <row r="751">
      <c r="B751" s="53"/>
    </row>
    <row r="752">
      <c r="B752" s="53"/>
    </row>
    <row r="753">
      <c r="B753" s="53"/>
    </row>
    <row r="754">
      <c r="B754" s="53"/>
    </row>
    <row r="755">
      <c r="B755" s="53"/>
    </row>
    <row r="756">
      <c r="B756" s="53"/>
    </row>
    <row r="757">
      <c r="B757" s="53"/>
    </row>
    <row r="758">
      <c r="B758" s="53"/>
    </row>
    <row r="759">
      <c r="B759" s="53"/>
    </row>
    <row r="760">
      <c r="B760" s="53"/>
    </row>
    <row r="761">
      <c r="B761" s="53"/>
    </row>
    <row r="762">
      <c r="B762" s="53"/>
    </row>
    <row r="763">
      <c r="B763" s="53"/>
    </row>
    <row r="764">
      <c r="B764" s="53"/>
    </row>
    <row r="765">
      <c r="B765" s="53"/>
    </row>
    <row r="766">
      <c r="B766" s="53"/>
    </row>
    <row r="767">
      <c r="B767" s="53"/>
    </row>
    <row r="768">
      <c r="B768" s="53"/>
    </row>
    <row r="769">
      <c r="B769" s="53"/>
    </row>
    <row r="770">
      <c r="B770" s="53"/>
    </row>
    <row r="771">
      <c r="B771" s="53"/>
    </row>
    <row r="772">
      <c r="B772" s="53"/>
    </row>
    <row r="773">
      <c r="B773" s="53"/>
    </row>
    <row r="774">
      <c r="B774" s="53"/>
    </row>
    <row r="775">
      <c r="B775" s="53"/>
    </row>
    <row r="776">
      <c r="B776" s="53"/>
    </row>
    <row r="777">
      <c r="B777" s="53"/>
    </row>
    <row r="778">
      <c r="B778" s="53"/>
    </row>
    <row r="779">
      <c r="B779" s="53"/>
    </row>
    <row r="780">
      <c r="B780" s="53"/>
    </row>
    <row r="781">
      <c r="B781" s="53"/>
    </row>
    <row r="782">
      <c r="B782" s="53"/>
    </row>
    <row r="783">
      <c r="B783" s="53"/>
    </row>
    <row r="784">
      <c r="B784" s="53"/>
    </row>
    <row r="785">
      <c r="B785" s="53"/>
    </row>
    <row r="786">
      <c r="B786" s="53"/>
    </row>
    <row r="787">
      <c r="B787" s="53"/>
    </row>
    <row r="788">
      <c r="B788" s="53"/>
    </row>
    <row r="789">
      <c r="B789" s="53"/>
    </row>
    <row r="790">
      <c r="B790" s="53"/>
    </row>
    <row r="791">
      <c r="B791" s="53"/>
    </row>
    <row r="792">
      <c r="B792" s="53"/>
    </row>
    <row r="793">
      <c r="B793" s="53"/>
    </row>
    <row r="794">
      <c r="B794" s="53"/>
    </row>
    <row r="795">
      <c r="B795" s="53"/>
    </row>
    <row r="796">
      <c r="B796" s="53"/>
    </row>
    <row r="797">
      <c r="B797" s="53"/>
    </row>
    <row r="798">
      <c r="B798" s="53"/>
    </row>
    <row r="799">
      <c r="B799" s="53"/>
    </row>
    <row r="800">
      <c r="B800" s="53"/>
    </row>
    <row r="801">
      <c r="B801" s="53"/>
    </row>
    <row r="802">
      <c r="B802" s="53"/>
    </row>
    <row r="803">
      <c r="B803" s="53"/>
    </row>
    <row r="804">
      <c r="B804" s="53"/>
    </row>
    <row r="805">
      <c r="B805" s="53"/>
    </row>
    <row r="806">
      <c r="B806" s="53"/>
    </row>
    <row r="807">
      <c r="B807" s="53"/>
    </row>
    <row r="808">
      <c r="B808" s="53"/>
    </row>
    <row r="809">
      <c r="B809" s="53"/>
    </row>
    <row r="810">
      <c r="B810" s="53"/>
    </row>
    <row r="811">
      <c r="B811" s="53"/>
    </row>
    <row r="812">
      <c r="B812" s="53"/>
    </row>
    <row r="813">
      <c r="B813" s="53"/>
    </row>
    <row r="814">
      <c r="B814" s="53"/>
    </row>
    <row r="815">
      <c r="B815" s="53"/>
    </row>
    <row r="816">
      <c r="B816" s="53"/>
    </row>
    <row r="817">
      <c r="B817" s="53"/>
    </row>
    <row r="818">
      <c r="B818" s="53"/>
    </row>
    <row r="819">
      <c r="B819" s="53"/>
    </row>
    <row r="820">
      <c r="B820" s="53"/>
    </row>
    <row r="821">
      <c r="B821" s="53"/>
    </row>
    <row r="822">
      <c r="B822" s="53"/>
    </row>
    <row r="823">
      <c r="B823" s="53"/>
    </row>
    <row r="824">
      <c r="B824" s="53"/>
    </row>
    <row r="825">
      <c r="B825" s="53"/>
    </row>
    <row r="826">
      <c r="B826" s="53"/>
    </row>
    <row r="827">
      <c r="B827" s="53"/>
    </row>
    <row r="828">
      <c r="B828" s="53"/>
    </row>
    <row r="829">
      <c r="B829" s="53"/>
    </row>
    <row r="830">
      <c r="B830" s="53"/>
    </row>
    <row r="831">
      <c r="B831" s="53"/>
    </row>
    <row r="832">
      <c r="B832" s="53"/>
    </row>
    <row r="833">
      <c r="B833" s="53"/>
    </row>
    <row r="834">
      <c r="B834" s="53"/>
    </row>
    <row r="835">
      <c r="B835" s="53"/>
    </row>
    <row r="836">
      <c r="B836" s="53"/>
    </row>
    <row r="837">
      <c r="B837" s="53"/>
    </row>
    <row r="838">
      <c r="B838" s="53"/>
    </row>
    <row r="839">
      <c r="B839" s="53"/>
    </row>
    <row r="840">
      <c r="B840" s="53"/>
    </row>
    <row r="841">
      <c r="B841" s="53"/>
    </row>
    <row r="842">
      <c r="B842" s="53"/>
    </row>
    <row r="843">
      <c r="B843" s="53"/>
    </row>
    <row r="844">
      <c r="B844" s="53"/>
    </row>
    <row r="845">
      <c r="B845" s="53"/>
    </row>
    <row r="846">
      <c r="B846" s="53"/>
    </row>
    <row r="847">
      <c r="B847" s="53"/>
    </row>
    <row r="848">
      <c r="B848" s="53"/>
    </row>
    <row r="849">
      <c r="B849" s="53"/>
    </row>
    <row r="850">
      <c r="B850" s="53"/>
    </row>
    <row r="851">
      <c r="B851" s="53"/>
    </row>
    <row r="852">
      <c r="B852" s="53"/>
    </row>
    <row r="853">
      <c r="B853" s="53"/>
    </row>
    <row r="854">
      <c r="B854" s="53"/>
    </row>
    <row r="855">
      <c r="B855" s="53"/>
    </row>
    <row r="856">
      <c r="B856" s="53"/>
    </row>
    <row r="857">
      <c r="B857" s="53"/>
    </row>
    <row r="858">
      <c r="B858" s="53"/>
    </row>
    <row r="859">
      <c r="B859" s="53"/>
    </row>
    <row r="860">
      <c r="B860" s="53"/>
    </row>
    <row r="861">
      <c r="B861" s="53"/>
    </row>
    <row r="862">
      <c r="B862" s="53"/>
    </row>
    <row r="863">
      <c r="B863" s="53"/>
    </row>
    <row r="864">
      <c r="B864" s="53"/>
    </row>
    <row r="865">
      <c r="B865" s="53"/>
    </row>
    <row r="866">
      <c r="B866" s="53"/>
    </row>
    <row r="867">
      <c r="B867" s="53"/>
    </row>
    <row r="868">
      <c r="B868" s="53"/>
    </row>
    <row r="869">
      <c r="B869" s="53"/>
    </row>
    <row r="870">
      <c r="B870" s="53"/>
    </row>
    <row r="871">
      <c r="B871" s="53"/>
    </row>
    <row r="872">
      <c r="B872" s="53"/>
    </row>
    <row r="873">
      <c r="B873" s="53"/>
    </row>
    <row r="874">
      <c r="B874" s="53"/>
    </row>
    <row r="875">
      <c r="B875" s="53"/>
    </row>
    <row r="876">
      <c r="B876" s="53"/>
    </row>
    <row r="877">
      <c r="B877" s="53"/>
    </row>
    <row r="878">
      <c r="B878" s="53"/>
    </row>
    <row r="879">
      <c r="B879" s="53"/>
    </row>
    <row r="880">
      <c r="B880" s="53"/>
    </row>
    <row r="881">
      <c r="B881" s="53"/>
    </row>
    <row r="882">
      <c r="B882" s="53"/>
    </row>
    <row r="883">
      <c r="B883" s="53"/>
    </row>
    <row r="884">
      <c r="B884" s="53"/>
    </row>
    <row r="885">
      <c r="B885" s="53"/>
    </row>
    <row r="886">
      <c r="B886" s="53"/>
    </row>
    <row r="887">
      <c r="B887" s="53"/>
    </row>
    <row r="888">
      <c r="B888" s="53"/>
    </row>
    <row r="889">
      <c r="B889" s="53"/>
    </row>
    <row r="890">
      <c r="B890" s="53"/>
    </row>
    <row r="891">
      <c r="B891" s="53"/>
    </row>
    <row r="892">
      <c r="B892" s="53"/>
    </row>
    <row r="893">
      <c r="B893" s="53"/>
    </row>
    <row r="894">
      <c r="B894" s="53"/>
    </row>
    <row r="895">
      <c r="B895" s="53"/>
    </row>
    <row r="896">
      <c r="B896" s="53"/>
    </row>
    <row r="897">
      <c r="B897" s="53"/>
    </row>
    <row r="898">
      <c r="B898" s="53"/>
    </row>
    <row r="899">
      <c r="B899" s="53"/>
    </row>
    <row r="900">
      <c r="B900" s="53"/>
    </row>
    <row r="901">
      <c r="B901" s="53"/>
    </row>
    <row r="902">
      <c r="B902" s="53"/>
    </row>
    <row r="903">
      <c r="B903" s="53"/>
    </row>
    <row r="904">
      <c r="B904" s="53"/>
    </row>
    <row r="905">
      <c r="B905" s="53"/>
    </row>
    <row r="906">
      <c r="B906" s="53"/>
    </row>
    <row r="907">
      <c r="B907" s="53"/>
    </row>
    <row r="908">
      <c r="B908" s="53"/>
    </row>
    <row r="909">
      <c r="B909" s="53"/>
    </row>
    <row r="910">
      <c r="B910" s="53"/>
    </row>
    <row r="911">
      <c r="B911" s="53"/>
    </row>
    <row r="912">
      <c r="B912" s="53"/>
    </row>
    <row r="913">
      <c r="B913" s="53"/>
    </row>
    <row r="914">
      <c r="B914" s="53"/>
    </row>
    <row r="915">
      <c r="B915" s="53"/>
    </row>
    <row r="916">
      <c r="B916" s="53"/>
    </row>
    <row r="917">
      <c r="B917" s="53"/>
    </row>
    <row r="918">
      <c r="B918" s="53"/>
    </row>
    <row r="919">
      <c r="B919" s="53"/>
    </row>
    <row r="920">
      <c r="B920" s="53"/>
    </row>
    <row r="921">
      <c r="B921" s="53"/>
    </row>
    <row r="922">
      <c r="B922" s="53"/>
    </row>
    <row r="923">
      <c r="B923" s="53"/>
    </row>
    <row r="924">
      <c r="B924" s="53"/>
    </row>
    <row r="925">
      <c r="B925" s="53"/>
    </row>
    <row r="926">
      <c r="B926" s="53"/>
    </row>
    <row r="927">
      <c r="B927" s="53"/>
    </row>
    <row r="928">
      <c r="B928" s="53"/>
    </row>
    <row r="929">
      <c r="B929" s="53"/>
    </row>
    <row r="930">
      <c r="B930" s="53"/>
    </row>
    <row r="931">
      <c r="B931" s="53"/>
    </row>
    <row r="932">
      <c r="B932" s="53"/>
    </row>
    <row r="933">
      <c r="B933" s="53"/>
    </row>
    <row r="934">
      <c r="B934" s="53"/>
    </row>
    <row r="935">
      <c r="B935" s="53"/>
    </row>
    <row r="936">
      <c r="B936" s="53"/>
    </row>
    <row r="937">
      <c r="B937" s="53"/>
    </row>
    <row r="938">
      <c r="B938" s="53"/>
    </row>
    <row r="939">
      <c r="B939" s="53"/>
    </row>
    <row r="940">
      <c r="B940" s="53"/>
    </row>
    <row r="941">
      <c r="B941" s="53"/>
    </row>
    <row r="942">
      <c r="B942" s="53"/>
    </row>
    <row r="943">
      <c r="B943" s="53"/>
    </row>
    <row r="944">
      <c r="B944" s="53"/>
    </row>
    <row r="945">
      <c r="B945" s="53"/>
    </row>
    <row r="946">
      <c r="B946" s="53"/>
    </row>
    <row r="947">
      <c r="B947" s="53"/>
    </row>
    <row r="948">
      <c r="B948" s="53"/>
    </row>
    <row r="949">
      <c r="B949" s="53"/>
    </row>
    <row r="950">
      <c r="B950" s="53"/>
    </row>
    <row r="951">
      <c r="B951" s="53"/>
    </row>
    <row r="952">
      <c r="B952" s="53"/>
    </row>
    <row r="953">
      <c r="B953" s="53"/>
    </row>
    <row r="954">
      <c r="B954" s="53"/>
    </row>
    <row r="955">
      <c r="B955" s="53"/>
    </row>
    <row r="956">
      <c r="B956" s="53"/>
    </row>
    <row r="957">
      <c r="B957" s="53"/>
    </row>
    <row r="958">
      <c r="B958" s="53"/>
    </row>
    <row r="959">
      <c r="B959" s="53"/>
    </row>
    <row r="960">
      <c r="B960" s="53"/>
    </row>
    <row r="961">
      <c r="B961" s="53"/>
    </row>
    <row r="962">
      <c r="B962" s="53"/>
    </row>
    <row r="963">
      <c r="B963" s="53"/>
    </row>
    <row r="964">
      <c r="B964" s="53"/>
    </row>
    <row r="965">
      <c r="B965" s="53"/>
    </row>
    <row r="966">
      <c r="B966" s="53"/>
    </row>
    <row r="967">
      <c r="B967" s="53"/>
    </row>
    <row r="968">
      <c r="B968" s="53"/>
    </row>
    <row r="969">
      <c r="B969" s="53"/>
    </row>
    <row r="970">
      <c r="B970" s="53"/>
    </row>
    <row r="971">
      <c r="B971" s="53"/>
    </row>
    <row r="972">
      <c r="B972" s="53"/>
    </row>
    <row r="973">
      <c r="B973" s="53"/>
    </row>
    <row r="974">
      <c r="B974" s="53"/>
    </row>
    <row r="975">
      <c r="B975" s="53"/>
    </row>
    <row r="976">
      <c r="B976" s="53"/>
    </row>
    <row r="977">
      <c r="B977" s="53"/>
    </row>
    <row r="978">
      <c r="B978" s="53"/>
    </row>
    <row r="979">
      <c r="B979" s="53"/>
    </row>
    <row r="980">
      <c r="B980" s="53"/>
    </row>
    <row r="981">
      <c r="B981" s="53"/>
    </row>
    <row r="982">
      <c r="B982" s="53"/>
    </row>
    <row r="983">
      <c r="B983" s="53"/>
    </row>
    <row r="984">
      <c r="B984" s="53"/>
    </row>
    <row r="985">
      <c r="B985" s="53"/>
    </row>
    <row r="986">
      <c r="B986" s="53"/>
    </row>
    <row r="987">
      <c r="B987" s="53"/>
    </row>
    <row r="988">
      <c r="B988" s="53"/>
    </row>
    <row r="989">
      <c r="B989" s="53"/>
    </row>
    <row r="990">
      <c r="B990" s="53"/>
    </row>
    <row r="991">
      <c r="B991" s="53"/>
    </row>
    <row r="992">
      <c r="B992" s="53"/>
    </row>
    <row r="993">
      <c r="B993" s="53"/>
    </row>
    <row r="994">
      <c r="B994" s="53"/>
    </row>
    <row r="995">
      <c r="B995" s="53"/>
    </row>
    <row r="996">
      <c r="B996" s="53"/>
    </row>
    <row r="997">
      <c r="B997" s="53"/>
    </row>
    <row r="998">
      <c r="B998" s="53"/>
    </row>
    <row r="999">
      <c r="B999" s="53"/>
    </row>
    <row r="1000">
      <c r="B1000" s="5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6.57"/>
    <col customWidth="1" min="4" max="4" width="15.14"/>
    <col customWidth="1" min="6" max="6" width="11.0"/>
    <col customWidth="1" min="7" max="7" width="15.14"/>
  </cols>
  <sheetData>
    <row r="2">
      <c r="B2" s="6" t="s">
        <v>126</v>
      </c>
    </row>
    <row r="4">
      <c r="A4" s="35" t="s">
        <v>127</v>
      </c>
      <c r="B4" s="55">
        <v>41609.0</v>
      </c>
      <c r="C4" s="55">
        <v>41640.0</v>
      </c>
      <c r="D4" s="55">
        <v>41671.0</v>
      </c>
      <c r="E4" s="55">
        <v>41699.0</v>
      </c>
      <c r="F4" s="55">
        <v>41730.0</v>
      </c>
      <c r="G4" s="55">
        <v>41760.0</v>
      </c>
      <c r="H4" s="55">
        <v>41791.0</v>
      </c>
      <c r="I4" s="55">
        <v>41821.0</v>
      </c>
      <c r="J4" s="55">
        <v>41852.0</v>
      </c>
      <c r="K4" s="55">
        <v>41883.0</v>
      </c>
      <c r="L4" s="55">
        <v>41913.0</v>
      </c>
      <c r="M4" s="55">
        <v>41944.0</v>
      </c>
      <c r="N4" s="55">
        <v>41974.0</v>
      </c>
    </row>
    <row r="5">
      <c r="A5" s="35" t="s">
        <v>130</v>
      </c>
      <c r="B5" s="9">
        <v>11729.0</v>
      </c>
      <c r="C5" s="9">
        <v>12315.0</v>
      </c>
      <c r="D5" s="9">
        <v>13670.0</v>
      </c>
      <c r="E5" s="9">
        <v>15311.0</v>
      </c>
      <c r="F5" s="9">
        <v>17301.0</v>
      </c>
      <c r="G5" s="9">
        <v>19723.0</v>
      </c>
      <c r="H5" s="9">
        <v>21695.0</v>
      </c>
      <c r="I5" s="9">
        <v>25601.0</v>
      </c>
      <c r="J5" s="9">
        <v>27137.0</v>
      </c>
      <c r="K5" s="9">
        <v>29579.0</v>
      </c>
      <c r="L5" s="9">
        <v>33720.0</v>
      </c>
      <c r="M5" s="9">
        <v>39452.0</v>
      </c>
      <c r="N5" s="9">
        <v>43003.0</v>
      </c>
    </row>
    <row r="6">
      <c r="A6" s="35" t="s">
        <v>131</v>
      </c>
      <c r="C6" s="56">
        <f t="shared" ref="C6:N6" si="1">(C5-B5)/B5</f>
        <v>0.04996163356</v>
      </c>
      <c r="D6" s="56">
        <f t="shared" si="1"/>
        <v>0.1100284206</v>
      </c>
      <c r="E6" s="56">
        <f t="shared" si="1"/>
        <v>0.1200438917</v>
      </c>
      <c r="F6" s="56">
        <f t="shared" si="1"/>
        <v>0.1299719156</v>
      </c>
      <c r="G6" s="56">
        <f t="shared" si="1"/>
        <v>0.139991908</v>
      </c>
      <c r="H6" s="56">
        <f t="shared" si="1"/>
        <v>0.09998478933</v>
      </c>
      <c r="I6" s="56">
        <f t="shared" si="1"/>
        <v>0.1800414842</v>
      </c>
      <c r="J6" s="56">
        <f t="shared" si="1"/>
        <v>0.05999765634</v>
      </c>
      <c r="K6" s="56">
        <f t="shared" si="1"/>
        <v>0.08998783948</v>
      </c>
      <c r="L6" s="56">
        <f t="shared" si="1"/>
        <v>0.1399979715</v>
      </c>
      <c r="M6" s="56">
        <f t="shared" si="1"/>
        <v>0.1699881376</v>
      </c>
      <c r="N6" s="56">
        <f t="shared" si="1"/>
        <v>0.09000811112</v>
      </c>
    </row>
    <row r="7">
      <c r="C7" s="56">
        <f t="shared" ref="C7:N7" si="2">C6+1</f>
        <v>1.049961634</v>
      </c>
      <c r="D7" s="56">
        <f t="shared" si="2"/>
        <v>1.110028421</v>
      </c>
      <c r="E7" s="56">
        <f t="shared" si="2"/>
        <v>1.120043892</v>
      </c>
      <c r="F7" s="56">
        <f t="shared" si="2"/>
        <v>1.129971916</v>
      </c>
      <c r="G7" s="56">
        <f t="shared" si="2"/>
        <v>1.139991908</v>
      </c>
      <c r="H7" s="56">
        <f t="shared" si="2"/>
        <v>1.099984789</v>
      </c>
      <c r="I7" s="56">
        <f t="shared" si="2"/>
        <v>1.180041484</v>
      </c>
      <c r="J7" s="56">
        <f t="shared" si="2"/>
        <v>1.059997656</v>
      </c>
      <c r="K7" s="56">
        <f t="shared" si="2"/>
        <v>1.089987839</v>
      </c>
      <c r="L7" s="56">
        <f t="shared" si="2"/>
        <v>1.139997972</v>
      </c>
      <c r="M7" s="56">
        <f t="shared" si="2"/>
        <v>1.169988138</v>
      </c>
      <c r="N7" s="56">
        <f t="shared" si="2"/>
        <v>1.090008111</v>
      </c>
    </row>
    <row r="9">
      <c r="A9" s="35" t="s">
        <v>136</v>
      </c>
      <c r="C9" s="57">
        <f t="shared" ref="C9:N9" si="3">$H$16</f>
        <v>0.1143453726</v>
      </c>
      <c r="D9" s="57">
        <f t="shared" si="3"/>
        <v>0.1143453726</v>
      </c>
      <c r="E9" s="57">
        <f t="shared" si="3"/>
        <v>0.1143453726</v>
      </c>
      <c r="F9" s="57">
        <f t="shared" si="3"/>
        <v>0.1143453726</v>
      </c>
      <c r="G9" s="57">
        <f t="shared" si="3"/>
        <v>0.1143453726</v>
      </c>
      <c r="H9" s="57">
        <f t="shared" si="3"/>
        <v>0.1143453726</v>
      </c>
      <c r="I9" s="57">
        <f t="shared" si="3"/>
        <v>0.1143453726</v>
      </c>
      <c r="J9" s="57">
        <f t="shared" si="3"/>
        <v>0.1143453726</v>
      </c>
      <c r="K9" s="57">
        <f t="shared" si="3"/>
        <v>0.1143453726</v>
      </c>
      <c r="L9" s="57">
        <f t="shared" si="3"/>
        <v>0.1143453726</v>
      </c>
      <c r="M9" s="57">
        <f t="shared" si="3"/>
        <v>0.1143453726</v>
      </c>
      <c r="N9" s="57">
        <f t="shared" si="3"/>
        <v>0.1143453726</v>
      </c>
    </row>
    <row r="10">
      <c r="A10" s="35" t="s">
        <v>127</v>
      </c>
      <c r="B10" s="55">
        <v>41609.0</v>
      </c>
      <c r="C10" s="55">
        <v>41640.0</v>
      </c>
      <c r="D10" s="55">
        <v>41671.0</v>
      </c>
      <c r="E10" s="55">
        <v>41699.0</v>
      </c>
      <c r="F10" s="55">
        <v>41730.0</v>
      </c>
      <c r="G10" s="55">
        <v>41760.0</v>
      </c>
      <c r="H10" s="55">
        <v>41791.0</v>
      </c>
      <c r="I10" s="55">
        <v>41821.0</v>
      </c>
      <c r="J10" s="55">
        <v>41852.0</v>
      </c>
      <c r="K10" s="55">
        <v>41883.0</v>
      </c>
      <c r="L10" s="55">
        <v>41913.0</v>
      </c>
      <c r="M10" s="55">
        <v>41944.0</v>
      </c>
      <c r="N10" s="55">
        <v>41974.0</v>
      </c>
    </row>
    <row r="11">
      <c r="A11" s="35" t="s">
        <v>130</v>
      </c>
      <c r="B11" s="9">
        <f>B5</f>
        <v>11729</v>
      </c>
      <c r="C11" s="44">
        <f t="shared" ref="C11:N11" si="4">B11*(1+C9)</f>
        <v>13070.15688</v>
      </c>
      <c r="D11" s="44">
        <f t="shared" si="4"/>
        <v>14564.66883</v>
      </c>
      <c r="E11" s="44">
        <f t="shared" si="4"/>
        <v>16230.07132</v>
      </c>
      <c r="F11" s="44">
        <f t="shared" si="4"/>
        <v>18085.90487</v>
      </c>
      <c r="G11" s="44">
        <f t="shared" si="4"/>
        <v>20153.94441</v>
      </c>
      <c r="H11" s="44">
        <f t="shared" si="4"/>
        <v>22458.45469</v>
      </c>
      <c r="I11" s="44">
        <f t="shared" si="4"/>
        <v>25026.47506</v>
      </c>
      <c r="J11" s="44">
        <f t="shared" si="4"/>
        <v>27888.13668</v>
      </c>
      <c r="K11" s="44">
        <f t="shared" si="4"/>
        <v>31077.01606</v>
      </c>
      <c r="L11" s="44">
        <f t="shared" si="4"/>
        <v>34630.52904</v>
      </c>
      <c r="M11" s="44">
        <f t="shared" si="4"/>
        <v>38590.36979</v>
      </c>
      <c r="N11" s="44">
        <f t="shared" si="4"/>
        <v>43003</v>
      </c>
    </row>
    <row r="14">
      <c r="C14" s="6" t="s">
        <v>142</v>
      </c>
    </row>
    <row r="15">
      <c r="F15" s="6" t="s">
        <v>143</v>
      </c>
      <c r="G15" s="6" t="s">
        <v>144</v>
      </c>
    </row>
    <row r="16">
      <c r="F16" s="11">
        <f>PRODUCT(C7:N7)</f>
        <v>3.666382471</v>
      </c>
      <c r="G16" s="11">
        <f>POWER(F16,1/12)</f>
        <v>1.114345373</v>
      </c>
      <c r="H16" s="11">
        <f>G16-1</f>
        <v>0.1143453726</v>
      </c>
    </row>
    <row r="18">
      <c r="F18" s="6"/>
    </row>
    <row r="19">
      <c r="B19" s="31" t="s">
        <v>147</v>
      </c>
      <c r="C19" s="58"/>
      <c r="D19" s="6" t="s">
        <v>149</v>
      </c>
      <c r="E19" s="58"/>
      <c r="F19" s="31" t="s">
        <v>150</v>
      </c>
    </row>
    <row r="20">
      <c r="B20" s="35">
        <v>50.0</v>
      </c>
      <c r="D20" s="11">
        <f>(B20+F20)/2</f>
        <v>75</v>
      </c>
      <c r="F20" s="35">
        <v>100.0</v>
      </c>
    </row>
    <row r="21">
      <c r="C21" s="11">
        <f>D20-B20</f>
        <v>25</v>
      </c>
      <c r="E21" s="11">
        <f>F20-D20</f>
        <v>25</v>
      </c>
    </row>
    <row r="23">
      <c r="D23" s="6" t="s">
        <v>144</v>
      </c>
    </row>
    <row r="24">
      <c r="B24" s="35">
        <v>50.0</v>
      </c>
      <c r="D24" s="11">
        <f>SQRT(B24*F24)</f>
        <v>70.71067812</v>
      </c>
      <c r="F24" s="35">
        <v>100.0</v>
      </c>
    </row>
    <row r="25">
      <c r="C25" s="11">
        <f>D24/B24</f>
        <v>1.414213562</v>
      </c>
      <c r="E25" s="11">
        <f>F24/D24</f>
        <v>1.414213562</v>
      </c>
    </row>
    <row r="27">
      <c r="D27" s="6" t="s">
        <v>154</v>
      </c>
    </row>
    <row r="28">
      <c r="B28" s="35">
        <v>50.0</v>
      </c>
      <c r="D28" s="11">
        <f>2/((1/B28)+(1/F28))</f>
        <v>66.66666667</v>
      </c>
      <c r="F28" s="35">
        <v>100.0</v>
      </c>
    </row>
    <row r="29">
      <c r="C29" s="11">
        <f>(1/B28)-(1/D28)</f>
        <v>0.005</v>
      </c>
      <c r="E29" s="11">
        <f>(1/D28)-(1/F28)</f>
        <v>0.005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" t="s">
        <v>164</v>
      </c>
      <c r="B1" s="35" t="s">
        <v>165</v>
      </c>
      <c r="C1" s="35" t="s">
        <v>166</v>
      </c>
      <c r="D1" s="35" t="s">
        <v>168</v>
      </c>
    </row>
    <row r="2">
      <c r="A2" s="59">
        <v>41640.0</v>
      </c>
      <c r="B2" s="35">
        <v>2602.0</v>
      </c>
      <c r="C2" s="60">
        <v>14765.0</v>
      </c>
      <c r="D2" s="11">
        <f t="shared" ref="D2:D21" si="1">C2+B2-C3</f>
        <v>587</v>
      </c>
      <c r="E2" s="57">
        <f t="shared" ref="E2:E21" si="2">D2/C2</f>
        <v>0.03975618016</v>
      </c>
    </row>
    <row r="3">
      <c r="A3" s="61">
        <v>41671.0</v>
      </c>
      <c r="B3" s="35">
        <v>3177.0</v>
      </c>
      <c r="C3" s="35">
        <v>16780.0</v>
      </c>
      <c r="D3" s="11">
        <f t="shared" si="1"/>
        <v>835</v>
      </c>
      <c r="E3" s="57">
        <f t="shared" si="2"/>
        <v>0.04976162098</v>
      </c>
    </row>
    <row r="4">
      <c r="A4" s="61">
        <v>41699.0</v>
      </c>
      <c r="B4" s="35">
        <v>3374.0</v>
      </c>
      <c r="C4" s="35">
        <v>19122.0</v>
      </c>
      <c r="D4" s="11">
        <f t="shared" si="1"/>
        <v>1863</v>
      </c>
      <c r="E4" s="57">
        <f t="shared" si="2"/>
        <v>0.09742704738</v>
      </c>
    </row>
    <row r="5">
      <c r="A5" s="61">
        <v>41730.0</v>
      </c>
      <c r="B5" s="35">
        <v>2742.0</v>
      </c>
      <c r="C5" s="35">
        <v>20633.0</v>
      </c>
      <c r="D5" s="11">
        <f t="shared" si="1"/>
        <v>583</v>
      </c>
      <c r="E5" s="57">
        <f t="shared" si="2"/>
        <v>0.02825570688</v>
      </c>
    </row>
    <row r="6">
      <c r="A6" s="61">
        <v>41760.0</v>
      </c>
      <c r="B6" s="35">
        <v>3418.0</v>
      </c>
      <c r="C6" s="35">
        <v>22792.0</v>
      </c>
      <c r="D6" s="11">
        <f t="shared" si="1"/>
        <v>1797</v>
      </c>
      <c r="E6" s="57">
        <f t="shared" si="2"/>
        <v>0.07884345384</v>
      </c>
    </row>
    <row r="7">
      <c r="A7" s="61">
        <v>41791.0</v>
      </c>
      <c r="B7" s="35">
        <v>2778.0</v>
      </c>
      <c r="C7" s="35">
        <v>24413.0</v>
      </c>
      <c r="D7" s="11">
        <f t="shared" si="1"/>
        <v>1744</v>
      </c>
      <c r="E7" s="57">
        <f t="shared" si="2"/>
        <v>0.07143734895</v>
      </c>
    </row>
    <row r="8">
      <c r="A8" s="61">
        <v>41821.0</v>
      </c>
      <c r="B8" s="35">
        <v>2804.0</v>
      </c>
      <c r="C8" s="35">
        <v>25447.0</v>
      </c>
      <c r="D8" s="11">
        <f t="shared" si="1"/>
        <v>1440</v>
      </c>
      <c r="E8" s="57">
        <f t="shared" si="2"/>
        <v>0.05658820293</v>
      </c>
    </row>
    <row r="9">
      <c r="A9" s="61">
        <v>41852.0</v>
      </c>
      <c r="B9" s="35">
        <v>3190.0</v>
      </c>
      <c r="C9" s="35">
        <v>26811.0</v>
      </c>
      <c r="D9" s="11">
        <f t="shared" si="1"/>
        <v>2360</v>
      </c>
      <c r="E9" s="57">
        <f t="shared" si="2"/>
        <v>0.08802357241</v>
      </c>
    </row>
    <row r="10">
      <c r="A10" s="61">
        <v>41883.0</v>
      </c>
      <c r="B10" s="35">
        <v>3000.0</v>
      </c>
      <c r="C10" s="35">
        <v>27641.0</v>
      </c>
      <c r="D10" s="11">
        <f t="shared" si="1"/>
        <v>2918</v>
      </c>
      <c r="E10" s="57">
        <f t="shared" si="2"/>
        <v>0.1055678159</v>
      </c>
    </row>
    <row r="11">
      <c r="A11" s="61">
        <v>41913.0</v>
      </c>
      <c r="B11" s="35">
        <v>2634.0</v>
      </c>
      <c r="C11" s="35">
        <v>27723.0</v>
      </c>
      <c r="D11" s="11">
        <f t="shared" si="1"/>
        <v>2175</v>
      </c>
      <c r="E11" s="57">
        <f t="shared" si="2"/>
        <v>0.07845471269</v>
      </c>
    </row>
    <row r="12">
      <c r="A12" s="61">
        <v>41944.0</v>
      </c>
      <c r="B12" s="35">
        <v>2514.0</v>
      </c>
      <c r="C12" s="35">
        <v>28182.0</v>
      </c>
      <c r="D12" s="11">
        <f t="shared" si="1"/>
        <v>1970</v>
      </c>
      <c r="E12" s="57">
        <f t="shared" si="2"/>
        <v>0.06990277482</v>
      </c>
    </row>
    <row r="13">
      <c r="A13" s="59">
        <v>41974.0</v>
      </c>
      <c r="B13" s="35">
        <v>3200.0</v>
      </c>
      <c r="C13" s="60">
        <v>28726.0</v>
      </c>
      <c r="D13" s="11">
        <f t="shared" si="1"/>
        <v>2701</v>
      </c>
      <c r="E13" s="57">
        <f t="shared" si="2"/>
        <v>0.09402631762</v>
      </c>
    </row>
    <row r="14">
      <c r="A14" s="59">
        <v>42005.0</v>
      </c>
      <c r="B14" s="35">
        <v>2884.0</v>
      </c>
      <c r="C14" s="35">
        <v>29225.0</v>
      </c>
      <c r="D14" s="11">
        <f t="shared" si="1"/>
        <v>1350</v>
      </c>
      <c r="E14" s="57">
        <f t="shared" si="2"/>
        <v>0.04619332763</v>
      </c>
    </row>
    <row r="15">
      <c r="A15" s="59">
        <v>42036.0</v>
      </c>
      <c r="B15" s="35">
        <v>3363.0</v>
      </c>
      <c r="C15" s="35">
        <v>30759.0</v>
      </c>
      <c r="D15" s="11">
        <f t="shared" si="1"/>
        <v>1906</v>
      </c>
      <c r="E15" s="57">
        <f t="shared" si="2"/>
        <v>0.06196560356</v>
      </c>
    </row>
    <row r="16">
      <c r="A16" s="59">
        <v>42064.0</v>
      </c>
      <c r="B16" s="35">
        <v>3220.0</v>
      </c>
      <c r="C16" s="35">
        <v>32216.0</v>
      </c>
      <c r="D16" s="11">
        <f t="shared" si="1"/>
        <v>3326</v>
      </c>
      <c r="E16" s="57">
        <f t="shared" si="2"/>
        <v>0.1032406258</v>
      </c>
    </row>
    <row r="17">
      <c r="A17" s="59">
        <v>42095.0</v>
      </c>
      <c r="B17" s="35">
        <v>2908.0</v>
      </c>
      <c r="C17" s="35">
        <v>32110.0</v>
      </c>
      <c r="D17" s="11">
        <f t="shared" si="1"/>
        <v>2497</v>
      </c>
      <c r="E17" s="57">
        <f t="shared" si="2"/>
        <v>0.07776393647</v>
      </c>
    </row>
    <row r="18">
      <c r="A18" s="59">
        <v>42125.0</v>
      </c>
      <c r="B18" s="35">
        <v>2616.0</v>
      </c>
      <c r="C18" s="35">
        <v>32521.0</v>
      </c>
      <c r="D18" s="11">
        <f t="shared" si="1"/>
        <v>3072</v>
      </c>
      <c r="E18" s="57">
        <f t="shared" si="2"/>
        <v>0.09446203991</v>
      </c>
    </row>
    <row r="19">
      <c r="A19" s="59">
        <v>42156.0</v>
      </c>
      <c r="B19" s="35">
        <v>2762.0</v>
      </c>
      <c r="C19" s="35">
        <v>32065.0</v>
      </c>
      <c r="D19" s="11">
        <f t="shared" si="1"/>
        <v>1396</v>
      </c>
      <c r="E19" s="57">
        <f t="shared" si="2"/>
        <v>0.04353656635</v>
      </c>
    </row>
    <row r="20">
      <c r="A20" s="59">
        <v>42186.0</v>
      </c>
      <c r="B20" s="35">
        <v>3276.0</v>
      </c>
      <c r="C20" s="35">
        <v>33431.0</v>
      </c>
      <c r="D20" s="11">
        <f t="shared" si="1"/>
        <v>3046</v>
      </c>
      <c r="E20" s="57">
        <f t="shared" si="2"/>
        <v>0.0911130388</v>
      </c>
    </row>
    <row r="21">
      <c r="A21" s="59">
        <v>42217.0</v>
      </c>
      <c r="B21" s="35">
        <v>3401.0</v>
      </c>
      <c r="C21" s="35">
        <v>33661.0</v>
      </c>
      <c r="D21" s="11">
        <f t="shared" si="1"/>
        <v>2590</v>
      </c>
      <c r="E21" s="57">
        <f t="shared" si="2"/>
        <v>0.07694364398</v>
      </c>
    </row>
    <row r="22">
      <c r="A22" s="59">
        <v>42248.0</v>
      </c>
      <c r="B22" s="35">
        <v>3481.0</v>
      </c>
      <c r="C22" s="35">
        <v>34472.0</v>
      </c>
    </row>
    <row r="23">
      <c r="A23" s="61"/>
    </row>
    <row r="24">
      <c r="A24" s="61"/>
    </row>
    <row r="25">
      <c r="A25" s="61"/>
    </row>
    <row r="26">
      <c r="A26" s="61"/>
    </row>
    <row r="27">
      <c r="A27" s="61"/>
    </row>
    <row r="28">
      <c r="A28" s="6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2" t="s">
        <v>164</v>
      </c>
      <c r="B1" s="62" t="s">
        <v>183</v>
      </c>
    </row>
    <row r="2">
      <c r="A2" s="59">
        <v>41640.0</v>
      </c>
      <c r="B2" s="35">
        <v>1729.0</v>
      </c>
    </row>
    <row r="3">
      <c r="A3" s="61">
        <v>41671.0</v>
      </c>
      <c r="B3" s="35">
        <v>1522.0</v>
      </c>
      <c r="C3" s="56">
        <f t="shared" ref="C3:C22" si="1">(B2-B3)/B2</f>
        <v>0.1197223829</v>
      </c>
      <c r="D3" s="56">
        <f t="shared" ref="D3:D22" si="2">(1-C3)</f>
        <v>0.8802776171</v>
      </c>
      <c r="E3" s="57">
        <f t="shared" ref="E3:E22" si="3">$E$24</f>
        <v>0.8547976381</v>
      </c>
      <c r="F3" s="11">
        <f>B2*E3</f>
        <v>1477.945116</v>
      </c>
    </row>
    <row r="4">
      <c r="A4" s="59">
        <v>41699.0</v>
      </c>
      <c r="B4" s="35">
        <v>1366.0</v>
      </c>
      <c r="C4" s="56">
        <f t="shared" si="1"/>
        <v>0.1024967148</v>
      </c>
      <c r="D4" s="56">
        <f t="shared" si="2"/>
        <v>0.8975032852</v>
      </c>
      <c r="E4" s="57">
        <f t="shared" si="3"/>
        <v>0.8547976381</v>
      </c>
      <c r="F4" s="11">
        <f t="shared" ref="F4:F22" si="4">F3*E4</f>
        <v>1263.343995</v>
      </c>
    </row>
    <row r="5">
      <c r="A5" s="59">
        <v>41730.0</v>
      </c>
      <c r="B5" s="35">
        <v>1209.0</v>
      </c>
      <c r="C5" s="56">
        <f t="shared" si="1"/>
        <v>0.1149341142</v>
      </c>
      <c r="D5" s="56">
        <f t="shared" si="2"/>
        <v>0.8850658858</v>
      </c>
      <c r="E5" s="57">
        <f t="shared" si="3"/>
        <v>0.8547976381</v>
      </c>
      <c r="F5" s="11">
        <f t="shared" si="4"/>
        <v>1079.903463</v>
      </c>
    </row>
    <row r="6">
      <c r="A6" s="59">
        <v>41760.0</v>
      </c>
      <c r="B6" s="35">
        <v>972.0</v>
      </c>
      <c r="C6" s="56">
        <f t="shared" si="1"/>
        <v>0.1960297767</v>
      </c>
      <c r="D6" s="56">
        <f t="shared" si="2"/>
        <v>0.8039702233</v>
      </c>
      <c r="E6" s="57">
        <f t="shared" si="3"/>
        <v>0.8547976381</v>
      </c>
      <c r="F6" s="11">
        <f t="shared" si="4"/>
        <v>923.0989294</v>
      </c>
    </row>
    <row r="7">
      <c r="A7" s="59">
        <v>41791.0</v>
      </c>
      <c r="B7" s="35">
        <v>834.0</v>
      </c>
      <c r="C7" s="56">
        <f t="shared" si="1"/>
        <v>0.1419753086</v>
      </c>
      <c r="D7" s="56">
        <f t="shared" si="2"/>
        <v>0.8580246914</v>
      </c>
      <c r="E7" s="57">
        <f t="shared" si="3"/>
        <v>0.8547976381</v>
      </c>
      <c r="F7" s="11">
        <f t="shared" si="4"/>
        <v>789.0627846</v>
      </c>
    </row>
    <row r="8">
      <c r="A8" s="59">
        <v>41821.0</v>
      </c>
      <c r="B8" s="35">
        <v>750.0</v>
      </c>
      <c r="C8" s="56">
        <f t="shared" si="1"/>
        <v>0.1007194245</v>
      </c>
      <c r="D8" s="56">
        <f t="shared" si="2"/>
        <v>0.8992805755</v>
      </c>
      <c r="E8" s="57">
        <f t="shared" si="3"/>
        <v>0.8547976381</v>
      </c>
      <c r="F8" s="11">
        <f t="shared" si="4"/>
        <v>674.4890047</v>
      </c>
    </row>
    <row r="9">
      <c r="A9" s="59">
        <v>41852.0</v>
      </c>
      <c r="B9" s="35">
        <v>661.0</v>
      </c>
      <c r="C9" s="56">
        <f t="shared" si="1"/>
        <v>0.1186666667</v>
      </c>
      <c r="D9" s="56">
        <f t="shared" si="2"/>
        <v>0.8813333333</v>
      </c>
      <c r="E9" s="57">
        <f t="shared" si="3"/>
        <v>0.8547976381</v>
      </c>
      <c r="F9" s="11">
        <f t="shared" si="4"/>
        <v>576.5516081</v>
      </c>
    </row>
    <row r="10">
      <c r="A10" s="59">
        <v>41883.0</v>
      </c>
      <c r="B10" s="35">
        <v>530.0</v>
      </c>
      <c r="C10" s="56">
        <f t="shared" si="1"/>
        <v>0.1981845688</v>
      </c>
      <c r="D10" s="56">
        <f t="shared" si="2"/>
        <v>0.8018154312</v>
      </c>
      <c r="E10" s="57">
        <f t="shared" si="3"/>
        <v>0.8547976381</v>
      </c>
      <c r="F10" s="11">
        <f t="shared" si="4"/>
        <v>492.8349529</v>
      </c>
    </row>
    <row r="11">
      <c r="A11" s="59">
        <v>41913.0</v>
      </c>
      <c r="B11" s="35">
        <v>446.0</v>
      </c>
      <c r="C11" s="56">
        <f t="shared" si="1"/>
        <v>0.158490566</v>
      </c>
      <c r="D11" s="56">
        <f t="shared" si="2"/>
        <v>0.841509434</v>
      </c>
      <c r="E11" s="57">
        <f t="shared" si="3"/>
        <v>0.8547976381</v>
      </c>
      <c r="F11" s="11">
        <f t="shared" si="4"/>
        <v>421.2741537</v>
      </c>
    </row>
    <row r="12">
      <c r="A12" s="59">
        <v>41944.0</v>
      </c>
      <c r="B12" s="35">
        <v>362.0</v>
      </c>
      <c r="C12" s="56">
        <f t="shared" si="1"/>
        <v>0.1883408072</v>
      </c>
      <c r="D12" s="56">
        <f t="shared" si="2"/>
        <v>0.8116591928</v>
      </c>
      <c r="E12" s="57">
        <f t="shared" si="3"/>
        <v>0.8547976381</v>
      </c>
      <c r="F12" s="11">
        <f t="shared" si="4"/>
        <v>360.1041516</v>
      </c>
    </row>
    <row r="13">
      <c r="A13" s="59">
        <v>41974.0</v>
      </c>
      <c r="B13" s="35">
        <v>304.0</v>
      </c>
      <c r="C13" s="56">
        <f t="shared" si="1"/>
        <v>0.1602209945</v>
      </c>
      <c r="D13" s="56">
        <f t="shared" si="2"/>
        <v>0.8397790055</v>
      </c>
      <c r="E13" s="57">
        <f t="shared" si="3"/>
        <v>0.8547976381</v>
      </c>
      <c r="F13" s="11">
        <f t="shared" si="4"/>
        <v>307.8161783</v>
      </c>
    </row>
    <row r="14">
      <c r="A14" s="59">
        <v>42005.0</v>
      </c>
      <c r="B14" s="35">
        <v>263.0</v>
      </c>
      <c r="C14" s="56">
        <f t="shared" si="1"/>
        <v>0.1348684211</v>
      </c>
      <c r="D14" s="56">
        <f t="shared" si="2"/>
        <v>0.8651315789</v>
      </c>
      <c r="E14" s="57">
        <f t="shared" si="3"/>
        <v>0.8547976381</v>
      </c>
      <c r="F14" s="11">
        <f t="shared" si="4"/>
        <v>263.1205422</v>
      </c>
    </row>
    <row r="15">
      <c r="A15" s="59">
        <v>42036.0</v>
      </c>
      <c r="B15" s="35">
        <v>230.0</v>
      </c>
      <c r="C15" s="56">
        <f t="shared" si="1"/>
        <v>0.1254752852</v>
      </c>
      <c r="D15" s="56">
        <f t="shared" si="2"/>
        <v>0.8745247148</v>
      </c>
      <c r="E15" s="57">
        <f t="shared" si="3"/>
        <v>0.8547976381</v>
      </c>
      <c r="F15" s="11">
        <f t="shared" si="4"/>
        <v>224.914818</v>
      </c>
    </row>
    <row r="16">
      <c r="A16" s="59">
        <v>42064.0</v>
      </c>
      <c r="B16" s="35">
        <v>193.0</v>
      </c>
      <c r="C16" s="56">
        <f t="shared" si="1"/>
        <v>0.1608695652</v>
      </c>
      <c r="D16" s="56">
        <f t="shared" si="2"/>
        <v>0.8391304348</v>
      </c>
      <c r="E16" s="57">
        <f t="shared" si="3"/>
        <v>0.8547976381</v>
      </c>
      <c r="F16" s="11">
        <f t="shared" si="4"/>
        <v>192.2566552</v>
      </c>
    </row>
    <row r="17">
      <c r="A17" s="59">
        <v>42095.0</v>
      </c>
      <c r="B17" s="35">
        <v>173.0</v>
      </c>
      <c r="C17" s="56">
        <f t="shared" si="1"/>
        <v>0.103626943</v>
      </c>
      <c r="D17" s="56">
        <f t="shared" si="2"/>
        <v>0.896373057</v>
      </c>
      <c r="E17" s="57">
        <f t="shared" si="3"/>
        <v>0.8547976381</v>
      </c>
      <c r="F17" s="11">
        <f t="shared" si="4"/>
        <v>164.3405348</v>
      </c>
    </row>
    <row r="18">
      <c r="A18" s="59">
        <v>42125.0</v>
      </c>
      <c r="B18" s="35">
        <v>147.0</v>
      </c>
      <c r="C18" s="56">
        <f t="shared" si="1"/>
        <v>0.1502890173</v>
      </c>
      <c r="D18" s="56">
        <f t="shared" si="2"/>
        <v>0.8497109827</v>
      </c>
      <c r="E18" s="57">
        <f t="shared" si="3"/>
        <v>0.8547976381</v>
      </c>
      <c r="F18" s="11">
        <f t="shared" si="4"/>
        <v>140.477901</v>
      </c>
    </row>
    <row r="19">
      <c r="A19" s="59">
        <v>42156.0</v>
      </c>
      <c r="B19" s="35">
        <v>122.0</v>
      </c>
      <c r="C19" s="56">
        <f t="shared" si="1"/>
        <v>0.1700680272</v>
      </c>
      <c r="D19" s="56">
        <f t="shared" si="2"/>
        <v>0.8299319728</v>
      </c>
      <c r="E19" s="57">
        <f t="shared" si="3"/>
        <v>0.8547976381</v>
      </c>
      <c r="F19" s="11">
        <f t="shared" si="4"/>
        <v>120.080178</v>
      </c>
    </row>
    <row r="20">
      <c r="A20" s="59">
        <v>42186.0</v>
      </c>
      <c r="B20" s="35">
        <v>107.0</v>
      </c>
      <c r="C20" s="56">
        <f t="shared" si="1"/>
        <v>0.1229508197</v>
      </c>
      <c r="D20" s="56">
        <f t="shared" si="2"/>
        <v>0.8770491803</v>
      </c>
      <c r="E20" s="57">
        <f t="shared" si="3"/>
        <v>0.8547976381</v>
      </c>
      <c r="F20" s="11">
        <f t="shared" si="4"/>
        <v>102.6442525</v>
      </c>
    </row>
    <row r="21">
      <c r="A21" s="59">
        <v>42217.0</v>
      </c>
      <c r="B21" s="35">
        <v>88.0</v>
      </c>
      <c r="C21" s="56">
        <f t="shared" si="1"/>
        <v>0.1775700935</v>
      </c>
      <c r="D21" s="56">
        <f t="shared" si="2"/>
        <v>0.8224299065</v>
      </c>
      <c r="E21" s="57">
        <f t="shared" si="3"/>
        <v>0.8547976381</v>
      </c>
      <c r="F21" s="11">
        <f t="shared" si="4"/>
        <v>87.74006461</v>
      </c>
    </row>
    <row r="22">
      <c r="A22" s="59">
        <v>42248.0</v>
      </c>
      <c r="B22" s="35">
        <v>75.0</v>
      </c>
      <c r="C22" s="56">
        <f t="shared" si="1"/>
        <v>0.1477272727</v>
      </c>
      <c r="D22" s="56">
        <f t="shared" si="2"/>
        <v>0.8522727273</v>
      </c>
      <c r="E22" s="57">
        <f t="shared" si="3"/>
        <v>0.8547976381</v>
      </c>
      <c r="F22" s="11">
        <f t="shared" si="4"/>
        <v>75</v>
      </c>
    </row>
    <row r="23">
      <c r="E23" s="62" t="s">
        <v>192</v>
      </c>
    </row>
    <row r="24">
      <c r="D24" s="11">
        <f>PRODUCT(D3:D22)</f>
        <v>0.04337767496</v>
      </c>
      <c r="E24" s="57">
        <f>POWER(D24,1/20)</f>
        <v>0.8547976381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1.29"/>
    <col customWidth="1" min="3" max="6" width="14.43"/>
  </cols>
  <sheetData>
    <row r="1" ht="15.0" customHeight="1">
      <c r="A1" s="4" t="s">
        <v>30</v>
      </c>
      <c r="B1" s="4" t="s">
        <v>36</v>
      </c>
    </row>
    <row r="2" ht="5.25" customHeight="1">
      <c r="A2" s="30">
        <v>42005.0</v>
      </c>
      <c r="B2" s="11">
        <v>49.0</v>
      </c>
    </row>
    <row r="3" ht="15.75" customHeight="1">
      <c r="A3" s="30">
        <v>42006.0</v>
      </c>
      <c r="B3" s="11">
        <v>46.0</v>
      </c>
    </row>
    <row r="4" ht="15.75" customHeight="1">
      <c r="A4" s="30">
        <v>42007.0</v>
      </c>
      <c r="B4" s="11">
        <v>82.0</v>
      </c>
    </row>
    <row r="5" ht="15.75" customHeight="1">
      <c r="A5" s="30">
        <v>42008.0</v>
      </c>
      <c r="B5" s="11">
        <v>81.0</v>
      </c>
    </row>
    <row r="6" ht="15.75" customHeight="1">
      <c r="A6" s="30">
        <v>42009.0</v>
      </c>
      <c r="B6" s="11">
        <v>43.0</v>
      </c>
    </row>
    <row r="7" ht="15.75" customHeight="1">
      <c r="A7" s="30">
        <v>42010.0</v>
      </c>
      <c r="B7" s="11">
        <v>42.0</v>
      </c>
    </row>
    <row r="8" ht="15.75" customHeight="1">
      <c r="A8" s="30">
        <v>42011.0</v>
      </c>
      <c r="B8" s="11">
        <v>47.0</v>
      </c>
    </row>
    <row r="9" ht="15.75" customHeight="1">
      <c r="A9" s="30">
        <v>42012.0</v>
      </c>
      <c r="B9" s="11">
        <v>41.0</v>
      </c>
    </row>
    <row r="10" ht="15.75" customHeight="1">
      <c r="A10" s="30">
        <v>42013.0</v>
      </c>
      <c r="B10" s="11">
        <v>42.0</v>
      </c>
    </row>
    <row r="11" ht="15.75" customHeight="1">
      <c r="A11" s="30">
        <v>42014.0</v>
      </c>
      <c r="B11" s="11">
        <v>86.0</v>
      </c>
    </row>
    <row r="12" ht="15.75" customHeight="1">
      <c r="A12" s="30">
        <v>42015.0</v>
      </c>
      <c r="B12" s="11">
        <v>83.0</v>
      </c>
    </row>
    <row r="13" ht="15.75" customHeight="1">
      <c r="A13" s="30">
        <v>42016.0</v>
      </c>
      <c r="B13" s="11">
        <v>45.0</v>
      </c>
    </row>
    <row r="14" ht="15.75" customHeight="1">
      <c r="A14" s="30">
        <v>42017.0</v>
      </c>
      <c r="B14" s="11">
        <v>44.0</v>
      </c>
    </row>
    <row r="15" ht="15.75" customHeight="1">
      <c r="A15" s="30">
        <v>42018.0</v>
      </c>
      <c r="B15" s="11">
        <v>41.0</v>
      </c>
    </row>
    <row r="16" ht="15.75" customHeight="1">
      <c r="A16" s="30">
        <v>42019.0</v>
      </c>
      <c r="B16" s="11">
        <v>49.0</v>
      </c>
    </row>
    <row r="17" ht="15.75" customHeight="1">
      <c r="A17" s="30">
        <v>42020.0</v>
      </c>
      <c r="B17" s="11">
        <v>42.0</v>
      </c>
    </row>
    <row r="18" ht="15.75" customHeight="1">
      <c r="A18" s="30">
        <v>42021.0</v>
      </c>
      <c r="B18" s="11">
        <v>86.0</v>
      </c>
    </row>
    <row r="19" ht="15.75" customHeight="1">
      <c r="A19" s="30">
        <v>42022.0</v>
      </c>
      <c r="B19" s="11">
        <v>80.0</v>
      </c>
    </row>
    <row r="20" ht="15.75" customHeight="1">
      <c r="A20" s="30">
        <v>42023.0</v>
      </c>
      <c r="B20" s="11">
        <v>41.0</v>
      </c>
    </row>
    <row r="21" ht="15.75" customHeight="1">
      <c r="A21" s="30">
        <v>42024.0</v>
      </c>
      <c r="B21" s="11">
        <v>44.0</v>
      </c>
    </row>
    <row r="22" ht="15.75" customHeight="1">
      <c r="A22" s="30">
        <v>42025.0</v>
      </c>
      <c r="B22" s="11">
        <v>45.0</v>
      </c>
    </row>
    <row r="23" ht="15.75" customHeight="1">
      <c r="A23" s="30">
        <v>42026.0</v>
      </c>
      <c r="B23" s="11">
        <v>42.0</v>
      </c>
    </row>
    <row r="24" ht="15.75" customHeight="1">
      <c r="A24" s="30">
        <v>42027.0</v>
      </c>
      <c r="B24" s="11">
        <v>49.0</v>
      </c>
    </row>
    <row r="25" ht="15.75" customHeight="1">
      <c r="A25" s="30">
        <v>42028.0</v>
      </c>
      <c r="B25" s="11">
        <v>82.0</v>
      </c>
    </row>
    <row r="26" ht="15.75" customHeight="1">
      <c r="A26" s="30">
        <v>42029.0</v>
      </c>
      <c r="B26" s="11">
        <v>87.0</v>
      </c>
    </row>
    <row r="27" ht="15.75" customHeight="1">
      <c r="A27" s="30">
        <v>42030.0</v>
      </c>
      <c r="B27" s="11">
        <v>45.0</v>
      </c>
    </row>
    <row r="28" ht="15.75" customHeight="1">
      <c r="A28" s="30">
        <v>42031.0</v>
      </c>
      <c r="B28" s="11">
        <v>50.0</v>
      </c>
    </row>
    <row r="29" ht="15.75" customHeight="1">
      <c r="A29" s="30">
        <v>42032.0</v>
      </c>
      <c r="B29" s="11">
        <v>45.0</v>
      </c>
    </row>
    <row r="30" ht="15.75" customHeight="1">
      <c r="A30" s="30">
        <v>42033.0</v>
      </c>
      <c r="B30" s="11">
        <v>47.0</v>
      </c>
    </row>
    <row r="31" ht="15.75" customHeight="1">
      <c r="A31" s="30">
        <v>42034.0</v>
      </c>
      <c r="B31" s="11">
        <v>43.0</v>
      </c>
    </row>
    <row r="32" ht="15.75" customHeight="1">
      <c r="A32" s="30">
        <v>42035.0</v>
      </c>
      <c r="B32" s="11">
        <v>88.0</v>
      </c>
    </row>
    <row r="33" ht="15.75" customHeight="1">
      <c r="A33" s="30">
        <v>42036.0</v>
      </c>
      <c r="B33" s="11">
        <v>82.0</v>
      </c>
    </row>
    <row r="34" ht="15.75" customHeight="1">
      <c r="A34" s="30">
        <v>42037.0</v>
      </c>
      <c r="B34" s="11">
        <v>42.0</v>
      </c>
    </row>
    <row r="35" ht="15.75" customHeight="1">
      <c r="A35" s="30">
        <v>42038.0</v>
      </c>
      <c r="B35" s="11">
        <v>45.0</v>
      </c>
    </row>
    <row r="36" ht="15.75" customHeight="1">
      <c r="A36" s="30">
        <v>42039.0</v>
      </c>
      <c r="B36" s="11">
        <v>49.0</v>
      </c>
    </row>
    <row r="37" ht="15.75" customHeight="1">
      <c r="A37" s="30">
        <v>42040.0</v>
      </c>
      <c r="B37" s="11">
        <v>44.0</v>
      </c>
    </row>
    <row r="38" ht="15.75" customHeight="1">
      <c r="A38" s="30">
        <v>42041.0</v>
      </c>
      <c r="B38" s="11">
        <v>49.0</v>
      </c>
    </row>
    <row r="39" ht="15.75" customHeight="1">
      <c r="A39" s="30">
        <v>42042.0</v>
      </c>
      <c r="B39" s="11">
        <v>83.0</v>
      </c>
    </row>
    <row r="40" ht="15.75" customHeight="1">
      <c r="A40" s="30">
        <v>42043.0</v>
      </c>
      <c r="B40" s="11">
        <v>89.0</v>
      </c>
    </row>
    <row r="41" ht="15.75" customHeight="1">
      <c r="A41" s="30">
        <v>42044.0</v>
      </c>
      <c r="B41" s="11">
        <v>50.0</v>
      </c>
    </row>
    <row r="42" ht="15.75" customHeight="1">
      <c r="A42" s="30">
        <v>42045.0</v>
      </c>
      <c r="B42" s="11">
        <v>47.0</v>
      </c>
    </row>
    <row r="43" ht="15.75" customHeight="1">
      <c r="A43" s="30">
        <v>42046.0</v>
      </c>
      <c r="B43" s="11">
        <v>49.0</v>
      </c>
    </row>
    <row r="44" ht="15.75" customHeight="1">
      <c r="A44" s="30">
        <v>42047.0</v>
      </c>
      <c r="B44" s="11">
        <v>45.0</v>
      </c>
    </row>
    <row r="45" ht="15.75" customHeight="1">
      <c r="A45" s="30">
        <v>42048.0</v>
      </c>
      <c r="B45" s="11">
        <v>41.0</v>
      </c>
    </row>
    <row r="46" ht="15.75" customHeight="1">
      <c r="A46" s="30">
        <v>42049.0</v>
      </c>
      <c r="B46" s="11">
        <v>88.0</v>
      </c>
    </row>
    <row r="47" ht="15.75" customHeight="1">
      <c r="A47" s="30">
        <v>42050.0</v>
      </c>
      <c r="B47" s="11">
        <v>82.0</v>
      </c>
    </row>
    <row r="48" ht="15.75" customHeight="1">
      <c r="A48" s="30">
        <v>42051.0</v>
      </c>
      <c r="B48" s="11">
        <v>43.0</v>
      </c>
    </row>
    <row r="49" ht="15.75" customHeight="1">
      <c r="A49" s="30">
        <v>42052.0</v>
      </c>
      <c r="B49" s="11">
        <v>49.0</v>
      </c>
    </row>
    <row r="50" ht="15.75" customHeight="1">
      <c r="A50" s="30">
        <v>42053.0</v>
      </c>
      <c r="B50" s="11">
        <v>46.0</v>
      </c>
    </row>
    <row r="51" ht="15.75" customHeight="1">
      <c r="A51" s="30">
        <v>42054.0</v>
      </c>
      <c r="B51" s="11">
        <v>40.0</v>
      </c>
    </row>
    <row r="52" ht="15.75" customHeight="1">
      <c r="A52" s="30">
        <v>42055.0</v>
      </c>
      <c r="B52" s="11">
        <v>47.0</v>
      </c>
    </row>
    <row r="53" ht="15.75" customHeight="1">
      <c r="A53" s="30">
        <v>42056.0</v>
      </c>
      <c r="B53" s="11">
        <v>83.0</v>
      </c>
    </row>
    <row r="54" ht="15.75" customHeight="1">
      <c r="A54" s="30">
        <v>42057.0</v>
      </c>
      <c r="B54" s="11">
        <v>87.0</v>
      </c>
    </row>
    <row r="55" ht="15.75" customHeight="1">
      <c r="A55" s="30">
        <v>42058.0</v>
      </c>
      <c r="B55" s="11">
        <v>42.0</v>
      </c>
    </row>
    <row r="56" ht="15.75" customHeight="1">
      <c r="A56" s="30">
        <v>42059.0</v>
      </c>
      <c r="B56" s="11">
        <v>48.0</v>
      </c>
    </row>
    <row r="57" ht="15.75" customHeight="1">
      <c r="A57" s="30">
        <v>42060.0</v>
      </c>
      <c r="B57" s="11">
        <v>44.0</v>
      </c>
    </row>
    <row r="58" ht="15.75" customHeight="1">
      <c r="A58" s="30">
        <v>42061.0</v>
      </c>
      <c r="B58" s="11">
        <v>44.0</v>
      </c>
    </row>
    <row r="59" ht="15.75" customHeight="1">
      <c r="A59" s="30">
        <v>42062.0</v>
      </c>
      <c r="B59" s="11">
        <v>44.0</v>
      </c>
    </row>
    <row r="60" ht="15.75" customHeight="1">
      <c r="A60" s="30">
        <v>42063.0</v>
      </c>
      <c r="B60" s="11">
        <v>81.0</v>
      </c>
    </row>
    <row r="61" ht="15.75" customHeight="1">
      <c r="A61" s="30"/>
    </row>
    <row r="62" ht="15.75" customHeight="1">
      <c r="A62" s="30"/>
    </row>
    <row r="63" ht="15.75" customHeight="1">
      <c r="A63" s="30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16.86"/>
    <col customWidth="1" min="3" max="6" width="14.43"/>
  </cols>
  <sheetData>
    <row r="1" ht="15.75" customHeight="1">
      <c r="A1" s="3" t="s">
        <v>1</v>
      </c>
      <c r="B1" s="4" t="s">
        <v>36</v>
      </c>
      <c r="C1" s="4" t="s">
        <v>37</v>
      </c>
      <c r="D1" s="4" t="s">
        <v>38</v>
      </c>
    </row>
    <row r="2" ht="15.75" customHeight="1">
      <c r="A2" s="8">
        <v>41640.0</v>
      </c>
      <c r="B2" s="11">
        <v>880.0</v>
      </c>
      <c r="C2" s="9">
        <v>8.0</v>
      </c>
      <c r="D2" s="11">
        <f t="shared" ref="D2:D25" si="1">B2/C2</f>
        <v>110</v>
      </c>
    </row>
    <row r="3" ht="15.75" customHeight="1">
      <c r="A3" s="8">
        <v>41671.0</v>
      </c>
      <c r="B3" s="11">
        <v>1600.0</v>
      </c>
      <c r="C3" s="9">
        <v>8.0</v>
      </c>
      <c r="D3" s="11">
        <f t="shared" si="1"/>
        <v>200</v>
      </c>
    </row>
    <row r="4" ht="15.75" customHeight="1">
      <c r="A4" s="8">
        <v>41699.0</v>
      </c>
      <c r="B4" s="11">
        <v>3240.0</v>
      </c>
      <c r="C4" s="9">
        <v>10.0</v>
      </c>
      <c r="D4" s="11">
        <f t="shared" si="1"/>
        <v>324</v>
      </c>
    </row>
    <row r="5" ht="15.75" customHeight="1">
      <c r="A5" s="8">
        <v>41730.0</v>
      </c>
      <c r="B5" s="11">
        <v>3840.0</v>
      </c>
      <c r="C5" s="9">
        <v>8.0</v>
      </c>
      <c r="D5" s="11">
        <f t="shared" si="1"/>
        <v>480</v>
      </c>
    </row>
    <row r="6" ht="15.75" customHeight="1">
      <c r="A6" s="8">
        <v>41760.0</v>
      </c>
      <c r="B6" s="11">
        <v>5670.0</v>
      </c>
      <c r="C6" s="9">
        <v>9.0</v>
      </c>
      <c r="D6" s="11">
        <f t="shared" si="1"/>
        <v>630</v>
      </c>
    </row>
    <row r="7" ht="15.75" customHeight="1">
      <c r="A7" s="8">
        <v>41791.0</v>
      </c>
      <c r="B7" s="11">
        <v>7380.0</v>
      </c>
      <c r="C7" s="9">
        <v>9.0</v>
      </c>
      <c r="D7" s="11">
        <f t="shared" si="1"/>
        <v>820</v>
      </c>
    </row>
    <row r="8" ht="15.75" customHeight="1">
      <c r="A8" s="8">
        <v>41821.0</v>
      </c>
      <c r="B8" s="11">
        <v>8096.0</v>
      </c>
      <c r="C8" s="9">
        <v>8.0</v>
      </c>
      <c r="D8" s="11">
        <f t="shared" si="1"/>
        <v>1012</v>
      </c>
    </row>
    <row r="9" ht="15.75" customHeight="1">
      <c r="A9" s="8">
        <v>41852.0</v>
      </c>
      <c r="B9" s="11">
        <v>12390.0</v>
      </c>
      <c r="C9" s="9">
        <v>10.0</v>
      </c>
      <c r="D9" s="11">
        <f t="shared" si="1"/>
        <v>1239</v>
      </c>
    </row>
    <row r="10" ht="15.75" customHeight="1">
      <c r="A10" s="8">
        <v>41883.0</v>
      </c>
      <c r="B10" s="11">
        <v>11792.0</v>
      </c>
      <c r="C10" s="9">
        <v>8.0</v>
      </c>
      <c r="D10" s="11">
        <f t="shared" si="1"/>
        <v>1474</v>
      </c>
    </row>
    <row r="11" ht="15.75" customHeight="1">
      <c r="A11" s="8">
        <v>41913.0</v>
      </c>
      <c r="B11" s="11">
        <v>13984.0</v>
      </c>
      <c r="C11" s="9">
        <v>8.0</v>
      </c>
      <c r="D11" s="11">
        <f t="shared" si="1"/>
        <v>1748</v>
      </c>
    </row>
    <row r="12" ht="15.75" customHeight="1">
      <c r="A12" s="8">
        <v>41944.0</v>
      </c>
      <c r="B12" s="11">
        <v>20200.0</v>
      </c>
      <c r="C12" s="9">
        <v>10.0</v>
      </c>
      <c r="D12" s="11">
        <f t="shared" si="1"/>
        <v>2020</v>
      </c>
    </row>
    <row r="13" ht="15.75" customHeight="1">
      <c r="A13" s="8">
        <v>41974.0</v>
      </c>
      <c r="B13" s="11">
        <v>18480.0</v>
      </c>
      <c r="C13" s="9">
        <v>8.0</v>
      </c>
      <c r="D13" s="11">
        <f t="shared" si="1"/>
        <v>2310</v>
      </c>
    </row>
    <row r="14" ht="15.75" customHeight="1">
      <c r="A14" s="8">
        <v>42005.0</v>
      </c>
      <c r="B14" s="11">
        <v>23436.0</v>
      </c>
      <c r="C14" s="9">
        <v>9.0</v>
      </c>
      <c r="D14" s="11">
        <f t="shared" si="1"/>
        <v>2604</v>
      </c>
    </row>
    <row r="15" ht="15.75" customHeight="1">
      <c r="A15" s="8">
        <v>42036.0</v>
      </c>
      <c r="B15" s="11">
        <v>23392.0</v>
      </c>
      <c r="C15" s="9">
        <v>8.0</v>
      </c>
      <c r="D15" s="11">
        <f t="shared" si="1"/>
        <v>2924</v>
      </c>
    </row>
    <row r="16" ht="15.75" customHeight="1">
      <c r="A16" s="8">
        <v>42064.0</v>
      </c>
      <c r="B16" s="11">
        <v>29304.0</v>
      </c>
      <c r="C16" s="9">
        <v>9.0</v>
      </c>
      <c r="D16" s="11">
        <f t="shared" si="1"/>
        <v>3256</v>
      </c>
    </row>
    <row r="17" ht="15.75" customHeight="1">
      <c r="A17" s="8">
        <v>42095.0</v>
      </c>
      <c r="B17" s="11">
        <v>28960.0</v>
      </c>
      <c r="C17" s="9">
        <v>8.0</v>
      </c>
      <c r="D17" s="11">
        <f t="shared" si="1"/>
        <v>3620</v>
      </c>
    </row>
    <row r="18" ht="15.75" customHeight="1">
      <c r="A18" s="8">
        <v>42125.0</v>
      </c>
      <c r="B18" s="11">
        <v>40000.0</v>
      </c>
      <c r="C18" s="9">
        <v>10.0</v>
      </c>
      <c r="D18" s="11">
        <f t="shared" si="1"/>
        <v>4000</v>
      </c>
    </row>
    <row r="19" ht="15.75" customHeight="1">
      <c r="A19" s="8">
        <v>42156.0</v>
      </c>
      <c r="B19" s="11">
        <v>35280.0</v>
      </c>
      <c r="C19" s="9">
        <v>8.0</v>
      </c>
      <c r="D19" s="11">
        <f t="shared" si="1"/>
        <v>4410</v>
      </c>
    </row>
    <row r="20" ht="15.75" customHeight="1">
      <c r="A20" s="8">
        <v>42186.0</v>
      </c>
      <c r="B20" s="11">
        <v>38720.0</v>
      </c>
      <c r="C20" s="9">
        <v>8.0</v>
      </c>
      <c r="D20" s="11">
        <f t="shared" si="1"/>
        <v>4840</v>
      </c>
    </row>
    <row r="21" ht="15.75" customHeight="1">
      <c r="A21" s="8">
        <v>42217.0</v>
      </c>
      <c r="B21" s="11">
        <v>52710.0</v>
      </c>
      <c r="C21" s="9">
        <v>10.0</v>
      </c>
      <c r="D21" s="11">
        <f t="shared" si="1"/>
        <v>5271</v>
      </c>
    </row>
    <row r="22" ht="15.75" customHeight="1">
      <c r="A22" s="8">
        <v>42248.0</v>
      </c>
      <c r="B22" s="11">
        <v>45864.0</v>
      </c>
      <c r="C22" s="9">
        <v>8.0</v>
      </c>
      <c r="D22" s="11">
        <f t="shared" si="1"/>
        <v>5733</v>
      </c>
    </row>
    <row r="23" ht="15.75" customHeight="1">
      <c r="A23" s="8">
        <v>42278.0</v>
      </c>
      <c r="B23" s="11">
        <v>55944.0</v>
      </c>
      <c r="C23" s="9">
        <v>9.0</v>
      </c>
      <c r="D23" s="11">
        <f t="shared" si="1"/>
        <v>6216</v>
      </c>
    </row>
    <row r="24" ht="15.75" customHeight="1">
      <c r="A24" s="8">
        <v>42309.0</v>
      </c>
      <c r="B24" s="11">
        <v>60300.0</v>
      </c>
      <c r="C24" s="9">
        <v>9.0</v>
      </c>
      <c r="D24" s="11">
        <f t="shared" si="1"/>
        <v>6700</v>
      </c>
    </row>
    <row r="25" ht="15.75" customHeight="1">
      <c r="A25" s="8">
        <v>42339.0</v>
      </c>
      <c r="B25" s="11">
        <v>57728.0</v>
      </c>
      <c r="C25" s="9">
        <v>8.0</v>
      </c>
      <c r="D25" s="11">
        <f t="shared" si="1"/>
        <v>7216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9" t="s">
        <v>1</v>
      </c>
      <c r="B1" s="9" t="s">
        <v>33</v>
      </c>
      <c r="C1" s="9" t="s">
        <v>37</v>
      </c>
      <c r="D1" s="9" t="s">
        <v>193</v>
      </c>
    </row>
    <row r="2" ht="15.75" customHeight="1">
      <c r="A2" s="8">
        <v>41640.0</v>
      </c>
      <c r="B2" s="9">
        <v>22.0</v>
      </c>
      <c r="C2" s="9">
        <v>8.0</v>
      </c>
      <c r="D2" s="9">
        <v>1.0</v>
      </c>
    </row>
    <row r="3" ht="15.75" customHeight="1">
      <c r="A3" s="8">
        <v>41671.0</v>
      </c>
      <c r="B3" s="9">
        <v>20.0</v>
      </c>
      <c r="C3" s="9">
        <v>8.0</v>
      </c>
      <c r="D3" s="9">
        <v>0.0</v>
      </c>
    </row>
    <row r="4" ht="15.75" customHeight="1">
      <c r="A4" s="8">
        <v>41699.0</v>
      </c>
      <c r="B4" s="9">
        <v>18.0</v>
      </c>
      <c r="C4" s="9">
        <v>10.0</v>
      </c>
      <c r="D4" s="9">
        <v>3.0</v>
      </c>
    </row>
    <row r="5" ht="15.75" customHeight="1">
      <c r="A5" s="8">
        <v>41730.0</v>
      </c>
      <c r="B5" s="9">
        <v>20.0</v>
      </c>
      <c r="C5" s="9">
        <v>8.0</v>
      </c>
      <c r="D5" s="9">
        <v>2.0</v>
      </c>
    </row>
    <row r="6" ht="15.75" customHeight="1">
      <c r="A6" s="8">
        <v>41760.0</v>
      </c>
      <c r="B6" s="9">
        <v>21.0</v>
      </c>
      <c r="C6" s="9">
        <v>9.0</v>
      </c>
      <c r="D6" s="9">
        <v>1.0</v>
      </c>
    </row>
    <row r="7" ht="15.75" customHeight="1">
      <c r="A7" s="8">
        <v>41791.0</v>
      </c>
      <c r="B7" s="9">
        <v>20.0</v>
      </c>
      <c r="C7" s="9">
        <v>9.0</v>
      </c>
      <c r="D7" s="9">
        <v>1.0</v>
      </c>
    </row>
    <row r="8" ht="15.75" customHeight="1">
      <c r="A8" s="8">
        <v>41821.0</v>
      </c>
      <c r="B8" s="9">
        <v>22.0</v>
      </c>
      <c r="C8" s="9">
        <v>8.0</v>
      </c>
      <c r="D8" s="9">
        <v>1.0</v>
      </c>
    </row>
    <row r="9" ht="15.75" customHeight="1">
      <c r="A9" s="8">
        <v>41852.0</v>
      </c>
      <c r="B9" s="9">
        <v>21.0</v>
      </c>
      <c r="C9" s="9">
        <v>10.0</v>
      </c>
      <c r="D9" s="9">
        <v>1.0</v>
      </c>
    </row>
    <row r="10" ht="15.75" customHeight="1">
      <c r="A10" s="8">
        <v>41883.0</v>
      </c>
      <c r="B10" s="9">
        <v>22.0</v>
      </c>
      <c r="C10" s="9">
        <v>8.0</v>
      </c>
      <c r="D10" s="9">
        <v>0.0</v>
      </c>
      <c r="E10" s="9" t="s">
        <v>194</v>
      </c>
    </row>
    <row r="11" ht="15.75" customHeight="1">
      <c r="A11" s="8">
        <v>41913.0</v>
      </c>
      <c r="B11" s="9">
        <v>23.0</v>
      </c>
      <c r="C11" s="9">
        <v>8.0</v>
      </c>
      <c r="D11" s="9">
        <v>0.0</v>
      </c>
      <c r="E11" s="9" t="s">
        <v>194</v>
      </c>
    </row>
    <row r="12" ht="15.75" customHeight="1">
      <c r="A12" s="8">
        <v>41944.0</v>
      </c>
      <c r="B12" s="9">
        <v>20.0</v>
      </c>
      <c r="C12" s="9">
        <v>10.0</v>
      </c>
      <c r="D12" s="9">
        <v>0.0</v>
      </c>
      <c r="E12" s="9" t="s">
        <v>194</v>
      </c>
    </row>
    <row r="13" ht="15.75" customHeight="1">
      <c r="A13" s="8">
        <v>41974.0</v>
      </c>
      <c r="B13" s="9">
        <v>22.0</v>
      </c>
      <c r="C13" s="9">
        <v>8.0</v>
      </c>
      <c r="D13" s="9">
        <v>1.0</v>
      </c>
    </row>
    <row r="14" ht="15.75" customHeight="1">
      <c r="A14" s="8">
        <v>42005.0</v>
      </c>
      <c r="B14" s="9">
        <v>21.0</v>
      </c>
      <c r="C14" s="9">
        <v>9.0</v>
      </c>
      <c r="D14" s="9">
        <v>1.0</v>
      </c>
    </row>
    <row r="15" ht="15.75" customHeight="1">
      <c r="A15" s="8">
        <v>42036.0</v>
      </c>
      <c r="B15" s="9">
        <v>17.0</v>
      </c>
      <c r="C15" s="9">
        <v>8.0</v>
      </c>
      <c r="D15" s="9">
        <v>3.0</v>
      </c>
    </row>
    <row r="16" ht="15.75" customHeight="1">
      <c r="A16" s="8">
        <v>42064.0</v>
      </c>
      <c r="B16" s="9">
        <v>22.0</v>
      </c>
      <c r="C16" s="9">
        <v>9.0</v>
      </c>
      <c r="D16" s="9">
        <v>0.0</v>
      </c>
    </row>
    <row r="17" ht="15.75" customHeight="1">
      <c r="A17" s="8">
        <v>42095.0</v>
      </c>
      <c r="B17" s="9">
        <v>20.0</v>
      </c>
      <c r="C17" s="9">
        <v>8.0</v>
      </c>
      <c r="D17" s="9">
        <v>2.0</v>
      </c>
    </row>
    <row r="18" ht="15.75" customHeight="1">
      <c r="A18" s="8">
        <v>42125.0</v>
      </c>
      <c r="B18" s="9">
        <v>20.0</v>
      </c>
      <c r="C18" s="9">
        <v>10.0</v>
      </c>
      <c r="D18" s="9">
        <v>1.0</v>
      </c>
    </row>
    <row r="19" ht="15.75" customHeight="1">
      <c r="A19" s="8">
        <v>42156.0</v>
      </c>
      <c r="B19" s="9">
        <v>21.0</v>
      </c>
      <c r="C19" s="9">
        <v>8.0</v>
      </c>
      <c r="D19" s="9">
        <v>1.0</v>
      </c>
    </row>
    <row r="20" ht="15.75" customHeight="1">
      <c r="A20" s="8">
        <v>42186.0</v>
      </c>
      <c r="B20" s="9">
        <v>22.0</v>
      </c>
      <c r="C20" s="9">
        <v>8.0</v>
      </c>
      <c r="D20" s="9">
        <v>1.0</v>
      </c>
    </row>
    <row r="21" ht="15.75" customHeight="1">
      <c r="A21" s="8">
        <v>42217.0</v>
      </c>
      <c r="B21" s="9">
        <v>21.0</v>
      </c>
      <c r="C21" s="9">
        <v>10.0</v>
      </c>
      <c r="D21" s="9">
        <v>0.0</v>
      </c>
    </row>
    <row r="22" ht="15.75" customHeight="1">
      <c r="A22" s="8">
        <v>42248.0</v>
      </c>
      <c r="B22" s="9">
        <v>21.0</v>
      </c>
      <c r="C22" s="9">
        <v>8.0</v>
      </c>
      <c r="D22" s="9">
        <v>1.0</v>
      </c>
    </row>
    <row r="23" ht="15.75" customHeight="1">
      <c r="A23" s="8">
        <v>42278.0</v>
      </c>
      <c r="B23" s="9">
        <v>21.0</v>
      </c>
      <c r="C23" s="9">
        <v>9.0</v>
      </c>
      <c r="D23" s="9">
        <v>1.0</v>
      </c>
    </row>
    <row r="24" ht="15.75" customHeight="1">
      <c r="A24" s="8">
        <v>42309.0</v>
      </c>
      <c r="B24" s="9">
        <v>20.0</v>
      </c>
      <c r="C24" s="9">
        <v>9.0</v>
      </c>
      <c r="D24" s="9">
        <v>1.0</v>
      </c>
      <c r="E24" s="9" t="s">
        <v>195</v>
      </c>
    </row>
    <row r="25" ht="15.75" customHeight="1">
      <c r="A25" s="8">
        <v>42339.0</v>
      </c>
      <c r="B25" s="9">
        <v>22.0</v>
      </c>
      <c r="C25" s="9">
        <v>8.0</v>
      </c>
      <c r="D25" s="9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