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\DIO - Excel Co-Pilot\Desafio\"/>
    </mc:Choice>
  </mc:AlternateContent>
  <xr:revisionPtr revIDLastSave="0" documentId="13_ncr:1_{B6ACF46B-A657-4C0B-B5F2-175957FD9C24}" xr6:coauthVersionLast="47" xr6:coauthVersionMax="47" xr10:uidLastSave="{00000000-0000-0000-0000-000000000000}"/>
  <bookViews>
    <workbookView xWindow="-120" yWindow="-120" windowWidth="20730" windowHeight="11760" xr2:uid="{3F5E207A-F771-4E09-AAE2-654561D6250D}"/>
  </bookViews>
  <sheets>
    <sheet name="Plan-Invest" sheetId="1" r:id="rId1"/>
    <sheet name="Tab-Ref" sheetId="2" r:id="rId2"/>
  </sheets>
  <definedNames>
    <definedName name="Aporte">'Plan-Invest'!$C$17</definedName>
    <definedName name="patrimonio">'Plan-Invest'!$C$20</definedName>
    <definedName name="qtd_anos">'Plan-Invest'!$C$18</definedName>
    <definedName name="Rendimento_carteira">'Plan-Invest'!$C$13</definedName>
    <definedName name="Salario">'Plan-Invest'!$C$12</definedName>
    <definedName name="Sug_investimento">'Plan-Invest'!$C$14</definedName>
    <definedName name="Taxa_mensal">'Plan-Invest'!$C$19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D40" i="1" s="1"/>
  <c r="C41" i="1"/>
  <c r="C36" i="1"/>
  <c r="H7" i="2"/>
  <c r="B10" i="2"/>
  <c r="B11" i="2"/>
  <c r="B12" i="2"/>
  <c r="B13" i="2"/>
  <c r="B14" i="2"/>
  <c r="B15" i="2"/>
  <c r="B16" i="2"/>
  <c r="B17" i="2"/>
  <c r="B18" i="2"/>
  <c r="B19" i="2"/>
  <c r="B20" i="2"/>
  <c r="B21" i="2"/>
  <c r="B5" i="2"/>
  <c r="B6" i="2"/>
  <c r="B7" i="2"/>
  <c r="B8" i="2"/>
  <c r="B9" i="2"/>
  <c r="B4" i="2"/>
  <c r="C33" i="1"/>
  <c r="D39" i="1" s="1"/>
  <c r="C14" i="1"/>
  <c r="C20" i="1"/>
  <c r="C21" i="1" s="1"/>
  <c r="C25" i="1"/>
  <c r="D25" i="1" s="1"/>
  <c r="C26" i="1"/>
  <c r="D26" i="1" s="1"/>
  <c r="C27" i="1"/>
  <c r="D27" i="1" s="1"/>
  <c r="C28" i="1"/>
  <c r="D28" i="1" s="1"/>
  <c r="C24" i="1"/>
  <c r="D24" i="1" s="1"/>
  <c r="D36" i="1" l="1"/>
  <c r="D38" i="1"/>
  <c r="D41" i="1"/>
  <c r="D37" i="1"/>
  <c r="D42" i="1" s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<sst xmlns="http://schemas.openxmlformats.org/spreadsheetml/2006/main" count="70" uniqueCount="35">
  <si>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</si>
  <si>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 ela tem que investir?</t>
  </si>
  <si>
    <t>Qual é a taxa de rendimento mensal?</t>
  </si>
  <si>
    <t>Quanto de patrimônio acumulado terei?</t>
  </si>
  <si>
    <t>Quanto é os 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</si>
  <si>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</si>
  <si>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</si>
  <si>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</si>
  <si>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</si>
  <si>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</si>
  <si>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</si>
  <si>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</si>
  <si>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</si>
  <si>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Salário</t>
  </si>
  <si>
    <t>Rendimento Carteira</t>
  </si>
  <si>
    <t>CONFIGURAÇÕES</t>
  </si>
  <si>
    <t>PERFIL</t>
  </si>
  <si>
    <t>Agressivo</t>
  </si>
  <si>
    <t>Conservador</t>
  </si>
  <si>
    <t>Moderado</t>
  </si>
  <si>
    <t xml:space="preserve">Valor a ser investido por mês 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</si>
  <si>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</si>
  <si>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</si>
  <si>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</si>
  <si>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</si>
  <si>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</si>
  <si>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</si>
  <si>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</si>
  <si>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</si>
  <si>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</si>
  <si>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TIPOS DE FII</t>
  </si>
  <si>
    <t>%</t>
  </si>
  <si>
    <t>CHAVE</t>
  </si>
  <si>
    <t>Moderado-TIJOLO</t>
  </si>
  <si>
    <t>Sugestão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</si>
</sst>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/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59">
    <xf numFmtId="0" fontId="0" fillId="0" borderId="0" xfId="0"/>
    <xf numFmtId="0" fontId="2" fillId="2" borderId="2" xfId="0" applyFont="1" applyFill="1" applyBorder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6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8" fontId="1" fillId="3" borderId="19" xfId="0" applyNumberFormat="1" applyFont="1" applyFill="1" applyBorder="1" applyAlignment="1">
      <alignment horizontal="center" vertical="center"/>
    </xf>
    <xf numFmtId="8" fontId="1" fillId="3" borderId="20" xfId="0" applyNumberFormat="1" applyFont="1" applyFill="1" applyBorder="1" applyAlignment="1">
      <alignment horizontal="center" vertical="center"/>
    </xf>
    <xf numFmtId="8" fontId="1" fillId="3" borderId="22" xfId="0" applyNumberFormat="1" applyFont="1" applyFill="1" applyBorder="1" applyAlignment="1">
      <alignment horizontal="center" vertical="center"/>
    </xf>
    <xf numFmtId="8" fontId="1" fillId="3" borderId="23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15" xfId="0" applyFont="1" applyBorder="1"/>
    <xf numFmtId="0" fontId="7" fillId="0" borderId="18" xfId="0" applyFont="1" applyBorder="1"/>
    <xf numFmtId="0" fontId="8" fillId="3" borderId="18" xfId="0" applyFont="1" applyFill="1" applyBorder="1"/>
    <xf numFmtId="0" fontId="8" fillId="3" borderId="21" xfId="0" applyFont="1" applyFill="1" applyBorder="1"/>
    <xf numFmtId="0" fontId="7" fillId="4" borderId="24" xfId="0" applyFont="1" applyFill="1" applyBorder="1"/>
    <xf numFmtId="0" fontId="7" fillId="4" borderId="26" xfId="0" applyFont="1" applyFill="1" applyBorder="1"/>
    <xf numFmtId="0" fontId="7" fillId="4" borderId="28" xfId="0" applyFont="1" applyFill="1" applyBorder="1"/>
    <xf numFmtId="8" fontId="0" fillId="4" borderId="3" xfId="0" applyNumberFormat="1" applyFill="1" applyBorder="1" applyAlignment="1">
      <alignment horizontal="center" vertical="center"/>
    </xf>
    <xf numFmtId="8" fontId="0" fillId="4" borderId="25" xfId="0" applyNumberFormat="1" applyFill="1" applyBorder="1" applyAlignment="1">
      <alignment horizontal="center" vertical="center"/>
    </xf>
    <xf numFmtId="8" fontId="0" fillId="4" borderId="4" xfId="0" applyNumberFormat="1" applyFill="1" applyBorder="1" applyAlignment="1">
      <alignment horizontal="center" vertical="center"/>
    </xf>
    <xf numFmtId="8" fontId="0" fillId="4" borderId="27" xfId="0" applyNumberFormat="1" applyFill="1" applyBorder="1" applyAlignment="1">
      <alignment horizontal="center" vertical="center"/>
    </xf>
    <xf numFmtId="8" fontId="0" fillId="4" borderId="29" xfId="0" applyNumberFormat="1" applyFill="1" applyBorder="1" applyAlignment="1">
      <alignment horizontal="center" vertical="center"/>
    </xf>
    <xf numFmtId="8" fontId="0" fillId="4" borderId="30" xfId="0" applyNumberFormat="1" applyFill="1" applyBorder="1" applyAlignment="1">
      <alignment horizontal="center" vertical="center"/>
    </xf>
    <xf numFmtId="0" fontId="5" fillId="5" borderId="0" xfId="1"/>
    <xf numFmtId="164" fontId="0" fillId="0" borderId="0" xfId="0" applyNumberFormat="1" applyAlignment="1">
      <alignment horizontal="center"/>
    </xf>
    <xf numFmtId="0" fontId="5" fillId="5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9" fillId="5" borderId="0" xfId="1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7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9" fontId="0" fillId="0" borderId="31" xfId="0" applyNumberFormat="1" applyBorder="1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</xdr:colOff>
      <xdr:row>0</xdr:row>
      <xdr:rowOff>1</xdr:rowOff>
    </xdr:from>
    <xdr:to>
      <xdr:col>3</xdr:col>
      <xdr:colOff>873125</xdr:colOff>
      <xdr:row>9</xdr:row>
      <xdr:rowOff>39688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2448C88-8886-2856-4859-EFE0E7A1A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"/>
          <a:ext cx="5738813" cy="1754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E325-1A62-401D-870B-84056B82CB0E}">
  <dimension ref="A10:J49"/>
  <sheetViews>
    <sheetView showGridLines="0" tabSelected="1" zoomScale="120" zoomScaleNormal="120" workbookViewId="0">
      <selection activeCell="B37" sqref="B37"/>
    </sheetView>
  </sheetViews>
  <sheetFormatPr defaultRowHeight="15" x14ac:dyDescent="0.25"/>
  <cols>
    <col min="2" max="2" width="40.85546875" customWidth="1"/>
    <col min="3" max="3" width="32.28515625" customWidth="1"/>
    <col min="4" max="4" width="13.5703125" bestFit="1" customWidth="1"/>
    <col min="5" max="7" width="3.28515625" customWidth="1"/>
    <col min="8" max="9" width="0" hidden="1" customWidth="1"/>
    <col min="10" max="10" width="9.140625" hidden="1" customWidth="1"/>
    <col min="11" max="16384" width="0" hidden="1" customWidth="1"/>
  </cols>
  <sheetData>
    <row r="10" spans="2:4" ht="15.75" thickBot="1" x14ac:dyDescent="0.3"/>
    <row r="11" spans="2:4" ht="24" customHeight="1" thickBot="1" x14ac:dyDescent="0.3">
      <c r="B11" s="5" t="s">
        <v>15</v>
      </c>
      <c r="C11" s="9"/>
      <c r="D11" s="10"/>
    </row>
    <row r="12" spans="2:4" ht="15" customHeight="1" x14ac:dyDescent="0.25">
      <c r="B12" s="28" t="s">
        <v>13</v>
      </c>
      <c r="C12" s="21">
        <v>4200</v>
      </c>
      <c r="D12" s="22"/>
    </row>
    <row r="13" spans="2:4" ht="15" customHeight="1" x14ac:dyDescent="0.25">
      <c r="B13" s="29" t="s">
        <v>14</v>
      </c>
      <c r="C13" s="23">
        <v>8.8999999999999999E-3</v>
      </c>
      <c r="D13" s="24"/>
    </row>
    <row r="14" spans="2:4" ht="15" customHeight="1" thickBot="1" x14ac:dyDescent="0.3">
      <c r="B14" s="30" t="s">
        <v>34</v>
      </c>
      <c r="C14" s="25">
        <f>C12*30%</f>
        <v>1260</v>
      </c>
      <c r="D14" s="26"/>
    </row>
    <row r="15" spans="2:4" ht="15.75" thickBot="1" x14ac:dyDescent="0.3"/>
    <row r="16" spans="2:4" ht="27" thickBot="1" x14ac:dyDescent="0.45">
      <c r="B16" s="1" t="s">
        <v>5</v>
      </c>
      <c r="C16" s="27"/>
      <c r="D16" s="3"/>
    </row>
    <row r="17" spans="1:4" ht="15.75" x14ac:dyDescent="0.25">
      <c r="B17" s="31" t="s">
        <v>0</v>
      </c>
      <c r="C17" s="11">
        <v>300</v>
      </c>
      <c r="D17" s="12"/>
    </row>
    <row r="18" spans="1:4" ht="15.75" x14ac:dyDescent="0.25">
      <c r="B18" s="32" t="s">
        <v>1</v>
      </c>
      <c r="C18" s="13">
        <v>5</v>
      </c>
      <c r="D18" s="14"/>
    </row>
    <row r="19" spans="1:4" ht="15.75" x14ac:dyDescent="0.25">
      <c r="B19" s="32" t="s">
        <v>2</v>
      </c>
      <c r="C19" s="15">
        <v>1.0789999999999999E-2</v>
      </c>
      <c r="D19" s="16"/>
    </row>
    <row r="20" spans="1:4" ht="15.75" x14ac:dyDescent="0.25">
      <c r="B20" s="33" t="s">
        <v>3</v>
      </c>
      <c r="C20" s="17">
        <f>FV(Taxa_mensal,qtd_anos*12,Aporte*-1)</f>
        <v>25133.074199546292</v>
      </c>
      <c r="D20" s="18"/>
    </row>
    <row r="21" spans="1:4" ht="16.5" thickBot="1" x14ac:dyDescent="0.3">
      <c r="B21" s="34" t="s">
        <v>4</v>
      </c>
      <c r="C21" s="19">
        <f>patrimonio*Rendimento_carteira</f>
        <v>223.684360375962</v>
      </c>
      <c r="D21" s="20"/>
    </row>
    <row r="22" spans="1:4" ht="15.75" thickBot="1" x14ac:dyDescent="0.3"/>
    <row r="23" spans="1:4" ht="39" customHeight="1" x14ac:dyDescent="0.25">
      <c r="B23" s="7" t="s">
        <v>11</v>
      </c>
      <c r="C23" s="8"/>
      <c r="D23" s="6" t="s">
        <v>12</v>
      </c>
    </row>
    <row r="24" spans="1:4" ht="15.75" x14ac:dyDescent="0.25">
      <c r="A24" s="2">
        <v>2</v>
      </c>
      <c r="B24" s="35" t="s">
        <v>6</v>
      </c>
      <c r="C24" s="38">
        <f>FV($C$19,$A24*12,$C$17*-1)</f>
        <v>8168.2881892935648</v>
      </c>
      <c r="D24" s="39">
        <f>C24*Rendimento_carteira</f>
        <v>72.697764884712726</v>
      </c>
    </row>
    <row r="25" spans="1:4" ht="15.75" x14ac:dyDescent="0.25">
      <c r="A25" s="2">
        <v>5</v>
      </c>
      <c r="B25" s="36" t="s">
        <v>7</v>
      </c>
      <c r="C25" s="40">
        <f t="shared" ref="C25:C28" si="0">FV($C$19,$A25*12,$C$17*-1)</f>
        <v>25133.074199546292</v>
      </c>
      <c r="D25" s="41">
        <f>C25*Rendimento_carteira</f>
        <v>223.684360375962</v>
      </c>
    </row>
    <row r="26" spans="1:4" ht="15.75" x14ac:dyDescent="0.25">
      <c r="A26" s="2">
        <v>10</v>
      </c>
      <c r="B26" s="36" t="s">
        <v>8</v>
      </c>
      <c r="C26" s="40">
        <f t="shared" si="0"/>
        <v>72985.263759051653</v>
      </c>
      <c r="D26" s="41">
        <f>C26*Rendimento_carteira</f>
        <v>649.56884745555976</v>
      </c>
    </row>
    <row r="27" spans="1:4" ht="15.75" x14ac:dyDescent="0.25">
      <c r="A27" s="2">
        <v>20</v>
      </c>
      <c r="B27" s="36" t="s">
        <v>9</v>
      </c>
      <c r="C27" s="40">
        <f t="shared" si="0"/>
        <v>337559.52002912416</v>
      </c>
      <c r="D27" s="41">
        <f>C27*Rendimento_carteira</f>
        <v>3004.2797282592051</v>
      </c>
    </row>
    <row r="28" spans="1:4" ht="16.5" thickBot="1" x14ac:dyDescent="0.3">
      <c r="A28" s="2">
        <v>30</v>
      </c>
      <c r="B28" s="37" t="s">
        <v>10</v>
      </c>
      <c r="C28" s="42">
        <f t="shared" si="0"/>
        <v>1296650.8965014142</v>
      </c>
      <c r="D28" s="43">
        <f>C28*Rendimento_carteira</f>
        <v>11540.192978862588</v>
      </c>
    </row>
    <row r="32" spans="1:4" x14ac:dyDescent="0.25">
      <c r="B32" s="49" t="s">
        <v>16</v>
      </c>
      <c r="C32" s="46" t="s">
        <v>18</v>
      </c>
      <c r="D32" s="44"/>
    </row>
    <row r="33" spans="2:4" x14ac:dyDescent="0.25">
      <c r="B33" s="48" t="s">
        <v>20</v>
      </c>
      <c r="C33" s="47">
        <f>Aporte</f>
        <v>300</v>
      </c>
    </row>
    <row r="35" spans="2:4" x14ac:dyDescent="0.25">
      <c r="B35" s="52" t="s">
        <v>21</v>
      </c>
      <c r="C35" s="52" t="s">
        <v>22</v>
      </c>
      <c r="D35" s="52" t="s">
        <v>23</v>
      </c>
    </row>
    <row r="36" spans="2:4" x14ac:dyDescent="0.25">
      <c r="B36" s="4" t="s">
        <v>24</v>
      </c>
      <c r="C36" s="51">
        <f>VLOOKUP($C$32&amp;"-"&amp;B36,'Tab-Ref'!$B:$E,4,FALSE)</f>
        <v>0.3</v>
      </c>
      <c r="D36" s="45">
        <f>C36*$C$33</f>
        <v>90</v>
      </c>
    </row>
    <row r="37" spans="2:4" x14ac:dyDescent="0.25">
      <c r="B37" s="4" t="s">
        <v>25</v>
      </c>
      <c r="C37" s="51">
        <f>VLOOKUP($C$32&amp;"-"&amp;B37,'Tab-Ref'!$B:$E,4,FALSE)</f>
        <v>0.5</v>
      </c>
      <c r="D37" s="45">
        <f t="shared" ref="D37:D41" si="1">C37*$C$33</f>
        <v>150</v>
      </c>
    </row>
    <row r="38" spans="2:4" x14ac:dyDescent="0.25">
      <c r="B38" s="4" t="s">
        <v>26</v>
      </c>
      <c r="C38" s="51">
        <f>VLOOKUP($C$32&amp;"-"&amp;B38,'Tab-Ref'!$B:$E,4,FALSE)</f>
        <v>0.1</v>
      </c>
      <c r="D38" s="45">
        <f t="shared" si="1"/>
        <v>30</v>
      </c>
    </row>
    <row r="39" spans="2:4" x14ac:dyDescent="0.25">
      <c r="B39" s="4" t="s">
        <v>27</v>
      </c>
      <c r="C39" s="51">
        <f>VLOOKUP($C$32&amp;"-"&amp;B39,'Tab-Ref'!$B:$E,4,FALSE)</f>
        <v>0.1</v>
      </c>
      <c r="D39" s="45">
        <f t="shared" si="1"/>
        <v>30</v>
      </c>
    </row>
    <row r="40" spans="2:4" x14ac:dyDescent="0.25">
      <c r="B40" s="4" t="s">
        <v>28</v>
      </c>
      <c r="C40" s="51">
        <f>VLOOKUP($C$32&amp;"-"&amp;B40,'Tab-Ref'!$B:$E,4,FALSE)</f>
        <v>0</v>
      </c>
      <c r="D40" s="45">
        <f t="shared" si="1"/>
        <v>0</v>
      </c>
    </row>
    <row r="41" spans="2:4" x14ac:dyDescent="0.25">
      <c r="B41" s="4" t="s">
        <v>29</v>
      </c>
      <c r="C41" s="51">
        <f>VLOOKUP($C$32&amp;"-"&amp;B41,'Tab-Ref'!$B:$E,4,FALSE)</f>
        <v>0</v>
      </c>
      <c r="D41" s="45">
        <f t="shared" si="1"/>
        <v>0</v>
      </c>
    </row>
    <row r="42" spans="2:4" x14ac:dyDescent="0.25">
      <c r="B42" s="53"/>
      <c r="C42" s="53"/>
      <c r="D42" s="54">
        <f>SUM(D36:D41)</f>
        <v>300</v>
      </c>
    </row>
    <row r="49" customFormat="1" x14ac:dyDescent="0.25"/>
  </sheetData>
  <mergeCells count="11">
    <mergeCell ref="B23:C23"/>
    <mergeCell ref="B11:D11"/>
    <mergeCell ref="C12:D12"/>
    <mergeCell ref="C13:D13"/>
    <mergeCell ref="C14:D14"/>
    <mergeCell ref="C16:D16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C32" xr:uid="{D1F1BA0F-5B9E-4663-B11E-F76E58C94B26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236D-D110-45FD-BCAB-340D43C55FB3}">
  <dimension ref="B3:H21"/>
  <sheetViews>
    <sheetView workbookViewId="0">
      <selection activeCell="J15" sqref="J15"/>
    </sheetView>
  </sheetViews>
  <sheetFormatPr defaultRowHeight="15" x14ac:dyDescent="0.25"/>
  <cols>
    <col min="1" max="1" width="18.5703125" bestFit="1" customWidth="1"/>
    <col min="2" max="2" width="30.85546875" bestFit="1" customWidth="1"/>
    <col min="3" max="3" width="12.140625" style="4" bestFit="1" customWidth="1"/>
    <col min="4" max="4" width="18.5703125" style="4" bestFit="1" customWidth="1"/>
    <col min="5" max="5" width="9.140625" style="4"/>
    <col min="7" max="7" width="16.85546875" bestFit="1" customWidth="1"/>
  </cols>
  <sheetData>
    <row r="3" spans="2:8" x14ac:dyDescent="0.25">
      <c r="B3" s="48" t="s">
        <v>32</v>
      </c>
      <c r="C3" s="55" t="s">
        <v>16</v>
      </c>
      <c r="D3" s="55" t="s">
        <v>30</v>
      </c>
      <c r="E3" s="55" t="s">
        <v>31</v>
      </c>
    </row>
    <row r="4" spans="2:8" x14ac:dyDescent="0.25">
      <c r="B4" t="str">
        <f>C4&amp;"-"&amp;D4</f>
        <v>Conservador-PAPEL</v>
      </c>
      <c r="C4" s="4" t="s">
        <v>18</v>
      </c>
      <c r="D4" s="4" t="s">
        <v>24</v>
      </c>
      <c r="E4" s="51">
        <v>0.3</v>
      </c>
    </row>
    <row r="5" spans="2:8" x14ac:dyDescent="0.25">
      <c r="B5" t="str">
        <f t="shared" ref="B5:B21" si="0">C5&amp;"-"&amp;D5</f>
        <v>Conservador-TIJOLO</v>
      </c>
      <c r="C5" s="4" t="s">
        <v>18</v>
      </c>
      <c r="D5" s="4" t="s">
        <v>25</v>
      </c>
      <c r="E5" s="51">
        <v>0.5</v>
      </c>
    </row>
    <row r="6" spans="2:8" x14ac:dyDescent="0.25">
      <c r="B6" t="str">
        <f t="shared" si="0"/>
        <v>Conservador-HÍBRIDOS</v>
      </c>
      <c r="C6" s="4" t="s">
        <v>18</v>
      </c>
      <c r="D6" s="4" t="s">
        <v>26</v>
      </c>
      <c r="E6" s="51">
        <v>0.1</v>
      </c>
    </row>
    <row r="7" spans="2:8" x14ac:dyDescent="0.25">
      <c r="B7" t="str">
        <f t="shared" si="0"/>
        <v>Conservador-FOFs</v>
      </c>
      <c r="C7" s="4" t="s">
        <v>18</v>
      </c>
      <c r="D7" s="4" t="s">
        <v>27</v>
      </c>
      <c r="E7" s="51">
        <v>0.1</v>
      </c>
      <c r="G7" t="s">
        <v>33</v>
      </c>
      <c r="H7" s="50">
        <f>VLOOKUP(G7,B3:E21,4,FALSE)</f>
        <v>0.35</v>
      </c>
    </row>
    <row r="8" spans="2:8" x14ac:dyDescent="0.25">
      <c r="B8" t="str">
        <f t="shared" si="0"/>
        <v>Conservador-DESENVOLVIMENTO</v>
      </c>
      <c r="C8" s="4" t="s">
        <v>18</v>
      </c>
      <c r="D8" s="4" t="s">
        <v>28</v>
      </c>
      <c r="E8" s="51">
        <v>0</v>
      </c>
    </row>
    <row r="9" spans="2:8" ht="15.75" thickBot="1" x14ac:dyDescent="0.3">
      <c r="B9" s="56" t="str">
        <f t="shared" si="0"/>
        <v>Conservador-HOTELARIA</v>
      </c>
      <c r="C9" s="57" t="s">
        <v>18</v>
      </c>
      <c r="D9" s="57" t="s">
        <v>29</v>
      </c>
      <c r="E9" s="58">
        <v>0</v>
      </c>
    </row>
    <row r="10" spans="2:8" x14ac:dyDescent="0.25">
      <c r="B10" t="str">
        <f t="shared" si="0"/>
        <v>Moderado-PAPEL</v>
      </c>
      <c r="C10" s="4" t="s">
        <v>19</v>
      </c>
      <c r="D10" s="4" t="s">
        <v>24</v>
      </c>
      <c r="E10" s="51">
        <v>0.32</v>
      </c>
    </row>
    <row r="11" spans="2:8" x14ac:dyDescent="0.25">
      <c r="B11" t="str">
        <f t="shared" si="0"/>
        <v>Moderado-TIJOLO</v>
      </c>
      <c r="C11" s="4" t="s">
        <v>19</v>
      </c>
      <c r="D11" s="4" t="s">
        <v>25</v>
      </c>
      <c r="E11" s="51">
        <v>0.35</v>
      </c>
    </row>
    <row r="12" spans="2:8" x14ac:dyDescent="0.25">
      <c r="B12" t="str">
        <f t="shared" si="0"/>
        <v>Moderado-HÍBRIDOS</v>
      </c>
      <c r="C12" s="4" t="s">
        <v>19</v>
      </c>
      <c r="D12" s="4" t="s">
        <v>26</v>
      </c>
      <c r="E12" s="51">
        <v>0.08</v>
      </c>
    </row>
    <row r="13" spans="2:8" x14ac:dyDescent="0.25">
      <c r="B13" t="str">
        <f t="shared" si="0"/>
        <v>Moderado-FOFs</v>
      </c>
      <c r="C13" s="4" t="s">
        <v>19</v>
      </c>
      <c r="D13" s="4" t="s">
        <v>27</v>
      </c>
      <c r="E13" s="51">
        <v>0.05</v>
      </c>
    </row>
    <row r="14" spans="2:8" x14ac:dyDescent="0.25">
      <c r="B14" t="str">
        <f t="shared" si="0"/>
        <v>Moderado-DESENVOLVIMENTO</v>
      </c>
      <c r="C14" s="4" t="s">
        <v>19</v>
      </c>
      <c r="D14" s="4" t="s">
        <v>28</v>
      </c>
      <c r="E14" s="51">
        <v>0.1</v>
      </c>
    </row>
    <row r="15" spans="2:8" ht="15.75" thickBot="1" x14ac:dyDescent="0.3">
      <c r="B15" s="56" t="str">
        <f t="shared" si="0"/>
        <v>Moderado-HOTELARIA</v>
      </c>
      <c r="C15" s="57" t="s">
        <v>19</v>
      </c>
      <c r="D15" s="57" t="s">
        <v>29</v>
      </c>
      <c r="E15" s="58">
        <v>0.1</v>
      </c>
    </row>
    <row r="16" spans="2:8" x14ac:dyDescent="0.25">
      <c r="B16" t="str">
        <f t="shared" si="0"/>
        <v>Agressivo-PAPEL</v>
      </c>
      <c r="C16" s="4" t="s">
        <v>17</v>
      </c>
      <c r="D16" s="4" t="s">
        <v>24</v>
      </c>
      <c r="E16" s="51">
        <v>0.5</v>
      </c>
    </row>
    <row r="17" spans="2:5" x14ac:dyDescent="0.25">
      <c r="B17" t="str">
        <f t="shared" si="0"/>
        <v>Agressivo-TIJOLO</v>
      </c>
      <c r="C17" s="4" t="s">
        <v>17</v>
      </c>
      <c r="D17" s="4" t="s">
        <v>25</v>
      </c>
      <c r="E17" s="51">
        <v>0.1</v>
      </c>
    </row>
    <row r="18" spans="2:5" x14ac:dyDescent="0.25">
      <c r="B18" t="str">
        <f t="shared" si="0"/>
        <v>Agressivo-HÍBRIDOS</v>
      </c>
      <c r="C18" s="4" t="s">
        <v>17</v>
      </c>
      <c r="D18" s="4" t="s">
        <v>26</v>
      </c>
      <c r="E18" s="51">
        <v>0.05</v>
      </c>
    </row>
    <row r="19" spans="2:5" x14ac:dyDescent="0.25">
      <c r="B19" t="str">
        <f t="shared" si="0"/>
        <v>Agressivo-FOFs</v>
      </c>
      <c r="C19" s="4" t="s">
        <v>17</v>
      </c>
      <c r="D19" s="4" t="s">
        <v>27</v>
      </c>
      <c r="E19" s="51">
        <v>0.05</v>
      </c>
    </row>
    <row r="20" spans="2:5" x14ac:dyDescent="0.25">
      <c r="B20" t="str">
        <f t="shared" si="0"/>
        <v>Agressivo-DESENVOLVIMENTO</v>
      </c>
      <c r="C20" s="4" t="s">
        <v>17</v>
      </c>
      <c r="D20" s="4" t="s">
        <v>28</v>
      </c>
      <c r="E20" s="51">
        <v>0.2</v>
      </c>
    </row>
    <row r="21" spans="2:5" x14ac:dyDescent="0.25">
      <c r="B21" t="str">
        <f t="shared" si="0"/>
        <v>Agressivo-HOTELARIA</v>
      </c>
      <c r="C21" s="4" t="s">
        <v>17</v>
      </c>
      <c r="D21" s="4" t="s">
        <v>29</v>
      </c>
      <c r="E21" s="5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Plan-Invest</vt:lpstr>
      <vt:lpstr>Tab-Ref</vt:lpstr>
      <vt:lpstr>Aporte</vt:lpstr>
      <vt:lpstr>patrimonio</vt:lpstr>
      <vt:lpstr>qtd_anos</vt:lpstr>
      <vt:lpstr>Rendimento_carteira</vt:lpstr>
      <vt:lpstr>Salario</vt:lpstr>
      <vt:lpstr>Sug_investimento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Fonseca</dc:creator>
  <cp:lastModifiedBy>Diego Fonseca</cp:lastModifiedBy>
  <dcterms:created xsi:type="dcterms:W3CDTF">2025-06-29T12:02:18Z</dcterms:created>
  <dcterms:modified xsi:type="dcterms:W3CDTF">2025-07-03T18:28:44Z</dcterms:modified>
</cp:coreProperties>
</file>