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228"/>
  <workbookPr filterPrivacy="1" autoCompressPictures="0"/>
  <xr:revisionPtr revIDLastSave="0" documentId="13_ncr:1_{5B33F90B-96D7-4FCF-9EC5-2CD8B3A1F61B}" xr6:coauthVersionLast="47" xr6:coauthVersionMax="47" xr10:uidLastSave="{00000000-0000-0000-0000-000000000000}"/>
  <bookViews>
    <workbookView xWindow="28680" yWindow="-120" windowWidth="21840" windowHeight="13290" tabRatio="668" xr2:uid="{00000000-000D-0000-FFFF-FFFF00000000}"/>
  </bookViews>
  <sheets>
    <sheet name="Numerical_for_Thermobar" sheetId="15" r:id="rId1"/>
    <sheet name="Experimental studies" sheetId="5" r:id="rId2"/>
    <sheet name="Multiple Regression" sheetId="6" r:id="rId3"/>
    <sheet name="calibration &amp; test results" sheetId="9" r:id="rId4"/>
    <sheet name="Ongatiti_matrgl" sheetId="10" r:id="rId5"/>
    <sheet name="Ongatiti" sheetId="13" r:id="rId6"/>
    <sheet name="Grenada" sheetId="14" r:id="rId7"/>
  </sheets>
  <externalReferences>
    <externalReference r:id="rId8"/>
    <externalReference r:id="rId9"/>
  </externalReferences>
  <definedNames>
    <definedName name="a.ij">#REF!</definedName>
    <definedName name="C.i">#REF!</definedName>
    <definedName name="D.i">#REF!</definedName>
    <definedName name="endanalyte">[1]PRELIMINARY!#REF!</definedName>
    <definedName name="f">#REF!</definedName>
    <definedName name="firstanalyte">[1]PRELIMINARY!#REF!</definedName>
    <definedName name="firstmeanvalue">[1]PRELIMINARY!#REF!</definedName>
    <definedName name="firstrepmean">[1]PRELIMINARY!$A$2</definedName>
    <definedName name="g.i">#REF!</definedName>
    <definedName name="HELP">#REF!</definedName>
    <definedName name="I.i">#REF!</definedName>
    <definedName name="l">[1]PRELIMINARY!#REF!</definedName>
    <definedName name="LAM">[1]PRELIMINARY!#REF!</definedName>
    <definedName name="lastanalyte">[1]PRELIMINARY!#REF!</definedName>
    <definedName name="lastreprsd">[1]PRELIMINARY!#REF!</definedName>
    <definedName name="Ox_Formula">'[2]Mica recalculation'!$C$6</definedName>
    <definedName name="P.i">#REF!</definedName>
    <definedName name="paste">[1]PRELIMINARY!#REF!</definedName>
    <definedName name="pastefirstanalyte">[1]PRELIMINARY!#REF!</definedName>
    <definedName name="pastefirstanalyteSD">[1]PRELIMINARY!#REF!</definedName>
    <definedName name="pastefirstmean">[1]PRELIMINARY!#REF!</definedName>
    <definedName name="pastefirstRSD">[1]PRELIMINARY!#REF!</definedName>
    <definedName name="pastefirstSD">[1]PRELIMINARY!#REF!</definedName>
    <definedName name="pastelastmean">[1]PRELIMINARY!$AZ$24</definedName>
    <definedName name="pastelastRSD">[1]PRELIMINARY!#REF!</definedName>
    <definedName name="pastesamplename">[1]PRELIMINARY!#REF!</definedName>
    <definedName name="Pp.i">#REF!</definedName>
    <definedName name="R.i">#REF!</definedName>
    <definedName name="samplename">[1]PRELIMINARY!#REF!</definedName>
    <definedName name="startanalyte">[1]PRELIMINARY!#REF!</definedName>
    <definedName name="u.ij">#REF!</definedName>
    <definedName name="X.i">#REF!</definedName>
    <definedName name="X.s">#REF!</definedName>
    <definedName name="xarray">#REF!</definedName>
    <definedName name="z.rs">#REF!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X7" i="9" l="1"/>
  <c r="AI3" i="9"/>
  <c r="AJ3" i="9"/>
  <c r="AK3" i="9"/>
  <c r="AL3" i="9"/>
  <c r="AM3" i="9"/>
  <c r="AN3" i="9"/>
  <c r="AO3" i="9"/>
  <c r="AP3" i="9"/>
  <c r="AQ3" i="9"/>
  <c r="AR3" i="9"/>
  <c r="AS3" i="9"/>
  <c r="AV3" i="9"/>
  <c r="D135" i="14"/>
  <c r="D134" i="14"/>
  <c r="D133" i="14"/>
  <c r="D132" i="14"/>
  <c r="D131" i="14"/>
  <c r="D130" i="14"/>
  <c r="D129" i="14"/>
  <c r="D128" i="14"/>
  <c r="D127" i="14"/>
  <c r="D125" i="14"/>
  <c r="D124" i="14"/>
  <c r="D123" i="14"/>
  <c r="D122" i="14"/>
  <c r="D121" i="14"/>
  <c r="D120" i="14"/>
  <c r="D119" i="14"/>
  <c r="D118" i="14"/>
  <c r="D117" i="14"/>
  <c r="D116" i="14"/>
  <c r="D115" i="14"/>
  <c r="D114" i="14"/>
  <c r="D113" i="14"/>
  <c r="D112" i="14"/>
  <c r="D111" i="14"/>
  <c r="D110" i="14"/>
  <c r="D109" i="14"/>
  <c r="D108" i="14"/>
  <c r="D107" i="14"/>
  <c r="D106" i="14"/>
  <c r="D105" i="14"/>
  <c r="D103" i="14"/>
  <c r="D102" i="14"/>
  <c r="D101" i="14"/>
  <c r="D100" i="14"/>
  <c r="D99" i="14"/>
  <c r="D98" i="14"/>
  <c r="D97" i="14"/>
  <c r="D96" i="14"/>
  <c r="D95" i="14"/>
  <c r="D94" i="14"/>
  <c r="D93" i="14"/>
  <c r="D92" i="14"/>
  <c r="D91" i="14"/>
  <c r="D90" i="14"/>
  <c r="D89" i="14"/>
  <c r="D88" i="14"/>
  <c r="D87" i="14"/>
  <c r="D86" i="14"/>
  <c r="D85" i="14"/>
  <c r="D84" i="14"/>
  <c r="D83" i="14"/>
  <c r="D82" i="14"/>
  <c r="D81" i="14"/>
  <c r="D80" i="14"/>
  <c r="D79" i="14"/>
  <c r="D78" i="14"/>
  <c r="D77" i="14"/>
  <c r="D76" i="14"/>
  <c r="D75" i="14"/>
  <c r="D74" i="14"/>
  <c r="D73" i="14"/>
  <c r="D72" i="14"/>
  <c r="D71" i="14"/>
  <c r="D70" i="14"/>
  <c r="D69" i="14"/>
  <c r="D68" i="14"/>
  <c r="D66" i="14"/>
  <c r="D65" i="14"/>
  <c r="D64" i="14"/>
  <c r="D63" i="14"/>
  <c r="D62" i="14"/>
  <c r="D61" i="14"/>
  <c r="D60" i="14"/>
  <c r="D59" i="14"/>
  <c r="D58" i="14"/>
  <c r="D57" i="14"/>
  <c r="D56" i="14"/>
  <c r="D55" i="14"/>
  <c r="D54" i="14"/>
  <c r="D53" i="14"/>
  <c r="D52" i="14"/>
  <c r="D51" i="14"/>
  <c r="D50" i="14"/>
  <c r="D49" i="14"/>
  <c r="D7" i="14"/>
  <c r="D8" i="14"/>
  <c r="D9" i="14"/>
  <c r="D10" i="14"/>
  <c r="D11" i="14"/>
  <c r="D12" i="14"/>
  <c r="D13" i="14"/>
  <c r="D14" i="14"/>
  <c r="D15" i="14"/>
  <c r="D16" i="14"/>
  <c r="D17" i="14"/>
  <c r="D18" i="14"/>
  <c r="D19" i="14"/>
  <c r="D20" i="14"/>
  <c r="D21" i="14"/>
  <c r="D22" i="14"/>
  <c r="D23" i="14"/>
  <c r="D24" i="14"/>
  <c r="D25" i="14"/>
  <c r="D26" i="14"/>
  <c r="D27" i="14"/>
  <c r="D28" i="14"/>
  <c r="D29" i="14"/>
  <c r="D30" i="14"/>
  <c r="D31" i="14"/>
  <c r="D32" i="14"/>
  <c r="D33" i="14"/>
  <c r="D34" i="14"/>
  <c r="D35" i="14"/>
  <c r="D36" i="14"/>
  <c r="D37" i="14"/>
  <c r="D38" i="14"/>
  <c r="D39" i="14"/>
  <c r="D40" i="14"/>
  <c r="D41" i="14"/>
  <c r="D42" i="14"/>
  <c r="D43" i="14"/>
  <c r="D44" i="14"/>
  <c r="D45" i="14"/>
  <c r="D46" i="14"/>
  <c r="D47" i="14"/>
  <c r="D6" i="14"/>
  <c r="B198" i="13"/>
  <c r="B197" i="13"/>
  <c r="B196" i="13"/>
  <c r="B195" i="13"/>
  <c r="B194" i="13"/>
  <c r="B193" i="13"/>
  <c r="B192" i="13"/>
  <c r="B191" i="13"/>
  <c r="B190" i="13"/>
  <c r="B189" i="13"/>
  <c r="B188" i="13"/>
  <c r="B187" i="13"/>
  <c r="B186" i="13"/>
  <c r="B185" i="13"/>
  <c r="B184" i="13"/>
  <c r="B183" i="13"/>
  <c r="B182" i="13"/>
  <c r="B181" i="13"/>
  <c r="B180" i="13"/>
  <c r="B179" i="13"/>
  <c r="B178" i="13"/>
  <c r="B177" i="13"/>
  <c r="B176" i="13"/>
  <c r="B175" i="13"/>
  <c r="B174" i="13"/>
  <c r="B173" i="13"/>
  <c r="B172" i="13"/>
  <c r="B171" i="13"/>
  <c r="B170" i="13"/>
  <c r="B169" i="13"/>
  <c r="B167" i="13"/>
  <c r="B166" i="13"/>
  <c r="B165" i="13"/>
  <c r="B164" i="13"/>
  <c r="B163" i="13"/>
  <c r="B162" i="13"/>
  <c r="B161" i="13"/>
  <c r="B160" i="13"/>
  <c r="B159" i="13"/>
  <c r="B158" i="13"/>
  <c r="B157" i="13"/>
  <c r="B156" i="13"/>
  <c r="B155" i="13"/>
  <c r="B154" i="13"/>
  <c r="B153" i="13"/>
  <c r="B152" i="13"/>
  <c r="B151" i="13"/>
  <c r="B150" i="13"/>
  <c r="B149" i="13"/>
  <c r="B148" i="13"/>
  <c r="B147" i="13"/>
  <c r="B146" i="13"/>
  <c r="B145" i="13"/>
  <c r="B144" i="13"/>
  <c r="B143" i="13"/>
  <c r="B142" i="13"/>
  <c r="B141" i="13"/>
  <c r="B140" i="13"/>
  <c r="B139" i="13"/>
  <c r="B138" i="13"/>
  <c r="B137" i="13"/>
  <c r="B136" i="13"/>
  <c r="B135" i="13"/>
  <c r="B133" i="13"/>
  <c r="B132" i="13"/>
  <c r="B131" i="13"/>
  <c r="B130" i="13"/>
  <c r="B129" i="13"/>
  <c r="B127" i="13"/>
  <c r="B126" i="13"/>
  <c r="B125" i="13"/>
  <c r="B124" i="13"/>
  <c r="B123" i="13"/>
  <c r="B122" i="13"/>
  <c r="B121" i="13"/>
  <c r="B120" i="13"/>
  <c r="B119" i="13"/>
  <c r="B118" i="13"/>
  <c r="B117" i="13"/>
  <c r="B116" i="13"/>
  <c r="B115" i="13"/>
  <c r="B114" i="13"/>
  <c r="B113" i="13"/>
  <c r="B111" i="13"/>
  <c r="B110" i="13"/>
  <c r="B109" i="13"/>
  <c r="B108" i="13"/>
  <c r="B107" i="13"/>
  <c r="B106" i="13"/>
  <c r="B105" i="13"/>
  <c r="B104" i="13"/>
  <c r="B103" i="13"/>
  <c r="B102" i="13"/>
  <c r="B101" i="13"/>
  <c r="B100" i="13"/>
  <c r="B99" i="13"/>
  <c r="B98" i="13"/>
  <c r="B97" i="13"/>
  <c r="B96" i="13"/>
  <c r="B95" i="13"/>
  <c r="B94" i="13"/>
  <c r="B93" i="13"/>
  <c r="B92" i="13"/>
  <c r="B91" i="13"/>
  <c r="B90" i="13"/>
  <c r="B89" i="13"/>
  <c r="B88" i="13"/>
  <c r="B87" i="13"/>
  <c r="B86" i="13"/>
  <c r="B85" i="13"/>
  <c r="B84" i="13"/>
  <c r="B81" i="13"/>
  <c r="B80" i="13"/>
  <c r="B79" i="13"/>
  <c r="B78" i="13"/>
  <c r="B77" i="13"/>
  <c r="B76" i="13"/>
  <c r="B75" i="13"/>
  <c r="B74" i="13"/>
  <c r="B73" i="13"/>
  <c r="B72" i="13"/>
  <c r="B71" i="13"/>
  <c r="B70" i="13"/>
  <c r="B69" i="13"/>
  <c r="B68" i="13"/>
  <c r="B67" i="13"/>
  <c r="B66" i="13"/>
  <c r="B65" i="13"/>
  <c r="B63" i="13"/>
  <c r="B62" i="13"/>
  <c r="B61" i="13"/>
  <c r="B60" i="13"/>
  <c r="B59" i="13"/>
  <c r="B58" i="13"/>
  <c r="B57" i="13"/>
  <c r="B56" i="13"/>
  <c r="B55" i="13"/>
  <c r="B54" i="13"/>
  <c r="B53" i="13"/>
  <c r="B52" i="13"/>
  <c r="B51" i="13"/>
  <c r="B50" i="13"/>
  <c r="B49" i="13"/>
  <c r="B47" i="13"/>
  <c r="B46" i="13"/>
  <c r="B45" i="13"/>
  <c r="B44" i="13"/>
  <c r="B43" i="13"/>
  <c r="B42" i="13"/>
  <c r="B41" i="13"/>
  <c r="B40" i="13"/>
  <c r="B39" i="13"/>
  <c r="B38" i="13"/>
  <c r="B37" i="13"/>
  <c r="B36" i="13"/>
  <c r="B35" i="13"/>
  <c r="B34" i="13"/>
  <c r="B33" i="13"/>
  <c r="B32" i="13"/>
  <c r="B31" i="13"/>
  <c r="B30" i="13"/>
  <c r="B29" i="13"/>
  <c r="B28" i="13"/>
  <c r="B9" i="13"/>
  <c r="B10" i="13"/>
  <c r="B11" i="13"/>
  <c r="B12" i="13"/>
  <c r="B13" i="13"/>
  <c r="B14" i="13"/>
  <c r="B15" i="13"/>
  <c r="B16" i="13"/>
  <c r="B17" i="13"/>
  <c r="B18" i="13"/>
  <c r="B19" i="13"/>
  <c r="B20" i="13"/>
  <c r="B21" i="13"/>
  <c r="B22" i="13"/>
  <c r="B23" i="13"/>
  <c r="B24" i="13"/>
  <c r="B25" i="13"/>
  <c r="B26" i="13"/>
  <c r="B8" i="13"/>
  <c r="Q6" i="9"/>
  <c r="S6" i="9" s="1"/>
  <c r="Q7" i="9"/>
  <c r="S7" i="9" s="1"/>
  <c r="Q8" i="9"/>
  <c r="S8" i="9" s="1"/>
  <c r="Q9" i="9"/>
  <c r="S9" i="9" s="1"/>
  <c r="Q10" i="9"/>
  <c r="Q11" i="9"/>
  <c r="Q12" i="9"/>
  <c r="Q13" i="9"/>
  <c r="S13" i="9" s="1"/>
  <c r="Q14" i="9"/>
  <c r="S14" i="9" s="1"/>
  <c r="Q15" i="9"/>
  <c r="S15" i="9" s="1"/>
  <c r="Q16" i="9"/>
  <c r="S16" i="9" s="1"/>
  <c r="Q17" i="9"/>
  <c r="S17" i="9" s="1"/>
  <c r="Q18" i="9"/>
  <c r="Q19" i="9"/>
  <c r="Q20" i="9"/>
  <c r="Q21" i="9"/>
  <c r="S21" i="9" s="1"/>
  <c r="Q22" i="9"/>
  <c r="S22" i="9" s="1"/>
  <c r="Q23" i="9"/>
  <c r="S23" i="9" s="1"/>
  <c r="Q24" i="9"/>
  <c r="S24" i="9" s="1"/>
  <c r="Q25" i="9"/>
  <c r="S25" i="9" s="1"/>
  <c r="Q26" i="9"/>
  <c r="Q27" i="9"/>
  <c r="Q28" i="9"/>
  <c r="AA28" i="9" s="1"/>
  <c r="Q29" i="9"/>
  <c r="S29" i="9" s="1"/>
  <c r="Q30" i="9"/>
  <c r="S30" i="9" s="1"/>
  <c r="Q31" i="9"/>
  <c r="S31" i="9" s="1"/>
  <c r="Q32" i="9"/>
  <c r="S32" i="9" s="1"/>
  <c r="Q33" i="9"/>
  <c r="S33" i="9" s="1"/>
  <c r="Q34" i="9"/>
  <c r="Q35" i="9"/>
  <c r="Q36" i="9"/>
  <c r="Q37" i="9"/>
  <c r="S37" i="9" s="1"/>
  <c r="Q38" i="9"/>
  <c r="S38" i="9" s="1"/>
  <c r="Q39" i="9"/>
  <c r="S39" i="9" s="1"/>
  <c r="Q40" i="9"/>
  <c r="S40" i="9" s="1"/>
  <c r="Q41" i="9"/>
  <c r="S41" i="9" s="1"/>
  <c r="Q42" i="9"/>
  <c r="Q43" i="9"/>
  <c r="Q44" i="9"/>
  <c r="U44" i="9" s="1"/>
  <c r="Q45" i="9"/>
  <c r="S45" i="9" s="1"/>
  <c r="Q46" i="9"/>
  <c r="S46" i="9" s="1"/>
  <c r="Q47" i="9"/>
  <c r="S47" i="9" s="1"/>
  <c r="Q48" i="9"/>
  <c r="S48" i="9" s="1"/>
  <c r="Q49" i="9"/>
  <c r="S49" i="9" s="1"/>
  <c r="Q50" i="9"/>
  <c r="Q51" i="9"/>
  <c r="Q52" i="9"/>
  <c r="V52" i="9" s="1"/>
  <c r="Q53" i="9"/>
  <c r="S53" i="9" s="1"/>
  <c r="Q54" i="9"/>
  <c r="S54" i="9" s="1"/>
  <c r="Q55" i="9"/>
  <c r="S55" i="9" s="1"/>
  <c r="Q56" i="9"/>
  <c r="S56" i="9" s="1"/>
  <c r="Q57" i="9"/>
  <c r="S57" i="9" s="1"/>
  <c r="Q58" i="9"/>
  <c r="Q59" i="9"/>
  <c r="Q60" i="9"/>
  <c r="Q61" i="9"/>
  <c r="S61" i="9" s="1"/>
  <c r="Q62" i="9"/>
  <c r="S62" i="9" s="1"/>
  <c r="Q63" i="9"/>
  <c r="S63" i="9" s="1"/>
  <c r="Q64" i="9"/>
  <c r="S64" i="9" s="1"/>
  <c r="Q65" i="9"/>
  <c r="S65" i="9" s="1"/>
  <c r="Q66" i="9"/>
  <c r="Q67" i="9"/>
  <c r="Q68" i="9"/>
  <c r="Q69" i="9"/>
  <c r="S69" i="9" s="1"/>
  <c r="Q70" i="9"/>
  <c r="S70" i="9" s="1"/>
  <c r="Q71" i="9"/>
  <c r="S71" i="9" s="1"/>
  <c r="Q72" i="9"/>
  <c r="S72" i="9" s="1"/>
  <c r="Q73" i="9"/>
  <c r="S73" i="9" s="1"/>
  <c r="Q74" i="9"/>
  <c r="Q75" i="9"/>
  <c r="Q76" i="9"/>
  <c r="W76" i="9" s="1"/>
  <c r="Q77" i="9"/>
  <c r="S77" i="9" s="1"/>
  <c r="Q78" i="9"/>
  <c r="S78" i="9" s="1"/>
  <c r="Q79" i="9"/>
  <c r="S79" i="9" s="1"/>
  <c r="Q80" i="9"/>
  <c r="S80" i="9" s="1"/>
  <c r="Q81" i="9"/>
  <c r="Q82" i="9"/>
  <c r="Q83" i="9"/>
  <c r="Q84" i="9"/>
  <c r="S84" i="9" s="1"/>
  <c r="Q85" i="9"/>
  <c r="S85" i="9" s="1"/>
  <c r="Q86" i="9"/>
  <c r="S86" i="9" s="1"/>
  <c r="Q87" i="9"/>
  <c r="S87" i="9" s="1"/>
  <c r="Q88" i="9"/>
  <c r="Q89" i="9"/>
  <c r="Q90" i="9"/>
  <c r="S90" i="9" s="1"/>
  <c r="Q91" i="9"/>
  <c r="S91" i="9" s="1"/>
  <c r="Q92" i="9"/>
  <c r="S92" i="9" s="1"/>
  <c r="Q93" i="9"/>
  <c r="S93" i="9" s="1"/>
  <c r="Q94" i="9"/>
  <c r="Q95" i="9"/>
  <c r="Q96" i="9"/>
  <c r="Q97" i="9"/>
  <c r="S97" i="9" s="1"/>
  <c r="Q98" i="9"/>
  <c r="S98" i="9" s="1"/>
  <c r="Q99" i="9"/>
  <c r="S99" i="9" s="1"/>
  <c r="Q100" i="9"/>
  <c r="S100" i="9" s="1"/>
  <c r="Q101" i="9"/>
  <c r="S101" i="9" s="1"/>
  <c r="Q102" i="9"/>
  <c r="Q103" i="9"/>
  <c r="Q104" i="9"/>
  <c r="Q105" i="9"/>
  <c r="S105" i="9" s="1"/>
  <c r="Q106" i="9"/>
  <c r="S106" i="9" s="1"/>
  <c r="Q107" i="9"/>
  <c r="S107" i="9" s="1"/>
  <c r="Q108" i="9"/>
  <c r="S108" i="9" s="1"/>
  <c r="Q109" i="9"/>
  <c r="S109" i="9" s="1"/>
  <c r="Q110" i="9"/>
  <c r="Q111" i="9"/>
  <c r="Y111" i="9" s="1"/>
  <c r="Q112" i="9"/>
  <c r="Q113" i="9"/>
  <c r="S113" i="9" s="1"/>
  <c r="Q114" i="9"/>
  <c r="S114" i="9" s="1"/>
  <c r="Q115" i="9"/>
  <c r="S115" i="9" s="1"/>
  <c r="Q116" i="9"/>
  <c r="S116" i="9" s="1"/>
  <c r="Q117" i="9"/>
  <c r="S117" i="9" s="1"/>
  <c r="Q118" i="9"/>
  <c r="Q119" i="9"/>
  <c r="Q120" i="9"/>
  <c r="Q121" i="9"/>
  <c r="S121" i="9" s="1"/>
  <c r="Q122" i="9"/>
  <c r="S122" i="9" s="1"/>
  <c r="Q123" i="9"/>
  <c r="S123" i="9" s="1"/>
  <c r="Q124" i="9"/>
  <c r="S124" i="9" s="1"/>
  <c r="Q125" i="9"/>
  <c r="S125" i="9" s="1"/>
  <c r="Q126" i="9"/>
  <c r="Q127" i="9"/>
  <c r="Q128" i="9"/>
  <c r="Q129" i="9"/>
  <c r="S129" i="9" s="1"/>
  <c r="Q130" i="9"/>
  <c r="S130" i="9" s="1"/>
  <c r="Q131" i="9"/>
  <c r="S131" i="9" s="1"/>
  <c r="Q132" i="9"/>
  <c r="S132" i="9" s="1"/>
  <c r="Q133" i="9"/>
  <c r="S133" i="9" s="1"/>
  <c r="Q134" i="9"/>
  <c r="Q135" i="9"/>
  <c r="G2" i="5"/>
  <c r="AE5" i="5" s="1"/>
  <c r="K134" i="10"/>
  <c r="J134" i="10"/>
  <c r="I134" i="10"/>
  <c r="H134" i="10"/>
  <c r="G134" i="10"/>
  <c r="F134" i="10"/>
  <c r="E134" i="10"/>
  <c r="D134" i="10"/>
  <c r="C134" i="10"/>
  <c r="K133" i="10"/>
  <c r="J133" i="10"/>
  <c r="I133" i="10"/>
  <c r="H133" i="10"/>
  <c r="G133" i="10"/>
  <c r="F133" i="10"/>
  <c r="E133" i="10"/>
  <c r="D133" i="10"/>
  <c r="C133" i="10"/>
  <c r="L132" i="10"/>
  <c r="L131" i="10"/>
  <c r="L130" i="10"/>
  <c r="L129" i="10"/>
  <c r="L128" i="10"/>
  <c r="L127" i="10"/>
  <c r="L126" i="10"/>
  <c r="L125" i="10"/>
  <c r="L124" i="10"/>
  <c r="L123" i="10"/>
  <c r="L122" i="10"/>
  <c r="L121" i="10"/>
  <c r="L120" i="10"/>
  <c r="L119" i="10"/>
  <c r="L118" i="10"/>
  <c r="L117" i="10"/>
  <c r="L116" i="10"/>
  <c r="L115" i="10"/>
  <c r="L114" i="10"/>
  <c r="L113" i="10"/>
  <c r="L112" i="10"/>
  <c r="L111" i="10"/>
  <c r="L110" i="10"/>
  <c r="L109" i="10"/>
  <c r="L108" i="10"/>
  <c r="L107" i="10"/>
  <c r="L106" i="10"/>
  <c r="L105" i="10"/>
  <c r="L104" i="10"/>
  <c r="K102" i="10"/>
  <c r="J102" i="10"/>
  <c r="I102" i="10"/>
  <c r="H102" i="10"/>
  <c r="G102" i="10"/>
  <c r="F102" i="10"/>
  <c r="E102" i="10"/>
  <c r="D102" i="10"/>
  <c r="C102" i="10"/>
  <c r="K101" i="10"/>
  <c r="J101" i="10"/>
  <c r="I101" i="10"/>
  <c r="H101" i="10"/>
  <c r="G101" i="10"/>
  <c r="F101" i="10"/>
  <c r="E101" i="10"/>
  <c r="D101" i="10"/>
  <c r="C101" i="10"/>
  <c r="L100" i="10"/>
  <c r="L99" i="10"/>
  <c r="L98" i="10"/>
  <c r="L97" i="10"/>
  <c r="L96" i="10"/>
  <c r="L95" i="10"/>
  <c r="L94" i="10"/>
  <c r="L93" i="10"/>
  <c r="L92" i="10"/>
  <c r="K90" i="10"/>
  <c r="J90" i="10"/>
  <c r="I90" i="10"/>
  <c r="H90" i="10"/>
  <c r="G90" i="10"/>
  <c r="F90" i="10"/>
  <c r="E90" i="10"/>
  <c r="D90" i="10"/>
  <c r="C90" i="10"/>
  <c r="K89" i="10"/>
  <c r="J89" i="10"/>
  <c r="I89" i="10"/>
  <c r="H89" i="10"/>
  <c r="G89" i="10"/>
  <c r="F89" i="10"/>
  <c r="E89" i="10"/>
  <c r="D89" i="10"/>
  <c r="C89" i="10"/>
  <c r="L88" i="10"/>
  <c r="L87" i="10"/>
  <c r="L86" i="10"/>
  <c r="L85" i="10"/>
  <c r="L84" i="10"/>
  <c r="L83" i="10"/>
  <c r="L82" i="10"/>
  <c r="L81" i="10"/>
  <c r="L80" i="10"/>
  <c r="L79" i="10"/>
  <c r="L78" i="10"/>
  <c r="L77" i="10"/>
  <c r="L76" i="10"/>
  <c r="L75" i="10"/>
  <c r="L74" i="10"/>
  <c r="L73" i="10"/>
  <c r="L72" i="10"/>
  <c r="L71" i="10"/>
  <c r="L70" i="10"/>
  <c r="L69" i="10"/>
  <c r="L68" i="10"/>
  <c r="L67" i="10"/>
  <c r="L66" i="10"/>
  <c r="L65" i="10"/>
  <c r="L64" i="10"/>
  <c r="L63" i="10"/>
  <c r="L62" i="10"/>
  <c r="L61" i="10"/>
  <c r="K59" i="10"/>
  <c r="J59" i="10"/>
  <c r="I59" i="10"/>
  <c r="H59" i="10"/>
  <c r="G59" i="10"/>
  <c r="F59" i="10"/>
  <c r="E59" i="10"/>
  <c r="D59" i="10"/>
  <c r="C59" i="10"/>
  <c r="K58" i="10"/>
  <c r="J58" i="10"/>
  <c r="I58" i="10"/>
  <c r="H58" i="10"/>
  <c r="G58" i="10"/>
  <c r="F58" i="10"/>
  <c r="E58" i="10"/>
  <c r="D58" i="10"/>
  <c r="C58" i="10"/>
  <c r="L57" i="10"/>
  <c r="L56" i="10"/>
  <c r="L55" i="10"/>
  <c r="L54" i="10"/>
  <c r="L53" i="10"/>
  <c r="L52" i="10"/>
  <c r="L51" i="10"/>
  <c r="L50" i="10"/>
  <c r="L49" i="10"/>
  <c r="L48" i="10"/>
  <c r="L47" i="10"/>
  <c r="L46" i="10"/>
  <c r="L45" i="10"/>
  <c r="L44" i="10"/>
  <c r="L43" i="10"/>
  <c r="L42" i="10"/>
  <c r="L41" i="10"/>
  <c r="L40" i="10"/>
  <c r="L39" i="10"/>
  <c r="L38" i="10"/>
  <c r="L37" i="10"/>
  <c r="L36" i="10"/>
  <c r="L35" i="10"/>
  <c r="L34" i="10"/>
  <c r="L33" i="10"/>
  <c r="L32" i="10"/>
  <c r="L31" i="10"/>
  <c r="L30" i="10"/>
  <c r="K28" i="10"/>
  <c r="J28" i="10"/>
  <c r="I28" i="10"/>
  <c r="H28" i="10"/>
  <c r="G28" i="10"/>
  <c r="F28" i="10"/>
  <c r="E28" i="10"/>
  <c r="D28" i="10"/>
  <c r="C28" i="10"/>
  <c r="K27" i="10"/>
  <c r="J27" i="10"/>
  <c r="I27" i="10"/>
  <c r="H27" i="10"/>
  <c r="G27" i="10"/>
  <c r="F27" i="10"/>
  <c r="E27" i="10"/>
  <c r="D27" i="10"/>
  <c r="C27" i="10"/>
  <c r="L26" i="10"/>
  <c r="L25" i="10"/>
  <c r="L24" i="10"/>
  <c r="L23" i="10"/>
  <c r="L22" i="10"/>
  <c r="L21" i="10"/>
  <c r="L20" i="10"/>
  <c r="L19" i="10"/>
  <c r="L18" i="10"/>
  <c r="L17" i="10"/>
  <c r="L16" i="10"/>
  <c r="L15" i="10"/>
  <c r="L14" i="10"/>
  <c r="L13" i="10"/>
  <c r="L12" i="10"/>
  <c r="L11" i="10"/>
  <c r="L10" i="10"/>
  <c r="L9" i="10"/>
  <c r="L8" i="10"/>
  <c r="L7" i="10"/>
  <c r="L6" i="10"/>
  <c r="L5" i="10"/>
  <c r="K3" i="10"/>
  <c r="J3" i="10"/>
  <c r="I3" i="10"/>
  <c r="H3" i="10"/>
  <c r="G3" i="10"/>
  <c r="F3" i="10"/>
  <c r="E3" i="10"/>
  <c r="D3" i="10"/>
  <c r="C3" i="10"/>
  <c r="AV208" i="9"/>
  <c r="Q208" i="9"/>
  <c r="Z208" i="9"/>
  <c r="E208" i="9"/>
  <c r="AV207" i="9"/>
  <c r="Q207" i="9"/>
  <c r="Y207" i="9" s="1"/>
  <c r="E207" i="9"/>
  <c r="AV206" i="9"/>
  <c r="Q206" i="9"/>
  <c r="Z206" i="9"/>
  <c r="E206" i="9"/>
  <c r="AV205" i="9"/>
  <c r="Q205" i="9"/>
  <c r="Y205" i="9" s="1"/>
  <c r="E205" i="9"/>
  <c r="AV204" i="9"/>
  <c r="Q204" i="9"/>
  <c r="Z204" i="9"/>
  <c r="E204" i="9"/>
  <c r="AV203" i="9"/>
  <c r="Q203" i="9"/>
  <c r="Y203" i="9" s="1"/>
  <c r="E203" i="9"/>
  <c r="AV202" i="9"/>
  <c r="Q202" i="9"/>
  <c r="Z202" i="9"/>
  <c r="E202" i="9"/>
  <c r="AV201" i="9"/>
  <c r="Q201" i="9"/>
  <c r="Y201" i="9" s="1"/>
  <c r="E201" i="9"/>
  <c r="AV200" i="9"/>
  <c r="Q200" i="9"/>
  <c r="Y200" i="9"/>
  <c r="E200" i="9"/>
  <c r="AV199" i="9"/>
  <c r="Q199" i="9"/>
  <c r="Z199" i="9" s="1"/>
  <c r="E199" i="9"/>
  <c r="AV198" i="9"/>
  <c r="Q198" i="9"/>
  <c r="AA198" i="9"/>
  <c r="E198" i="9"/>
  <c r="AV197" i="9"/>
  <c r="Q197" i="9"/>
  <c r="Y197" i="9" s="1"/>
  <c r="E197" i="9"/>
  <c r="AV196" i="9"/>
  <c r="Q196" i="9"/>
  <c r="Y196" i="9"/>
  <c r="E196" i="9"/>
  <c r="AV195" i="9"/>
  <c r="Q195" i="9"/>
  <c r="Z195" i="9" s="1"/>
  <c r="E195" i="9"/>
  <c r="AV194" i="9"/>
  <c r="Q194" i="9"/>
  <c r="AA194" i="9"/>
  <c r="E194" i="9"/>
  <c r="AV193" i="9"/>
  <c r="Q193" i="9"/>
  <c r="Y193" i="9" s="1"/>
  <c r="E193" i="9"/>
  <c r="AV192" i="9"/>
  <c r="Q192" i="9"/>
  <c r="Y192" i="9"/>
  <c r="E192" i="9"/>
  <c r="AV191" i="9"/>
  <c r="Q191" i="9"/>
  <c r="AA191" i="9" s="1"/>
  <c r="E191" i="9"/>
  <c r="AV190" i="9"/>
  <c r="Q190" i="9"/>
  <c r="E190" i="9"/>
  <c r="AV189" i="9"/>
  <c r="Q189" i="9"/>
  <c r="AA189" i="9" s="1"/>
  <c r="E189" i="9"/>
  <c r="AV188" i="9"/>
  <c r="Q188" i="9"/>
  <c r="E188" i="9"/>
  <c r="AV187" i="9"/>
  <c r="Q187" i="9"/>
  <c r="Z187" i="9" s="1"/>
  <c r="E187" i="9"/>
  <c r="AV186" i="9"/>
  <c r="Q186" i="9"/>
  <c r="Z186" i="9"/>
  <c r="E186" i="9"/>
  <c r="AV185" i="9"/>
  <c r="Q185" i="9"/>
  <c r="AB185" i="9" s="1"/>
  <c r="E185" i="9"/>
  <c r="AV184" i="9"/>
  <c r="Q184" i="9"/>
  <c r="S184" i="9"/>
  <c r="E184" i="9"/>
  <c r="AV183" i="9"/>
  <c r="Q183" i="9"/>
  <c r="Y183" i="9" s="1"/>
  <c r="E183" i="9"/>
  <c r="AV182" i="9"/>
  <c r="Q182" i="9"/>
  <c r="E182" i="9"/>
  <c r="AV181" i="9"/>
  <c r="Q181" i="9"/>
  <c r="Y181" i="9" s="1"/>
  <c r="E181" i="9"/>
  <c r="AV180" i="9"/>
  <c r="Q180" i="9"/>
  <c r="Y180" i="9" s="1"/>
  <c r="E180" i="9"/>
  <c r="AV179" i="9"/>
  <c r="Q179" i="9"/>
  <c r="E179" i="9"/>
  <c r="AV178" i="9"/>
  <c r="Q178" i="9"/>
  <c r="Y178" i="9" s="1"/>
  <c r="E178" i="9"/>
  <c r="AV177" i="9"/>
  <c r="Q177" i="9"/>
  <c r="E177" i="9"/>
  <c r="AV176" i="9"/>
  <c r="Q176" i="9"/>
  <c r="E176" i="9"/>
  <c r="AV175" i="9"/>
  <c r="Q175" i="9"/>
  <c r="E175" i="9"/>
  <c r="AV174" i="9"/>
  <c r="Q174" i="9"/>
  <c r="Y174" i="9"/>
  <c r="E174" i="9"/>
  <c r="AV173" i="9"/>
  <c r="Q173" i="9"/>
  <c r="W173" i="9" s="1"/>
  <c r="E173" i="9"/>
  <c r="AV172" i="9"/>
  <c r="Q172" i="9"/>
  <c r="Y172" i="9" s="1"/>
  <c r="E172" i="9"/>
  <c r="AV171" i="9"/>
  <c r="Q171" i="9"/>
  <c r="E171" i="9"/>
  <c r="AV170" i="9"/>
  <c r="Q170" i="9"/>
  <c r="Y170" i="9" s="1"/>
  <c r="E170" i="9"/>
  <c r="AV169" i="9"/>
  <c r="Q169" i="9"/>
  <c r="E169" i="9"/>
  <c r="AV168" i="9"/>
  <c r="Q168" i="9"/>
  <c r="Y168" i="9" s="1"/>
  <c r="E168" i="9"/>
  <c r="AV167" i="9"/>
  <c r="Q167" i="9"/>
  <c r="E167" i="9"/>
  <c r="AV166" i="9"/>
  <c r="Q166" i="9"/>
  <c r="Y166" i="9" s="1"/>
  <c r="E166" i="9"/>
  <c r="AV165" i="9"/>
  <c r="Q165" i="9"/>
  <c r="E165" i="9"/>
  <c r="AV164" i="9"/>
  <c r="Q164" i="9"/>
  <c r="Y164" i="9" s="1"/>
  <c r="E164" i="9"/>
  <c r="AV163" i="9"/>
  <c r="Q163" i="9"/>
  <c r="E163" i="9"/>
  <c r="AV162" i="9"/>
  <c r="Q162" i="9"/>
  <c r="Y162" i="9" s="1"/>
  <c r="E162" i="9"/>
  <c r="AV161" i="9"/>
  <c r="Q161" i="9"/>
  <c r="E161" i="9"/>
  <c r="AV160" i="9"/>
  <c r="Q160" i="9"/>
  <c r="Y160" i="9" s="1"/>
  <c r="E160" i="9"/>
  <c r="AV159" i="9"/>
  <c r="Q159" i="9"/>
  <c r="E159" i="9"/>
  <c r="AV158" i="9"/>
  <c r="Q158" i="9"/>
  <c r="Y158" i="9" s="1"/>
  <c r="E158" i="9"/>
  <c r="AV157" i="9"/>
  <c r="Q157" i="9"/>
  <c r="E157" i="9"/>
  <c r="AV156" i="9"/>
  <c r="Q156" i="9"/>
  <c r="Y156" i="9"/>
  <c r="E156" i="9"/>
  <c r="AV155" i="9"/>
  <c r="Q155" i="9"/>
  <c r="E155" i="9"/>
  <c r="AV154" i="9"/>
  <c r="Q154" i="9"/>
  <c r="Y154" i="9" s="1"/>
  <c r="E154" i="9"/>
  <c r="AV153" i="9"/>
  <c r="Q153" i="9"/>
  <c r="E153" i="9"/>
  <c r="AV152" i="9"/>
  <c r="Q152" i="9"/>
  <c r="Y152" i="9" s="1"/>
  <c r="E152" i="9"/>
  <c r="AV151" i="9"/>
  <c r="Q151" i="9"/>
  <c r="U151" i="9" s="1"/>
  <c r="E151" i="9"/>
  <c r="AV150" i="9"/>
  <c r="Q150" i="9"/>
  <c r="Y150" i="9"/>
  <c r="E150" i="9"/>
  <c r="AV149" i="9"/>
  <c r="Q149" i="9"/>
  <c r="E149" i="9"/>
  <c r="AV148" i="9"/>
  <c r="Q148" i="9"/>
  <c r="Y148" i="9" s="1"/>
  <c r="E148" i="9"/>
  <c r="AV147" i="9"/>
  <c r="Q147" i="9"/>
  <c r="E147" i="9"/>
  <c r="AV146" i="9"/>
  <c r="Q146" i="9"/>
  <c r="Z146" i="9" s="1"/>
  <c r="E146" i="9"/>
  <c r="AV145" i="9"/>
  <c r="Q145" i="9"/>
  <c r="E145" i="9"/>
  <c r="AV144" i="9"/>
  <c r="Q144" i="9"/>
  <c r="Y144" i="9" s="1"/>
  <c r="E144" i="9"/>
  <c r="AV143" i="9"/>
  <c r="Q143" i="9"/>
  <c r="E143" i="9"/>
  <c r="AV142" i="9"/>
  <c r="Q142" i="9"/>
  <c r="Y142" i="9" s="1"/>
  <c r="E142" i="9"/>
  <c r="AV141" i="9"/>
  <c r="Q141" i="9"/>
  <c r="AB141" i="9" s="1"/>
  <c r="AV140" i="9"/>
  <c r="Q140" i="9"/>
  <c r="S140" i="9" s="1"/>
  <c r="AV139" i="9"/>
  <c r="Q139" i="9"/>
  <c r="Y139" i="9" s="1"/>
  <c r="AV138" i="9"/>
  <c r="Q138" i="9"/>
  <c r="Y138" i="9" s="1"/>
  <c r="AV137" i="9"/>
  <c r="Q137" i="9"/>
  <c r="Y137" i="9" s="1"/>
  <c r="AV135" i="9"/>
  <c r="Y135" i="9"/>
  <c r="E135" i="9"/>
  <c r="AV134" i="9"/>
  <c r="E134" i="9"/>
  <c r="AV133" i="9"/>
  <c r="E133" i="9"/>
  <c r="AV132" i="9"/>
  <c r="Y132" i="9"/>
  <c r="E132" i="9"/>
  <c r="AV131" i="9"/>
  <c r="E131" i="9"/>
  <c r="AV130" i="9"/>
  <c r="E130" i="9"/>
  <c r="AV129" i="9"/>
  <c r="Y129" i="9"/>
  <c r="E129" i="9"/>
  <c r="AV128" i="9"/>
  <c r="E128" i="9"/>
  <c r="AV127" i="9"/>
  <c r="Y127" i="9"/>
  <c r="E127" i="9"/>
  <c r="AV126" i="9"/>
  <c r="E126" i="9"/>
  <c r="AV125" i="9"/>
  <c r="E125" i="9"/>
  <c r="AV124" i="9"/>
  <c r="Z124" i="9"/>
  <c r="E124" i="9"/>
  <c r="AV123" i="9"/>
  <c r="E123" i="9"/>
  <c r="AV122" i="9"/>
  <c r="E122" i="9"/>
  <c r="AV121" i="9"/>
  <c r="Y121" i="9"/>
  <c r="E121" i="9"/>
  <c r="AV120" i="9"/>
  <c r="E120" i="9"/>
  <c r="AV119" i="9"/>
  <c r="Y119" i="9"/>
  <c r="E119" i="9"/>
  <c r="AV118" i="9"/>
  <c r="E118" i="9"/>
  <c r="AV117" i="9"/>
  <c r="Y117" i="9"/>
  <c r="E117" i="9"/>
  <c r="AV116" i="9"/>
  <c r="AA116" i="9"/>
  <c r="E116" i="9"/>
  <c r="AV115" i="9"/>
  <c r="Y115" i="9"/>
  <c r="E115" i="9"/>
  <c r="AV114" i="9"/>
  <c r="E114" i="9"/>
  <c r="AV113" i="9"/>
  <c r="Y113" i="9"/>
  <c r="E113" i="9"/>
  <c r="AV112" i="9"/>
  <c r="E112" i="9"/>
  <c r="AV111" i="9"/>
  <c r="E111" i="9"/>
  <c r="AV110" i="9"/>
  <c r="E110" i="9"/>
  <c r="AV109" i="9"/>
  <c r="Y109" i="9"/>
  <c r="E109" i="9"/>
  <c r="AV108" i="9"/>
  <c r="AA108" i="9"/>
  <c r="E108" i="9"/>
  <c r="AV107" i="9"/>
  <c r="Y107" i="9"/>
  <c r="E107" i="9"/>
  <c r="AV106" i="9"/>
  <c r="AA106" i="9"/>
  <c r="E106" i="9"/>
  <c r="AV105" i="9"/>
  <c r="Y105" i="9"/>
  <c r="E105" i="9"/>
  <c r="AV104" i="9"/>
  <c r="AV103" i="9"/>
  <c r="AV102" i="9"/>
  <c r="Z102" i="9"/>
  <c r="AV101" i="9"/>
  <c r="Z101" i="9"/>
  <c r="AV100" i="9"/>
  <c r="AA100" i="9"/>
  <c r="E100" i="9"/>
  <c r="AV99" i="9"/>
  <c r="Y99" i="9"/>
  <c r="E99" i="9"/>
  <c r="AV98" i="9"/>
  <c r="E98" i="9"/>
  <c r="AV97" i="9"/>
  <c r="Y97" i="9"/>
  <c r="E97" i="9"/>
  <c r="AV96" i="9"/>
  <c r="AA96" i="9"/>
  <c r="E96" i="9"/>
  <c r="AV95" i="9"/>
  <c r="E95" i="9"/>
  <c r="AV94" i="9"/>
  <c r="E94" i="9"/>
  <c r="AV93" i="9"/>
  <c r="Y93" i="9"/>
  <c r="AV92" i="9"/>
  <c r="Y92" i="9"/>
  <c r="AV91" i="9"/>
  <c r="AV90" i="9"/>
  <c r="Y90" i="9"/>
  <c r="AV89" i="9"/>
  <c r="Y89" i="9"/>
  <c r="AV88" i="9"/>
  <c r="E88" i="9"/>
  <c r="AV87" i="9"/>
  <c r="AA87" i="9"/>
  <c r="E87" i="9"/>
  <c r="AV86" i="9"/>
  <c r="Y86" i="9"/>
  <c r="E86" i="9"/>
  <c r="AV85" i="9"/>
  <c r="Z85" i="9"/>
  <c r="AV84" i="9"/>
  <c r="AV83" i="9"/>
  <c r="Z83" i="9"/>
  <c r="AV82" i="9"/>
  <c r="E82" i="9"/>
  <c r="AV81" i="9"/>
  <c r="E81" i="9"/>
  <c r="AV80" i="9"/>
  <c r="AA80" i="9"/>
  <c r="E80" i="9"/>
  <c r="AV79" i="9"/>
  <c r="Y79" i="9"/>
  <c r="E79" i="9"/>
  <c r="AV78" i="9"/>
  <c r="AA78" i="9"/>
  <c r="E78" i="9"/>
  <c r="AV77" i="9"/>
  <c r="Y77" i="9"/>
  <c r="E77" i="9"/>
  <c r="AV76" i="9"/>
  <c r="E76" i="9"/>
  <c r="AV75" i="9"/>
  <c r="Y75" i="9"/>
  <c r="E75" i="9"/>
  <c r="AV74" i="9"/>
  <c r="E74" i="9"/>
  <c r="AV73" i="9"/>
  <c r="Y73" i="9"/>
  <c r="E73" i="9"/>
  <c r="AV72" i="9"/>
  <c r="AA72" i="9"/>
  <c r="E72" i="9"/>
  <c r="AV71" i="9"/>
  <c r="Y71" i="9"/>
  <c r="E71" i="9"/>
  <c r="AV70" i="9"/>
  <c r="AB70" i="9"/>
  <c r="E70" i="9"/>
  <c r="AV69" i="9"/>
  <c r="Z69" i="9"/>
  <c r="E69" i="9"/>
  <c r="AV68" i="9"/>
  <c r="E68" i="9"/>
  <c r="AV67" i="9"/>
  <c r="AV66" i="9"/>
  <c r="Y66" i="9"/>
  <c r="AV65" i="9"/>
  <c r="Y65" i="9"/>
  <c r="AV64" i="9"/>
  <c r="Z64" i="9"/>
  <c r="E64" i="9"/>
  <c r="AV63" i="9"/>
  <c r="AA63" i="9"/>
  <c r="E63" i="9"/>
  <c r="AV62" i="9"/>
  <c r="Z62" i="9"/>
  <c r="E62" i="9"/>
  <c r="AV61" i="9"/>
  <c r="AB61" i="9"/>
  <c r="E61" i="9"/>
  <c r="AV60" i="9"/>
  <c r="E60" i="9"/>
  <c r="AV59" i="9"/>
  <c r="E59" i="9"/>
  <c r="AV58" i="9"/>
  <c r="AV57" i="9"/>
  <c r="Y57" i="9"/>
  <c r="AV56" i="9"/>
  <c r="Z56" i="9"/>
  <c r="AV55" i="9"/>
  <c r="Z55" i="9"/>
  <c r="AV54" i="9"/>
  <c r="Y54" i="9"/>
  <c r="E54" i="9"/>
  <c r="AV53" i="9"/>
  <c r="Y53" i="9"/>
  <c r="E53" i="9"/>
  <c r="AV52" i="9"/>
  <c r="E52" i="9"/>
  <c r="AV51" i="9"/>
  <c r="Y51" i="9"/>
  <c r="E51" i="9"/>
  <c r="AV50" i="9"/>
  <c r="Z50" i="9"/>
  <c r="E50" i="9"/>
  <c r="AV49" i="9"/>
  <c r="Y49" i="9"/>
  <c r="E49" i="9"/>
  <c r="AV48" i="9"/>
  <c r="Z48" i="9"/>
  <c r="E48" i="9"/>
  <c r="AV47" i="9"/>
  <c r="Y47" i="9"/>
  <c r="E47" i="9"/>
  <c r="AV46" i="9"/>
  <c r="Z46" i="9"/>
  <c r="E46" i="9"/>
  <c r="AV45" i="9"/>
  <c r="Y45" i="9"/>
  <c r="E45" i="9"/>
  <c r="AV44" i="9"/>
  <c r="E44" i="9"/>
  <c r="AV43" i="9"/>
  <c r="Y43" i="9"/>
  <c r="E43" i="9"/>
  <c r="AV42" i="9"/>
  <c r="Z42" i="9"/>
  <c r="E42" i="9"/>
  <c r="AV41" i="9"/>
  <c r="Y41" i="9"/>
  <c r="E41" i="9"/>
  <c r="AV40" i="9"/>
  <c r="Z40" i="9"/>
  <c r="E40" i="9"/>
  <c r="AV39" i="9"/>
  <c r="Y39" i="9"/>
  <c r="E39" i="9"/>
  <c r="AV38" i="9"/>
  <c r="Z38" i="9"/>
  <c r="E38" i="9"/>
  <c r="AV37" i="9"/>
  <c r="Y37" i="9"/>
  <c r="E37" i="9"/>
  <c r="AV36" i="9"/>
  <c r="E36" i="9"/>
  <c r="AV35" i="9"/>
  <c r="Y35" i="9"/>
  <c r="E35" i="9"/>
  <c r="AV34" i="9"/>
  <c r="Z34" i="9"/>
  <c r="E34" i="9"/>
  <c r="AV33" i="9"/>
  <c r="Y33" i="9"/>
  <c r="E33" i="9"/>
  <c r="AV32" i="9"/>
  <c r="Z32" i="9"/>
  <c r="E32" i="9"/>
  <c r="AV31" i="9"/>
  <c r="AA31" i="9"/>
  <c r="AV30" i="9"/>
  <c r="AA30" i="9"/>
  <c r="AV29" i="9"/>
  <c r="AA29" i="9"/>
  <c r="AV28" i="9"/>
  <c r="AV27" i="9"/>
  <c r="AV26" i="9"/>
  <c r="AV25" i="9"/>
  <c r="Y25" i="9"/>
  <c r="E25" i="9"/>
  <c r="AV24" i="9"/>
  <c r="Z24" i="9"/>
  <c r="E24" i="9"/>
  <c r="AV23" i="9"/>
  <c r="Y23" i="9"/>
  <c r="E23" i="9"/>
  <c r="AV22" i="9"/>
  <c r="Z22" i="9"/>
  <c r="E22" i="9"/>
  <c r="AV21" i="9"/>
  <c r="Y21" i="9"/>
  <c r="E21" i="9"/>
  <c r="AV20" i="9"/>
  <c r="E20" i="9"/>
  <c r="AV19" i="9"/>
  <c r="Y19" i="9"/>
  <c r="E19" i="9"/>
  <c r="AV18" i="9"/>
  <c r="E18" i="9"/>
  <c r="AV17" i="9"/>
  <c r="Y17" i="9"/>
  <c r="E17" i="9"/>
  <c r="AV16" i="9"/>
  <c r="AA16" i="9"/>
  <c r="E16" i="9"/>
  <c r="AV15" i="9"/>
  <c r="Y15" i="9"/>
  <c r="E15" i="9"/>
  <c r="AV14" i="9"/>
  <c r="AA14" i="9"/>
  <c r="E14" i="9"/>
  <c r="AV13" i="9"/>
  <c r="Y13" i="9"/>
  <c r="E13" i="9"/>
  <c r="AV12" i="9"/>
  <c r="E12" i="9"/>
  <c r="AV11" i="9"/>
  <c r="Y11" i="9"/>
  <c r="E11" i="9"/>
  <c r="AV10" i="9"/>
  <c r="E10" i="9"/>
  <c r="AV9" i="9"/>
  <c r="Y9" i="9"/>
  <c r="E9" i="9"/>
  <c r="AV8" i="9"/>
  <c r="AA8" i="9"/>
  <c r="E8" i="9"/>
  <c r="AV7" i="9"/>
  <c r="Y7" i="9"/>
  <c r="E7" i="9"/>
  <c r="AV6" i="9"/>
  <c r="AA6" i="9"/>
  <c r="E6" i="9"/>
  <c r="P3" i="9"/>
  <c r="O3" i="9"/>
  <c r="N3" i="9"/>
  <c r="M3" i="9"/>
  <c r="L3" i="9"/>
  <c r="K3" i="9"/>
  <c r="J3" i="9"/>
  <c r="I3" i="9"/>
  <c r="H3" i="9"/>
  <c r="G3" i="9"/>
  <c r="S183" i="9"/>
  <c r="V79" i="9"/>
  <c r="T100" i="9"/>
  <c r="Z129" i="9"/>
  <c r="V192" i="9"/>
  <c r="Z17" i="9"/>
  <c r="V131" i="9"/>
  <c r="W145" i="9"/>
  <c r="AB191" i="9"/>
  <c r="W50" i="9"/>
  <c r="V73" i="9"/>
  <c r="T82" i="9"/>
  <c r="X24" i="9"/>
  <c r="W48" i="9"/>
  <c r="X82" i="9"/>
  <c r="W103" i="9"/>
  <c r="T124" i="9"/>
  <c r="Z125" i="9"/>
  <c r="Z131" i="9"/>
  <c r="T191" i="9"/>
  <c r="Z192" i="9"/>
  <c r="Z196" i="9"/>
  <c r="W202" i="9"/>
  <c r="S204" i="9"/>
  <c r="S206" i="9"/>
  <c r="V13" i="9"/>
  <c r="V113" i="9"/>
  <c r="X124" i="9"/>
  <c r="AB130" i="9"/>
  <c r="V181" i="9"/>
  <c r="X189" i="9"/>
  <c r="S195" i="9"/>
  <c r="S200" i="9"/>
  <c r="AA206" i="9"/>
  <c r="S208" i="9"/>
  <c r="T63" i="9"/>
  <c r="T195" i="9"/>
  <c r="W9" i="9"/>
  <c r="W34" i="9"/>
  <c r="AA40" i="9"/>
  <c r="X46" i="9"/>
  <c r="T70" i="9"/>
  <c r="Z73" i="9"/>
  <c r="V75" i="9"/>
  <c r="V86" i="9"/>
  <c r="Z113" i="9"/>
  <c r="V115" i="9"/>
  <c r="Z123" i="9"/>
  <c r="AB124" i="9"/>
  <c r="X132" i="9"/>
  <c r="W134" i="9"/>
  <c r="S179" i="9"/>
  <c r="Z181" i="9"/>
  <c r="T194" i="9"/>
  <c r="X195" i="9"/>
  <c r="T198" i="9"/>
  <c r="T206" i="9"/>
  <c r="X70" i="9"/>
  <c r="T78" i="9"/>
  <c r="T80" i="9"/>
  <c r="Z86" i="9"/>
  <c r="V88" i="9"/>
  <c r="T94" i="9"/>
  <c r="Z95" i="9"/>
  <c r="W101" i="9"/>
  <c r="V105" i="9"/>
  <c r="Z115" i="9"/>
  <c r="T116" i="9"/>
  <c r="Z121" i="9"/>
  <c r="AB122" i="9"/>
  <c r="T126" i="9"/>
  <c r="Z132" i="9"/>
  <c r="Z133" i="9"/>
  <c r="Z134" i="9"/>
  <c r="S171" i="9"/>
  <c r="V179" i="9"/>
  <c r="W183" i="9"/>
  <c r="X194" i="9"/>
  <c r="AA195" i="9"/>
  <c r="W199" i="9"/>
  <c r="X206" i="9"/>
  <c r="X80" i="9"/>
  <c r="Z88" i="9"/>
  <c r="X94" i="9"/>
  <c r="AB116" i="9"/>
  <c r="T132" i="9"/>
  <c r="AB132" i="9"/>
  <c r="Z135" i="9"/>
  <c r="W132" i="9"/>
  <c r="AA7" i="9"/>
  <c r="AB27" i="9"/>
  <c r="AA44" i="9"/>
  <c r="V54" i="9"/>
  <c r="AB72" i="9"/>
  <c r="W77" i="9"/>
  <c r="AA85" i="9"/>
  <c r="AB87" i="9"/>
  <c r="AB96" i="9"/>
  <c r="AB114" i="9"/>
  <c r="Y175" i="9"/>
  <c r="AA175" i="9"/>
  <c r="S175" i="9"/>
  <c r="Z175" i="9"/>
  <c r="Y177" i="9"/>
  <c r="V177" i="9"/>
  <c r="Z177" i="9"/>
  <c r="AB29" i="9"/>
  <c r="AA9" i="9"/>
  <c r="V11" i="9"/>
  <c r="W13" i="9"/>
  <c r="Z15" i="9"/>
  <c r="AA17" i="9"/>
  <c r="AA24" i="9"/>
  <c r="AB31" i="9"/>
  <c r="W32" i="9"/>
  <c r="AA42" i="9"/>
  <c r="AA46" i="9"/>
  <c r="AA50" i="9"/>
  <c r="W54" i="9"/>
  <c r="AB54" i="9"/>
  <c r="X63" i="9"/>
  <c r="Z77" i="9"/>
  <c r="X78" i="9"/>
  <c r="Z79" i="9"/>
  <c r="AB80" i="9"/>
  <c r="Z81" i="9"/>
  <c r="V99" i="9"/>
  <c r="X100" i="9"/>
  <c r="AA101" i="9"/>
  <c r="AA102" i="9"/>
  <c r="AA103" i="9"/>
  <c r="Z105" i="9"/>
  <c r="T108" i="9"/>
  <c r="T110" i="9"/>
  <c r="X116" i="9"/>
  <c r="V117" i="9"/>
  <c r="AA118" i="9"/>
  <c r="V121" i="9"/>
  <c r="V123" i="9"/>
  <c r="AA124" i="9"/>
  <c r="V125" i="9"/>
  <c r="X126" i="9"/>
  <c r="V129" i="9"/>
  <c r="X130" i="9"/>
  <c r="V132" i="9"/>
  <c r="AA132" i="9"/>
  <c r="V133" i="9"/>
  <c r="X134" i="9"/>
  <c r="AA177" i="9"/>
  <c r="AA22" i="9"/>
  <c r="AB30" i="9"/>
  <c r="X31" i="9"/>
  <c r="AA38" i="9"/>
  <c r="W11" i="9"/>
  <c r="Z13" i="9"/>
  <c r="AA15" i="9"/>
  <c r="V17" i="9"/>
  <c r="T24" i="9"/>
  <c r="AB24" i="9"/>
  <c r="T27" i="9"/>
  <c r="T29" i="9"/>
  <c r="T30" i="9"/>
  <c r="AA32" i="9"/>
  <c r="T40" i="9"/>
  <c r="T46" i="9"/>
  <c r="AB46" i="9"/>
  <c r="AA48" i="9"/>
  <c r="X54" i="9"/>
  <c r="AB63" i="9"/>
  <c r="V71" i="9"/>
  <c r="T72" i="9"/>
  <c r="T74" i="9"/>
  <c r="AA77" i="9"/>
  <c r="AB78" i="9"/>
  <c r="T87" i="9"/>
  <c r="T96" i="9"/>
  <c r="V97" i="9"/>
  <c r="Z99" i="9"/>
  <c r="AB100" i="9"/>
  <c r="V107" i="9"/>
  <c r="X108" i="9"/>
  <c r="V109" i="9"/>
  <c r="X110" i="9"/>
  <c r="T112" i="9"/>
  <c r="Z117" i="9"/>
  <c r="T118" i="9"/>
  <c r="AB118" i="9"/>
  <c r="Z119" i="9"/>
  <c r="T120" i="9"/>
  <c r="S163" i="9"/>
  <c r="V175" i="9"/>
  <c r="S177" i="9"/>
  <c r="AB184" i="9"/>
  <c r="AA184" i="9"/>
  <c r="W184" i="9"/>
  <c r="Y190" i="9"/>
  <c r="Z190" i="9"/>
  <c r="V190" i="9"/>
  <c r="W15" i="9"/>
  <c r="AA54" i="9"/>
  <c r="W7" i="9"/>
  <c r="Z11" i="9"/>
  <c r="AA13" i="9"/>
  <c r="V15" i="9"/>
  <c r="W17" i="9"/>
  <c r="W22" i="9"/>
  <c r="W24" i="9"/>
  <c r="X26" i="9"/>
  <c r="X27" i="9"/>
  <c r="X29" i="9"/>
  <c r="X30" i="9"/>
  <c r="T31" i="9"/>
  <c r="W38" i="9"/>
  <c r="W40" i="9"/>
  <c r="W46" i="9"/>
  <c r="T54" i="9"/>
  <c r="Z54" i="9"/>
  <c r="W70" i="9"/>
  <c r="Z71" i="9"/>
  <c r="X72" i="9"/>
  <c r="X74" i="9"/>
  <c r="V77" i="9"/>
  <c r="W85" i="9"/>
  <c r="X87" i="9"/>
  <c r="X96" i="9"/>
  <c r="Z97" i="9"/>
  <c r="AB98" i="9"/>
  <c r="Z107" i="9"/>
  <c r="AB108" i="9"/>
  <c r="Z109" i="9"/>
  <c r="AB110" i="9"/>
  <c r="Z111" i="9"/>
  <c r="X112" i="9"/>
  <c r="W120" i="9"/>
  <c r="W124" i="9"/>
  <c r="V126" i="9"/>
  <c r="AA126" i="9"/>
  <c r="AA134" i="9"/>
  <c r="AA155" i="9"/>
  <c r="W175" i="9"/>
  <c r="W177" i="9"/>
  <c r="Y182" i="9"/>
  <c r="X182" i="9"/>
  <c r="S181" i="9"/>
  <c r="AA181" i="9"/>
  <c r="V183" i="9"/>
  <c r="T189" i="9"/>
  <c r="S191" i="9"/>
  <c r="AB194" i="9"/>
  <c r="W195" i="9"/>
  <c r="V196" i="9"/>
  <c r="X198" i="9"/>
  <c r="S199" i="9"/>
  <c r="V200" i="9"/>
  <c r="S202" i="9"/>
  <c r="W204" i="9"/>
  <c r="W206" i="9"/>
  <c r="W208" i="9"/>
  <c r="AB198" i="9"/>
  <c r="W200" i="9"/>
  <c r="AA204" i="9"/>
  <c r="AA208" i="9"/>
  <c r="W181" i="9"/>
  <c r="Y185" i="9"/>
  <c r="AB189" i="9"/>
  <c r="X191" i="9"/>
  <c r="AA199" i="9"/>
  <c r="Z200" i="9"/>
  <c r="AA202" i="9"/>
  <c r="T6" i="9"/>
  <c r="X6" i="9"/>
  <c r="AB6" i="9"/>
  <c r="V7" i="9"/>
  <c r="Z7" i="9"/>
  <c r="T8" i="9"/>
  <c r="X8" i="9"/>
  <c r="AB8" i="9"/>
  <c r="V9" i="9"/>
  <c r="Z9" i="9"/>
  <c r="T10" i="9"/>
  <c r="X10" i="9"/>
  <c r="AB10" i="9"/>
  <c r="T14" i="9"/>
  <c r="X14" i="9"/>
  <c r="AB14" i="9"/>
  <c r="T16" i="9"/>
  <c r="X16" i="9"/>
  <c r="AB16" i="9"/>
  <c r="X18" i="9"/>
  <c r="Z19" i="9"/>
  <c r="V21" i="9"/>
  <c r="Z21" i="9"/>
  <c r="T22" i="9"/>
  <c r="X22" i="9"/>
  <c r="AB22" i="9"/>
  <c r="V23" i="9"/>
  <c r="Z23" i="9"/>
  <c r="V25" i="9"/>
  <c r="Z25" i="9"/>
  <c r="U26" i="9"/>
  <c r="Y27" i="9"/>
  <c r="U29" i="9"/>
  <c r="Y29" i="9"/>
  <c r="U30" i="9"/>
  <c r="Y30" i="9"/>
  <c r="U31" i="9"/>
  <c r="Y31" i="9"/>
  <c r="T32" i="9"/>
  <c r="X32" i="9"/>
  <c r="AB32" i="9"/>
  <c r="V33" i="9"/>
  <c r="Z33" i="9"/>
  <c r="AB34" i="9"/>
  <c r="V35" i="9"/>
  <c r="Z35" i="9"/>
  <c r="V37" i="9"/>
  <c r="Z37" i="9"/>
  <c r="T38" i="9"/>
  <c r="X38" i="9"/>
  <c r="AB38" i="9"/>
  <c r="V39" i="9"/>
  <c r="Z39" i="9"/>
  <c r="X40" i="9"/>
  <c r="AB40" i="9"/>
  <c r="V41" i="9"/>
  <c r="Z41" i="9"/>
  <c r="T42" i="9"/>
  <c r="X42" i="9"/>
  <c r="AB42" i="9"/>
  <c r="Z43" i="9"/>
  <c r="V45" i="9"/>
  <c r="Z45" i="9"/>
  <c r="V47" i="9"/>
  <c r="Z47" i="9"/>
  <c r="T48" i="9"/>
  <c r="X48" i="9"/>
  <c r="AB48" i="9"/>
  <c r="V49" i="9"/>
  <c r="Z49" i="9"/>
  <c r="T50" i="9"/>
  <c r="X50" i="9"/>
  <c r="V51" i="9"/>
  <c r="AB52" i="9"/>
  <c r="V53" i="9"/>
  <c r="Z53" i="9"/>
  <c r="W55" i="9"/>
  <c r="AA55" i="9"/>
  <c r="W56" i="9"/>
  <c r="AA56" i="9"/>
  <c r="U6" i="9"/>
  <c r="Y6" i="9"/>
  <c r="U8" i="9"/>
  <c r="Y8" i="9"/>
  <c r="Y10" i="9"/>
  <c r="U14" i="9"/>
  <c r="Y14" i="9"/>
  <c r="U16" i="9"/>
  <c r="Y16" i="9"/>
  <c r="Y18" i="9"/>
  <c r="W21" i="9"/>
  <c r="AA21" i="9"/>
  <c r="U22" i="9"/>
  <c r="Y22" i="9"/>
  <c r="W23" i="9"/>
  <c r="AA23" i="9"/>
  <c r="U24" i="9"/>
  <c r="Y24" i="9"/>
  <c r="W25" i="9"/>
  <c r="AA25" i="9"/>
  <c r="Z26" i="9"/>
  <c r="V29" i="9"/>
  <c r="Z29" i="9"/>
  <c r="V30" i="9"/>
  <c r="Z30" i="9"/>
  <c r="V31" i="9"/>
  <c r="Z31" i="9"/>
  <c r="U32" i="9"/>
  <c r="Y32" i="9"/>
  <c r="W33" i="9"/>
  <c r="AA33" i="9"/>
  <c r="Y34" i="9"/>
  <c r="W37" i="9"/>
  <c r="AA37" i="9"/>
  <c r="U38" i="9"/>
  <c r="Y38" i="9"/>
  <c r="W39" i="9"/>
  <c r="AA39" i="9"/>
  <c r="U40" i="9"/>
  <c r="Y40" i="9"/>
  <c r="W41" i="9"/>
  <c r="AA41" i="9"/>
  <c r="Y42" i="9"/>
  <c r="W45" i="9"/>
  <c r="AA45" i="9"/>
  <c r="U46" i="9"/>
  <c r="Y46" i="9"/>
  <c r="W47" i="9"/>
  <c r="AA47" i="9"/>
  <c r="U48" i="9"/>
  <c r="Y48" i="9"/>
  <c r="W49" i="9"/>
  <c r="AA49" i="9"/>
  <c r="Y50" i="9"/>
  <c r="W53" i="9"/>
  <c r="AA53" i="9"/>
  <c r="U54" i="9"/>
  <c r="T55" i="9"/>
  <c r="X55" i="9"/>
  <c r="AB55" i="9"/>
  <c r="T56" i="9"/>
  <c r="X56" i="9"/>
  <c r="AB56" i="9"/>
  <c r="V6" i="9"/>
  <c r="Z6" i="9"/>
  <c r="T7" i="9"/>
  <c r="X7" i="9"/>
  <c r="AB7" i="9"/>
  <c r="V8" i="9"/>
  <c r="Z8" i="9"/>
  <c r="T9" i="9"/>
  <c r="X9" i="9"/>
  <c r="AB9" i="9"/>
  <c r="V10" i="9"/>
  <c r="X11" i="9"/>
  <c r="AB11" i="9"/>
  <c r="T13" i="9"/>
  <c r="X13" i="9"/>
  <c r="AB13" i="9"/>
  <c r="V14" i="9"/>
  <c r="Z14" i="9"/>
  <c r="T15" i="9"/>
  <c r="X15" i="9"/>
  <c r="AB15" i="9"/>
  <c r="V16" i="9"/>
  <c r="Z16" i="9"/>
  <c r="T17" i="9"/>
  <c r="X17" i="9"/>
  <c r="AB17" i="9"/>
  <c r="V18" i="9"/>
  <c r="Z18" i="9"/>
  <c r="T19" i="9"/>
  <c r="AB19" i="9"/>
  <c r="T21" i="9"/>
  <c r="X21" i="9"/>
  <c r="AB21" i="9"/>
  <c r="V22" i="9"/>
  <c r="T23" i="9"/>
  <c r="X23" i="9"/>
  <c r="AB23" i="9"/>
  <c r="V24" i="9"/>
  <c r="T25" i="9"/>
  <c r="X25" i="9"/>
  <c r="AB25" i="9"/>
  <c r="W26" i="9"/>
  <c r="W27" i="9"/>
  <c r="W29" i="9"/>
  <c r="W30" i="9"/>
  <c r="W31" i="9"/>
  <c r="V32" i="9"/>
  <c r="T33" i="9"/>
  <c r="X33" i="9"/>
  <c r="AB33" i="9"/>
  <c r="T35" i="9"/>
  <c r="T37" i="9"/>
  <c r="X37" i="9"/>
  <c r="AB37" i="9"/>
  <c r="V38" i="9"/>
  <c r="T39" i="9"/>
  <c r="X39" i="9"/>
  <c r="AB39" i="9"/>
  <c r="V40" i="9"/>
  <c r="T41" i="9"/>
  <c r="X41" i="9"/>
  <c r="AB41" i="9"/>
  <c r="T43" i="9"/>
  <c r="T45" i="9"/>
  <c r="X45" i="9"/>
  <c r="AB45" i="9"/>
  <c r="V46" i="9"/>
  <c r="T47" i="9"/>
  <c r="X47" i="9"/>
  <c r="AB47" i="9"/>
  <c r="V48" i="9"/>
  <c r="T49" i="9"/>
  <c r="X49" i="9"/>
  <c r="AB49" i="9"/>
  <c r="T51" i="9"/>
  <c r="T53" i="9"/>
  <c r="X53" i="9"/>
  <c r="AB53" i="9"/>
  <c r="U55" i="9"/>
  <c r="Y55" i="9"/>
  <c r="U56" i="9"/>
  <c r="Y56" i="9"/>
  <c r="W6" i="9"/>
  <c r="U7" i="9"/>
  <c r="W8" i="9"/>
  <c r="U9" i="9"/>
  <c r="W10" i="9"/>
  <c r="U13" i="9"/>
  <c r="W14" i="9"/>
  <c r="U15" i="9"/>
  <c r="W16" i="9"/>
  <c r="U17" i="9"/>
  <c r="W18" i="9"/>
  <c r="U21" i="9"/>
  <c r="U23" i="9"/>
  <c r="U25" i="9"/>
  <c r="U33" i="9"/>
  <c r="U35" i="9"/>
  <c r="U37" i="9"/>
  <c r="U39" i="9"/>
  <c r="U41" i="9"/>
  <c r="U43" i="9"/>
  <c r="U45" i="9"/>
  <c r="U47" i="9"/>
  <c r="U49" i="9"/>
  <c r="U51" i="9"/>
  <c r="U53" i="9"/>
  <c r="V55" i="9"/>
  <c r="V56" i="9"/>
  <c r="V57" i="9"/>
  <c r="Z57" i="9"/>
  <c r="Z58" i="9"/>
  <c r="U59" i="9"/>
  <c r="Y59" i="9"/>
  <c r="U61" i="9"/>
  <c r="Y61" i="9"/>
  <c r="W62" i="9"/>
  <c r="AA62" i="9"/>
  <c r="U63" i="9"/>
  <c r="Y63" i="9"/>
  <c r="W64" i="9"/>
  <c r="AA64" i="9"/>
  <c r="V65" i="9"/>
  <c r="Z65" i="9"/>
  <c r="Z66" i="9"/>
  <c r="V67" i="9"/>
  <c r="Z67" i="9"/>
  <c r="W69" i="9"/>
  <c r="AA69" i="9"/>
  <c r="U70" i="9"/>
  <c r="Y70" i="9"/>
  <c r="W71" i="9"/>
  <c r="AA71" i="9"/>
  <c r="U72" i="9"/>
  <c r="Y72" i="9"/>
  <c r="W73" i="9"/>
  <c r="AA73" i="9"/>
  <c r="Y74" i="9"/>
  <c r="W75" i="9"/>
  <c r="AA75" i="9"/>
  <c r="U78" i="9"/>
  <c r="Y78" i="9"/>
  <c r="W79" i="9"/>
  <c r="AA79" i="9"/>
  <c r="U80" i="9"/>
  <c r="Y80" i="9"/>
  <c r="W81" i="9"/>
  <c r="U82" i="9"/>
  <c r="X83" i="9"/>
  <c r="AB83" i="9"/>
  <c r="T85" i="9"/>
  <c r="X85" i="9"/>
  <c r="AB85" i="9"/>
  <c r="W86" i="9"/>
  <c r="AA86" i="9"/>
  <c r="U87" i="9"/>
  <c r="Y87" i="9"/>
  <c r="AA88" i="9"/>
  <c r="V90" i="9"/>
  <c r="Z90" i="9"/>
  <c r="V92" i="9"/>
  <c r="Z92" i="9"/>
  <c r="V93" i="9"/>
  <c r="Z93" i="9"/>
  <c r="U94" i="9"/>
  <c r="Y94" i="9"/>
  <c r="W95" i="9"/>
  <c r="AA95" i="9"/>
  <c r="Y96" i="9"/>
  <c r="W97" i="9"/>
  <c r="AA97" i="9"/>
  <c r="Y98" i="9"/>
  <c r="W99" i="9"/>
  <c r="AA99" i="9"/>
  <c r="U100" i="9"/>
  <c r="Y100" i="9"/>
  <c r="T101" i="9"/>
  <c r="X101" i="9"/>
  <c r="AB101" i="9"/>
  <c r="T102" i="9"/>
  <c r="X102" i="9"/>
  <c r="AB102" i="9"/>
  <c r="X103" i="9"/>
  <c r="X104" i="9"/>
  <c r="AB104" i="9"/>
  <c r="W105" i="9"/>
  <c r="AA105" i="9"/>
  <c r="U106" i="9"/>
  <c r="W107" i="9"/>
  <c r="AA107" i="9"/>
  <c r="U108" i="9"/>
  <c r="Y108" i="9"/>
  <c r="W109" i="9"/>
  <c r="AA109" i="9"/>
  <c r="Y110" i="9"/>
  <c r="U112" i="9"/>
  <c r="Y112" i="9"/>
  <c r="W113" i="9"/>
  <c r="AA113" i="9"/>
  <c r="W115" i="9"/>
  <c r="AA115" i="9"/>
  <c r="U116" i="9"/>
  <c r="Y116" i="9"/>
  <c r="W117" i="9"/>
  <c r="AA117" i="9"/>
  <c r="Y118" i="9"/>
  <c r="U120" i="9"/>
  <c r="Y120" i="9"/>
  <c r="W121" i="9"/>
  <c r="AA121" i="9"/>
  <c r="W123" i="9"/>
  <c r="AA123" i="9"/>
  <c r="U124" i="9"/>
  <c r="Y124" i="9"/>
  <c r="W125" i="9"/>
  <c r="AA125" i="9"/>
  <c r="W127" i="9"/>
  <c r="W129" i="9"/>
  <c r="AA129" i="9"/>
  <c r="W131" i="9"/>
  <c r="AA131" i="9"/>
  <c r="U132" i="9"/>
  <c r="W133" i="9"/>
  <c r="AA133" i="9"/>
  <c r="U134" i="9"/>
  <c r="W135" i="9"/>
  <c r="AA135" i="9"/>
  <c r="V138" i="9"/>
  <c r="Z138" i="9"/>
  <c r="V139" i="9"/>
  <c r="Z139" i="9"/>
  <c r="V140" i="9"/>
  <c r="Z140" i="9"/>
  <c r="W57" i="9"/>
  <c r="AA57" i="9"/>
  <c r="V59" i="9"/>
  <c r="Z59" i="9"/>
  <c r="V61" i="9"/>
  <c r="Z61" i="9"/>
  <c r="T62" i="9"/>
  <c r="X62" i="9"/>
  <c r="AB62" i="9"/>
  <c r="V63" i="9"/>
  <c r="Z63" i="9"/>
  <c r="T64" i="9"/>
  <c r="X64" i="9"/>
  <c r="AB64" i="9"/>
  <c r="W65" i="9"/>
  <c r="AA65" i="9"/>
  <c r="W66" i="9"/>
  <c r="AA66" i="9"/>
  <c r="W67" i="9"/>
  <c r="T69" i="9"/>
  <c r="X69" i="9"/>
  <c r="AB69" i="9"/>
  <c r="V70" i="9"/>
  <c r="Z70" i="9"/>
  <c r="T71" i="9"/>
  <c r="X71" i="9"/>
  <c r="AB71" i="9"/>
  <c r="V72" i="9"/>
  <c r="Z72" i="9"/>
  <c r="T73" i="9"/>
  <c r="X73" i="9"/>
  <c r="AB73" i="9"/>
  <c r="Z74" i="9"/>
  <c r="AB75" i="9"/>
  <c r="T77" i="9"/>
  <c r="X77" i="9"/>
  <c r="AB77" i="9"/>
  <c r="V78" i="9"/>
  <c r="Z78" i="9"/>
  <c r="T79" i="9"/>
  <c r="X79" i="9"/>
  <c r="AB79" i="9"/>
  <c r="V80" i="9"/>
  <c r="Z80" i="9"/>
  <c r="T81" i="9"/>
  <c r="V82" i="9"/>
  <c r="Z82" i="9"/>
  <c r="U83" i="9"/>
  <c r="Y83" i="9"/>
  <c r="Y84" i="9"/>
  <c r="U85" i="9"/>
  <c r="Y85" i="9"/>
  <c r="T86" i="9"/>
  <c r="X86" i="9"/>
  <c r="AB86" i="9"/>
  <c r="V87" i="9"/>
  <c r="Z87" i="9"/>
  <c r="T88" i="9"/>
  <c r="W89" i="9"/>
  <c r="AA89" i="9"/>
  <c r="W90" i="9"/>
  <c r="AA90" i="9"/>
  <c r="W92" i="9"/>
  <c r="AA92" i="9"/>
  <c r="W93" i="9"/>
  <c r="AA93" i="9"/>
  <c r="V94" i="9"/>
  <c r="Z94" i="9"/>
  <c r="X95" i="9"/>
  <c r="Z96" i="9"/>
  <c r="T97" i="9"/>
  <c r="X97" i="9"/>
  <c r="AB97" i="9"/>
  <c r="T99" i="9"/>
  <c r="X99" i="9"/>
  <c r="AB99" i="9"/>
  <c r="V100" i="9"/>
  <c r="Z100" i="9"/>
  <c r="U101" i="9"/>
  <c r="Y101" i="9"/>
  <c r="U102" i="9"/>
  <c r="Y103" i="9"/>
  <c r="U104" i="9"/>
  <c r="Y104" i="9"/>
  <c r="T105" i="9"/>
  <c r="X105" i="9"/>
  <c r="AB105" i="9"/>
  <c r="T107" i="9"/>
  <c r="X107" i="9"/>
  <c r="AB107" i="9"/>
  <c r="V108" i="9"/>
  <c r="Z108" i="9"/>
  <c r="T109" i="9"/>
  <c r="X109" i="9"/>
  <c r="AB109" i="9"/>
  <c r="V110" i="9"/>
  <c r="Z110" i="9"/>
  <c r="T111" i="9"/>
  <c r="X111" i="9"/>
  <c r="V112" i="9"/>
  <c r="T113" i="9"/>
  <c r="X113" i="9"/>
  <c r="AB113" i="9"/>
  <c r="T115" i="9"/>
  <c r="X115" i="9"/>
  <c r="AB115" i="9"/>
  <c r="V116" i="9"/>
  <c r="Z116" i="9"/>
  <c r="T117" i="9"/>
  <c r="X117" i="9"/>
  <c r="AB117" i="9"/>
  <c r="T119" i="9"/>
  <c r="V120" i="9"/>
  <c r="T121" i="9"/>
  <c r="AC121" i="9" s="1"/>
  <c r="X121" i="9"/>
  <c r="AB121" i="9"/>
  <c r="T123" i="9"/>
  <c r="X123" i="9"/>
  <c r="AB123" i="9"/>
  <c r="V124" i="9"/>
  <c r="T125" i="9"/>
  <c r="X125" i="9"/>
  <c r="AB125" i="9"/>
  <c r="X127" i="9"/>
  <c r="T129" i="9"/>
  <c r="X129" i="9"/>
  <c r="AB129" i="9"/>
  <c r="T131" i="9"/>
  <c r="X131" i="9"/>
  <c r="AB131" i="9"/>
  <c r="T133" i="9"/>
  <c r="X133" i="9"/>
  <c r="AB133" i="9"/>
  <c r="T135" i="9"/>
  <c r="X135" i="9"/>
  <c r="AB135" i="9"/>
  <c r="S137" i="9"/>
  <c r="S138" i="9"/>
  <c r="W138" i="9"/>
  <c r="AA138" i="9"/>
  <c r="S139" i="9"/>
  <c r="W139" i="9"/>
  <c r="AA139" i="9"/>
  <c r="W140" i="9"/>
  <c r="AA140" i="9"/>
  <c r="T57" i="9"/>
  <c r="X57" i="9"/>
  <c r="AB57" i="9"/>
  <c r="T58" i="9"/>
  <c r="X58" i="9"/>
  <c r="AB58" i="9"/>
  <c r="AA59" i="9"/>
  <c r="W61" i="9"/>
  <c r="AA61" i="9"/>
  <c r="U62" i="9"/>
  <c r="Y62" i="9"/>
  <c r="W63" i="9"/>
  <c r="U64" i="9"/>
  <c r="Y64" i="9"/>
  <c r="T65" i="9"/>
  <c r="X65" i="9"/>
  <c r="AB65" i="9"/>
  <c r="T66" i="9"/>
  <c r="X66" i="9"/>
  <c r="T67" i="9"/>
  <c r="U69" i="9"/>
  <c r="Y69" i="9"/>
  <c r="AA70" i="9"/>
  <c r="U71" i="9"/>
  <c r="W72" i="9"/>
  <c r="U73" i="9"/>
  <c r="W74" i="9"/>
  <c r="U75" i="9"/>
  <c r="U77" i="9"/>
  <c r="W78" i="9"/>
  <c r="U79" i="9"/>
  <c r="W80" i="9"/>
  <c r="W82" i="9"/>
  <c r="V83" i="9"/>
  <c r="V85" i="9"/>
  <c r="U86" i="9"/>
  <c r="AC86" i="9" s="1"/>
  <c r="W87" i="9"/>
  <c r="X89" i="9"/>
  <c r="AB89" i="9"/>
  <c r="T90" i="9"/>
  <c r="X90" i="9"/>
  <c r="AB90" i="9"/>
  <c r="X91" i="9"/>
  <c r="T92" i="9"/>
  <c r="X92" i="9"/>
  <c r="AB92" i="9"/>
  <c r="T93" i="9"/>
  <c r="X93" i="9"/>
  <c r="AB93" i="9"/>
  <c r="W96" i="9"/>
  <c r="U97" i="9"/>
  <c r="U99" i="9"/>
  <c r="W100" i="9"/>
  <c r="V101" i="9"/>
  <c r="V104" i="9"/>
  <c r="U105" i="9"/>
  <c r="W106" i="9"/>
  <c r="U107" i="9"/>
  <c r="W108" i="9"/>
  <c r="U109" i="9"/>
  <c r="W112" i="9"/>
  <c r="U113" i="9"/>
  <c r="U115" i="9"/>
  <c r="W116" i="9"/>
  <c r="U117" i="9"/>
  <c r="U121" i="9"/>
  <c r="U123" i="9"/>
  <c r="U125" i="9"/>
  <c r="U127" i="9"/>
  <c r="U129" i="9"/>
  <c r="U131" i="9"/>
  <c r="U133" i="9"/>
  <c r="T138" i="9"/>
  <c r="X138" i="9"/>
  <c r="AB138" i="9"/>
  <c r="T139" i="9"/>
  <c r="T140" i="9"/>
  <c r="X140" i="9"/>
  <c r="AB140" i="9"/>
  <c r="U57" i="9"/>
  <c r="T59" i="9"/>
  <c r="T61" i="9"/>
  <c r="X61" i="9"/>
  <c r="V62" i="9"/>
  <c r="V64" i="9"/>
  <c r="AC64" i="9" s="1"/>
  <c r="U65" i="9"/>
  <c r="U66" i="9"/>
  <c r="V69" i="9"/>
  <c r="U89" i="9"/>
  <c r="U90" i="9"/>
  <c r="U92" i="9"/>
  <c r="U93" i="9"/>
  <c r="U138" i="9"/>
  <c r="U139" i="9"/>
  <c r="U140" i="9"/>
  <c r="V142" i="9"/>
  <c r="Z142" i="9"/>
  <c r="AB143" i="9"/>
  <c r="V144" i="9"/>
  <c r="T147" i="9"/>
  <c r="V148" i="9"/>
  <c r="Z148" i="9"/>
  <c r="V150" i="9"/>
  <c r="Z150" i="9"/>
  <c r="V152" i="9"/>
  <c r="Z152" i="9"/>
  <c r="V154" i="9"/>
  <c r="Z154" i="9"/>
  <c r="V156" i="9"/>
  <c r="Z156" i="9"/>
  <c r="AB159" i="9"/>
  <c r="Z160" i="9"/>
  <c r="V162" i="9"/>
  <c r="Z162" i="9"/>
  <c r="T163" i="9"/>
  <c r="V164" i="9"/>
  <c r="Z164" i="9"/>
  <c r="V166" i="9"/>
  <c r="Z166" i="9"/>
  <c r="Z168" i="9"/>
  <c r="X169" i="9"/>
  <c r="V170" i="9"/>
  <c r="Z170" i="9"/>
  <c r="V172" i="9"/>
  <c r="Z172" i="9"/>
  <c r="Z174" i="9"/>
  <c r="T175" i="9"/>
  <c r="X175" i="9"/>
  <c r="AB175" i="9"/>
  <c r="Z176" i="9"/>
  <c r="T177" i="9"/>
  <c r="X177" i="9"/>
  <c r="AB177" i="9"/>
  <c r="T179" i="9"/>
  <c r="AB179" i="9"/>
  <c r="V180" i="9"/>
  <c r="Z180" i="9"/>
  <c r="T181" i="9"/>
  <c r="X181" i="9"/>
  <c r="AB181" i="9"/>
  <c r="V182" i="9"/>
  <c r="U183" i="9"/>
  <c r="S142" i="9"/>
  <c r="W142" i="9"/>
  <c r="AA142" i="9"/>
  <c r="W144" i="9"/>
  <c r="S148" i="9"/>
  <c r="W148" i="9"/>
  <c r="AA148" i="9"/>
  <c r="S150" i="9"/>
  <c r="W150" i="9"/>
  <c r="AA150" i="9"/>
  <c r="S152" i="9"/>
  <c r="W152" i="9"/>
  <c r="AA152" i="9"/>
  <c r="S154" i="9"/>
  <c r="W154" i="9"/>
  <c r="AA154" i="9"/>
  <c r="S156" i="9"/>
  <c r="W156" i="9"/>
  <c r="AA156" i="9"/>
  <c r="Y157" i="9"/>
  <c r="S158" i="9"/>
  <c r="S162" i="9"/>
  <c r="W162" i="9"/>
  <c r="AA162" i="9"/>
  <c r="S164" i="9"/>
  <c r="W164" i="9"/>
  <c r="AA164" i="9"/>
  <c r="S166" i="9"/>
  <c r="W166" i="9"/>
  <c r="AA166" i="9"/>
  <c r="S170" i="9"/>
  <c r="W170" i="9"/>
  <c r="AA170" i="9"/>
  <c r="S172" i="9"/>
  <c r="AC172" i="9" s="1"/>
  <c r="W172" i="9"/>
  <c r="AA172" i="9"/>
  <c r="S174" i="9"/>
  <c r="AA174" i="9"/>
  <c r="U175" i="9"/>
  <c r="S176" i="9"/>
  <c r="W176" i="9"/>
  <c r="AA176" i="9"/>
  <c r="U177" i="9"/>
  <c r="S180" i="9"/>
  <c r="W180" i="9"/>
  <c r="AA180" i="9"/>
  <c r="U181" i="9"/>
  <c r="S182" i="9"/>
  <c r="AA182" i="9"/>
  <c r="Z184" i="9"/>
  <c r="T142" i="9"/>
  <c r="X142" i="9"/>
  <c r="AB142" i="9"/>
  <c r="X144" i="9"/>
  <c r="V145" i="9"/>
  <c r="T148" i="9"/>
  <c r="X148" i="9"/>
  <c r="AB148" i="9"/>
  <c r="T150" i="9"/>
  <c r="X150" i="9"/>
  <c r="AB150" i="9"/>
  <c r="T152" i="9"/>
  <c r="X152" i="9"/>
  <c r="AB152" i="9"/>
  <c r="T154" i="9"/>
  <c r="X154" i="9"/>
  <c r="AB154" i="9"/>
  <c r="T156" i="9"/>
  <c r="X156" i="9"/>
  <c r="AB156" i="9"/>
  <c r="V157" i="9"/>
  <c r="X160" i="9"/>
  <c r="T162" i="9"/>
  <c r="X162" i="9"/>
  <c r="AB162" i="9"/>
  <c r="T164" i="9"/>
  <c r="X164" i="9"/>
  <c r="AB164" i="9"/>
  <c r="T166" i="9"/>
  <c r="X166" i="9"/>
  <c r="AB166" i="9"/>
  <c r="T170" i="9"/>
  <c r="X170" i="9"/>
  <c r="AB170" i="9"/>
  <c r="T172" i="9"/>
  <c r="X172" i="9"/>
  <c r="AB172" i="9"/>
  <c r="T174" i="9"/>
  <c r="AB174" i="9"/>
  <c r="X176" i="9"/>
  <c r="AB176" i="9"/>
  <c r="X178" i="9"/>
  <c r="T180" i="9"/>
  <c r="X180" i="9"/>
  <c r="AB180" i="9"/>
  <c r="AB182" i="9"/>
  <c r="U142" i="9"/>
  <c r="U144" i="9"/>
  <c r="U146" i="9"/>
  <c r="U148" i="9"/>
  <c r="U150" i="9"/>
  <c r="U152" i="9"/>
  <c r="U154" i="9"/>
  <c r="U156" i="9"/>
  <c r="U160" i="9"/>
  <c r="U162" i="9"/>
  <c r="U164" i="9"/>
  <c r="U166" i="9"/>
  <c r="U170" i="9"/>
  <c r="U172" i="9"/>
  <c r="U174" i="9"/>
  <c r="U176" i="9"/>
  <c r="U178" i="9"/>
  <c r="U180" i="9"/>
  <c r="X184" i="9"/>
  <c r="W186" i="9"/>
  <c r="AA186" i="9"/>
  <c r="S188" i="9"/>
  <c r="AA188" i="9"/>
  <c r="U189" i="9"/>
  <c r="Y189" i="9"/>
  <c r="S190" i="9"/>
  <c r="W190" i="9"/>
  <c r="AA190" i="9"/>
  <c r="U191" i="9"/>
  <c r="Y191" i="9"/>
  <c r="S192" i="9"/>
  <c r="W192" i="9"/>
  <c r="AA192" i="9"/>
  <c r="V193" i="9"/>
  <c r="Z193" i="9"/>
  <c r="U194" i="9"/>
  <c r="Y194" i="9"/>
  <c r="AB195" i="9"/>
  <c r="S196" i="9"/>
  <c r="W196" i="9"/>
  <c r="AA196" i="9"/>
  <c r="V197" i="9"/>
  <c r="Z197" i="9"/>
  <c r="U198" i="9"/>
  <c r="Y198" i="9"/>
  <c r="T199" i="9"/>
  <c r="X199" i="9"/>
  <c r="AB199" i="9"/>
  <c r="AA200" i="9"/>
  <c r="V201" i="9"/>
  <c r="Z201" i="9"/>
  <c r="T202" i="9"/>
  <c r="X202" i="9"/>
  <c r="AB202" i="9"/>
  <c r="V203" i="9"/>
  <c r="Z203" i="9"/>
  <c r="T204" i="9"/>
  <c r="X204" i="9"/>
  <c r="AB204" i="9"/>
  <c r="V205" i="9"/>
  <c r="Z205" i="9"/>
  <c r="AB206" i="9"/>
  <c r="V207" i="9"/>
  <c r="Z207" i="9"/>
  <c r="T208" i="9"/>
  <c r="X208" i="9"/>
  <c r="AB208" i="9"/>
  <c r="X186" i="9"/>
  <c r="AB186" i="9"/>
  <c r="T188" i="9"/>
  <c r="X188" i="9"/>
  <c r="AB188" i="9"/>
  <c r="V189" i="9"/>
  <c r="Z189" i="9"/>
  <c r="T190" i="9"/>
  <c r="X190" i="9"/>
  <c r="AB190" i="9"/>
  <c r="V191" i="9"/>
  <c r="Z191" i="9"/>
  <c r="T192" i="9"/>
  <c r="X192" i="9"/>
  <c r="AB192" i="9"/>
  <c r="S193" i="9"/>
  <c r="W193" i="9"/>
  <c r="AA193" i="9"/>
  <c r="V194" i="9"/>
  <c r="Z194" i="9"/>
  <c r="U195" i="9"/>
  <c r="Y195" i="9"/>
  <c r="T196" i="9"/>
  <c r="X196" i="9"/>
  <c r="AB196" i="9"/>
  <c r="S197" i="9"/>
  <c r="W197" i="9"/>
  <c r="AA197" i="9"/>
  <c r="V198" i="9"/>
  <c r="Z198" i="9"/>
  <c r="U199" i="9"/>
  <c r="Y199" i="9"/>
  <c r="T200" i="9"/>
  <c r="X200" i="9"/>
  <c r="AB200" i="9"/>
  <c r="S201" i="9"/>
  <c r="W201" i="9"/>
  <c r="AA201" i="9"/>
  <c r="U202" i="9"/>
  <c r="Y202" i="9"/>
  <c r="S203" i="9"/>
  <c r="W203" i="9"/>
  <c r="AA203" i="9"/>
  <c r="U204" i="9"/>
  <c r="Y204" i="9"/>
  <c r="S205" i="9"/>
  <c r="W205" i="9"/>
  <c r="AA205" i="9"/>
  <c r="U206" i="9"/>
  <c r="Y206" i="9"/>
  <c r="S207" i="9"/>
  <c r="W207" i="9"/>
  <c r="AA207" i="9"/>
  <c r="U208" i="9"/>
  <c r="Y208" i="9"/>
  <c r="AA185" i="9"/>
  <c r="U186" i="9"/>
  <c r="Y186" i="9"/>
  <c r="U188" i="9"/>
  <c r="Y188" i="9"/>
  <c r="S189" i="9"/>
  <c r="W189" i="9"/>
  <c r="U190" i="9"/>
  <c r="W191" i="9"/>
  <c r="U192" i="9"/>
  <c r="T193" i="9"/>
  <c r="X193" i="9"/>
  <c r="AB193" i="9"/>
  <c r="S194" i="9"/>
  <c r="W194" i="9"/>
  <c r="V195" i="9"/>
  <c r="U196" i="9"/>
  <c r="T197" i="9"/>
  <c r="X197" i="9"/>
  <c r="AB197" i="9"/>
  <c r="S198" i="9"/>
  <c r="W198" i="9"/>
  <c r="V199" i="9"/>
  <c r="U200" i="9"/>
  <c r="T201" i="9"/>
  <c r="X201" i="9"/>
  <c r="AB201" i="9"/>
  <c r="V202" i="9"/>
  <c r="T203" i="9"/>
  <c r="X203" i="9"/>
  <c r="AB203" i="9"/>
  <c r="V204" i="9"/>
  <c r="T205" i="9"/>
  <c r="X205" i="9"/>
  <c r="AB205" i="9"/>
  <c r="V206" i="9"/>
  <c r="T207" i="9"/>
  <c r="X207" i="9"/>
  <c r="AB207" i="9"/>
  <c r="V208" i="9"/>
  <c r="V186" i="9"/>
  <c r="V188" i="9"/>
  <c r="U193" i="9"/>
  <c r="U197" i="9"/>
  <c r="U201" i="9"/>
  <c r="U203" i="9"/>
  <c r="U205" i="9"/>
  <c r="U207" i="9"/>
  <c r="AC181" i="9"/>
  <c r="BX47" i="9"/>
  <c r="D178" i="5"/>
  <c r="BX153" i="9"/>
  <c r="BX177" i="9"/>
  <c r="BX182" i="9"/>
  <c r="BX158" i="9"/>
  <c r="BX179" i="9"/>
  <c r="BX144" i="9"/>
  <c r="BX161" i="9"/>
  <c r="BX160" i="9"/>
  <c r="BX157" i="9"/>
  <c r="BX196" i="9"/>
  <c r="BX170" i="9"/>
  <c r="BX207" i="9"/>
  <c r="BX95" i="9"/>
  <c r="BX183" i="9"/>
  <c r="BX152" i="9"/>
  <c r="BX147" i="9"/>
  <c r="BX191" i="9"/>
  <c r="BX166" i="9"/>
  <c r="BX145" i="9"/>
  <c r="BX30" i="9"/>
  <c r="BX204" i="9"/>
  <c r="BX180" i="9"/>
  <c r="BX148" i="9"/>
  <c r="BX111" i="9"/>
  <c r="BX64" i="9"/>
  <c r="BX12" i="9"/>
  <c r="BX186" i="9"/>
  <c r="BX198" i="9"/>
  <c r="BX149" i="9"/>
  <c r="BX141" i="9"/>
  <c r="BX54" i="9"/>
  <c r="BX17" i="9"/>
  <c r="BX104" i="9"/>
  <c r="BX123" i="9"/>
  <c r="BX140" i="9"/>
  <c r="BX206" i="9"/>
  <c r="BX124" i="9"/>
  <c r="BX39" i="9"/>
  <c r="BX56" i="9"/>
  <c r="BX205" i="9"/>
  <c r="BX159" i="9"/>
  <c r="BX172" i="9"/>
  <c r="BX99" i="9"/>
  <c r="BX114" i="9"/>
  <c r="BX66" i="9"/>
  <c r="BX14" i="9"/>
  <c r="BX173" i="9"/>
  <c r="BX184" i="9"/>
  <c r="BX154" i="9"/>
  <c r="BX117" i="9"/>
  <c r="BX128" i="9"/>
  <c r="BX87" i="9"/>
  <c r="BX50" i="9"/>
  <c r="BX71" i="9"/>
  <c r="BX51" i="9"/>
  <c r="BX52" i="9"/>
  <c r="BX174" i="9"/>
  <c r="BX142" i="9"/>
  <c r="BX188" i="9"/>
  <c r="BX193" i="9"/>
  <c r="BX164" i="9"/>
  <c r="BX84" i="9"/>
  <c r="BX8" i="9"/>
  <c r="BX9" i="9"/>
  <c r="BX44" i="9"/>
  <c r="BX58" i="9"/>
  <c r="BX165" i="9"/>
  <c r="BX178" i="9"/>
  <c r="BX76" i="9"/>
  <c r="BX90" i="9"/>
  <c r="BX126" i="9"/>
  <c r="BX72" i="9"/>
  <c r="BX116" i="9"/>
  <c r="BX163" i="9"/>
  <c r="BX107" i="9"/>
  <c r="BX60" i="9"/>
  <c r="BX118" i="9"/>
  <c r="BX74" i="9"/>
  <c r="BX89" i="9"/>
  <c r="BX27" i="9"/>
  <c r="BX85" i="9"/>
  <c r="BX57" i="9"/>
  <c r="BX20" i="9"/>
  <c r="BX25" i="9"/>
  <c r="BX26" i="9"/>
  <c r="BX189" i="9"/>
  <c r="BX175" i="9"/>
  <c r="BX143" i="9"/>
  <c r="BX156" i="9"/>
  <c r="BX94" i="9"/>
  <c r="BX18" i="9"/>
  <c r="BX112" i="9"/>
  <c r="BX68" i="9"/>
  <c r="BX34" i="9"/>
  <c r="BX121" i="9"/>
  <c r="BX127" i="9"/>
  <c r="BX15" i="9"/>
  <c r="BX190" i="9"/>
  <c r="BX83" i="9"/>
  <c r="BX19" i="9"/>
  <c r="BX135" i="9"/>
  <c r="BX200" i="9"/>
  <c r="BX181" i="9"/>
  <c r="BX11" i="9"/>
  <c r="BX119" i="9"/>
  <c r="BX108" i="9"/>
  <c r="BX62" i="9"/>
  <c r="BX202" i="9"/>
  <c r="BX35" i="9"/>
  <c r="BX199" i="9"/>
  <c r="BX86" i="9"/>
  <c r="BX69" i="9"/>
  <c r="BX77" i="9"/>
  <c r="BX32" i="9"/>
  <c r="BX38" i="9"/>
  <c r="BX46" i="9"/>
  <c r="BX80" i="9"/>
  <c r="BX40" i="9"/>
  <c r="BX61" i="9"/>
  <c r="BX29" i="9"/>
  <c r="BX168" i="9"/>
  <c r="BX113" i="9"/>
  <c r="BX82" i="9"/>
  <c r="BX78" i="9"/>
  <c r="BX130" i="9"/>
  <c r="BX122" i="9"/>
  <c r="BX110" i="9"/>
  <c r="BX59" i="9"/>
  <c r="BX53" i="9"/>
  <c r="BX109" i="9"/>
  <c r="BX106" i="9"/>
  <c r="BX28" i="9"/>
  <c r="BX155" i="9"/>
  <c r="BX67" i="9"/>
  <c r="BX88" i="9"/>
  <c r="BX137" i="9"/>
  <c r="BX98" i="9"/>
  <c r="BX194" i="9"/>
  <c r="BX81" i="9"/>
  <c r="BX132" i="9"/>
  <c r="BX101" i="9"/>
  <c r="BX105" i="9"/>
  <c r="BX24" i="9"/>
  <c r="BX36" i="9"/>
  <c r="BX37" i="9"/>
  <c r="BX23" i="9"/>
  <c r="BX134" i="9"/>
  <c r="BX208" i="9"/>
  <c r="BX125" i="9"/>
  <c r="BX167" i="9"/>
  <c r="BX45" i="9"/>
  <c r="BX203" i="9"/>
  <c r="BX129" i="9"/>
  <c r="BX162" i="9"/>
  <c r="BX91" i="9"/>
  <c r="BX63" i="9"/>
  <c r="BX138" i="9"/>
  <c r="BX97" i="9"/>
  <c r="BX151" i="9"/>
  <c r="BX96" i="9"/>
  <c r="BX21" i="9"/>
  <c r="BX31" i="9"/>
  <c r="BX201" i="9"/>
  <c r="BX185" i="9"/>
  <c r="BX133" i="9"/>
  <c r="BR133" i="5"/>
  <c r="Q133" i="5"/>
  <c r="S133" i="5"/>
  <c r="Y133" i="5"/>
  <c r="AA133" i="5"/>
  <c r="BR132" i="5"/>
  <c r="Q132" i="5"/>
  <c r="Y132" i="5"/>
  <c r="BR36" i="5"/>
  <c r="Q36" i="5"/>
  <c r="S36" i="5"/>
  <c r="U36" i="5"/>
  <c r="Y36" i="5"/>
  <c r="BR35" i="5"/>
  <c r="Q35" i="5"/>
  <c r="BR34" i="5"/>
  <c r="Q34" i="5"/>
  <c r="U34" i="5" s="1"/>
  <c r="V34" i="5"/>
  <c r="S34" i="5"/>
  <c r="T34" i="5"/>
  <c r="W34" i="5"/>
  <c r="X34" i="5"/>
  <c r="Y34" i="5"/>
  <c r="Z34" i="5"/>
  <c r="AA34" i="5"/>
  <c r="AB34" i="5"/>
  <c r="BR131" i="5"/>
  <c r="Q131" i="5"/>
  <c r="U131" i="5" s="1"/>
  <c r="S131" i="5"/>
  <c r="W131" i="5"/>
  <c r="Y131" i="5"/>
  <c r="AB131" i="5"/>
  <c r="BR130" i="5"/>
  <c r="Q130" i="5"/>
  <c r="S130" i="5" s="1"/>
  <c r="Z130" i="5"/>
  <c r="T130" i="5"/>
  <c r="U130" i="5"/>
  <c r="V130" i="5"/>
  <c r="X130" i="5"/>
  <c r="Y130" i="5"/>
  <c r="AA130" i="5"/>
  <c r="BR62" i="5"/>
  <c r="Q62" i="5"/>
  <c r="S62" i="5" s="1"/>
  <c r="W62" i="5"/>
  <c r="Y62" i="5"/>
  <c r="AB62" i="5"/>
  <c r="BR60" i="5"/>
  <c r="Q60" i="5"/>
  <c r="U60" i="5" s="1"/>
  <c r="V60" i="5"/>
  <c r="S60" i="5"/>
  <c r="T60" i="5"/>
  <c r="AC60" i="5" s="1"/>
  <c r="W60" i="5"/>
  <c r="X60" i="5"/>
  <c r="Y60" i="5"/>
  <c r="Z60" i="5"/>
  <c r="AA60" i="5"/>
  <c r="AB60" i="5"/>
  <c r="BR59" i="5"/>
  <c r="Q59" i="5"/>
  <c r="S59" i="5"/>
  <c r="U59" i="5"/>
  <c r="X59" i="5"/>
  <c r="BR27" i="5"/>
  <c r="Q27" i="5"/>
  <c r="U27" i="5" s="1"/>
  <c r="Y27" i="5"/>
  <c r="T27" i="5"/>
  <c r="V27" i="5"/>
  <c r="X27" i="5"/>
  <c r="Z27" i="5"/>
  <c r="AA27" i="5"/>
  <c r="BR26" i="5"/>
  <c r="Q26" i="5"/>
  <c r="S26" i="5"/>
  <c r="U26" i="5"/>
  <c r="W26" i="5"/>
  <c r="BR25" i="5"/>
  <c r="Q25" i="5"/>
  <c r="U25" i="5" s="1"/>
  <c r="AA25" i="5"/>
  <c r="S25" i="5"/>
  <c r="T25" i="5"/>
  <c r="V25" i="5"/>
  <c r="W25" i="5"/>
  <c r="X25" i="5"/>
  <c r="Y25" i="5"/>
  <c r="Z25" i="5"/>
  <c r="AB25" i="5"/>
  <c r="AC25" i="5"/>
  <c r="BR52" i="5"/>
  <c r="Q52" i="5"/>
  <c r="BR102" i="5"/>
  <c r="Q102" i="5"/>
  <c r="S102" i="5" s="1"/>
  <c r="Y102" i="5"/>
  <c r="T102" i="5"/>
  <c r="V102" i="5"/>
  <c r="X102" i="5"/>
  <c r="Z102" i="5"/>
  <c r="AA102" i="5"/>
  <c r="BR101" i="5"/>
  <c r="Q101" i="5"/>
  <c r="BR43" i="5"/>
  <c r="Q43" i="5"/>
  <c r="U43" i="5" s="1"/>
  <c r="Z43" i="5"/>
  <c r="S43" i="5"/>
  <c r="T43" i="5"/>
  <c r="V43" i="5"/>
  <c r="W43" i="5"/>
  <c r="X43" i="5"/>
  <c r="Y43" i="5"/>
  <c r="AA43" i="5"/>
  <c r="AB43" i="5"/>
  <c r="BR65" i="5"/>
  <c r="Q65" i="5"/>
  <c r="S65" i="5"/>
  <c r="U65" i="5"/>
  <c r="X65" i="5"/>
  <c r="Z65" i="5"/>
  <c r="AB65" i="5"/>
  <c r="BR64" i="5"/>
  <c r="Q64" i="5"/>
  <c r="U64" i="5" s="1"/>
  <c r="Y64" i="5"/>
  <c r="T64" i="5"/>
  <c r="V64" i="5"/>
  <c r="X64" i="5"/>
  <c r="Z64" i="5"/>
  <c r="AA64" i="5"/>
  <c r="BR63" i="5"/>
  <c r="Q63" i="5"/>
  <c r="S63" i="5"/>
  <c r="U63" i="5"/>
  <c r="W63" i="5"/>
  <c r="Z63" i="5"/>
  <c r="AB63" i="5"/>
  <c r="BR121" i="5"/>
  <c r="Q121" i="5"/>
  <c r="U121" i="5" s="1"/>
  <c r="Y121" i="5"/>
  <c r="S121" i="5"/>
  <c r="T121" i="5"/>
  <c r="V121" i="5"/>
  <c r="W121" i="5"/>
  <c r="X121" i="5"/>
  <c r="Z121" i="5"/>
  <c r="AA121" i="5"/>
  <c r="AB121" i="5"/>
  <c r="BR61" i="5"/>
  <c r="Q61" i="5"/>
  <c r="BR120" i="5"/>
  <c r="Q120" i="5"/>
  <c r="BR115" i="5"/>
  <c r="Q115" i="5"/>
  <c r="U115" i="5" s="1"/>
  <c r="AB115" i="5"/>
  <c r="S115" i="5"/>
  <c r="T115" i="5"/>
  <c r="V115" i="5"/>
  <c r="W115" i="5"/>
  <c r="X115" i="5"/>
  <c r="Y115" i="5"/>
  <c r="Z115" i="5"/>
  <c r="AA115" i="5"/>
  <c r="BR114" i="5"/>
  <c r="Q114" i="5"/>
  <c r="S114" i="5"/>
  <c r="U114" i="5"/>
  <c r="W114" i="5"/>
  <c r="Y114" i="5"/>
  <c r="AB114" i="5"/>
  <c r="BR152" i="5"/>
  <c r="Q152" i="5"/>
  <c r="U152" i="5" s="1"/>
  <c r="AB152" i="5"/>
  <c r="T152" i="5"/>
  <c r="V152" i="5"/>
  <c r="X152" i="5"/>
  <c r="Y152" i="5"/>
  <c r="Z152" i="5"/>
  <c r="BR174" i="5"/>
  <c r="Q174" i="5"/>
  <c r="S174" i="5"/>
  <c r="U174" i="5"/>
  <c r="W174" i="5"/>
  <c r="Z174" i="5"/>
  <c r="AB174" i="5"/>
  <c r="BR155" i="5"/>
  <c r="Q155" i="5"/>
  <c r="U155" i="5" s="1"/>
  <c r="Z155" i="5"/>
  <c r="S155" i="5"/>
  <c r="T155" i="5"/>
  <c r="V155" i="5"/>
  <c r="W155" i="5"/>
  <c r="X155" i="5"/>
  <c r="Y155" i="5"/>
  <c r="AA155" i="5"/>
  <c r="AB155" i="5"/>
  <c r="BR154" i="5"/>
  <c r="Q154" i="5"/>
  <c r="AA154" i="5"/>
  <c r="Z154" i="5"/>
  <c r="AB154" i="5"/>
  <c r="BR153" i="5"/>
  <c r="Q153" i="5"/>
  <c r="T153" i="5" s="1"/>
  <c r="AB153" i="5"/>
  <c r="U153" i="5"/>
  <c r="V153" i="5"/>
  <c r="X153" i="5"/>
  <c r="Y153" i="5"/>
  <c r="Z153" i="5"/>
  <c r="BR209" i="5"/>
  <c r="Q209" i="5"/>
  <c r="S209" i="5"/>
  <c r="T209" i="5"/>
  <c r="V209" i="5"/>
  <c r="X209" i="5"/>
  <c r="Z209" i="5"/>
  <c r="AA209" i="5"/>
  <c r="D209" i="5"/>
  <c r="BR208" i="5"/>
  <c r="Q208" i="5"/>
  <c r="V208" i="5" s="1"/>
  <c r="AA208" i="5"/>
  <c r="S208" i="5"/>
  <c r="T208" i="5"/>
  <c r="W208" i="5"/>
  <c r="X208" i="5"/>
  <c r="Y208" i="5"/>
  <c r="Z208" i="5"/>
  <c r="AB208" i="5"/>
  <c r="AC208" i="5"/>
  <c r="D208" i="5"/>
  <c r="BR82" i="5"/>
  <c r="Q82" i="5"/>
  <c r="S82" i="5" s="1"/>
  <c r="Y82" i="5"/>
  <c r="U82" i="5"/>
  <c r="V82" i="5"/>
  <c r="W82" i="5"/>
  <c r="Z82" i="5"/>
  <c r="AA82" i="5"/>
  <c r="AB82" i="5"/>
  <c r="D82" i="5"/>
  <c r="BR24" i="5"/>
  <c r="Q24" i="5"/>
  <c r="S24" i="5"/>
  <c r="T24" i="5"/>
  <c r="U24" i="5"/>
  <c r="X24" i="5"/>
  <c r="D24" i="5"/>
  <c r="BR23" i="5"/>
  <c r="Q23" i="5"/>
  <c r="S23" i="5" s="1"/>
  <c r="Y23" i="5"/>
  <c r="X23" i="5"/>
  <c r="Z23" i="5"/>
  <c r="AA23" i="5"/>
  <c r="D23" i="5"/>
  <c r="BR22" i="5"/>
  <c r="Q22" i="5"/>
  <c r="U22" i="5" s="1"/>
  <c r="Y22" i="5"/>
  <c r="S22" i="5"/>
  <c r="T22" i="5"/>
  <c r="Z22" i="5"/>
  <c r="AA22" i="5"/>
  <c r="AB22" i="5"/>
  <c r="D22" i="5"/>
  <c r="BR21" i="5"/>
  <c r="Q21" i="5"/>
  <c r="W21" i="5"/>
  <c r="S21" i="5"/>
  <c r="T21" i="5"/>
  <c r="U21" i="5"/>
  <c r="V21" i="5"/>
  <c r="X21" i="5"/>
  <c r="Y21" i="5"/>
  <c r="Z21" i="5"/>
  <c r="AA21" i="5"/>
  <c r="AB21" i="5"/>
  <c r="AC21" i="5"/>
  <c r="D21" i="5"/>
  <c r="BR20" i="5"/>
  <c r="Q20" i="5"/>
  <c r="Y20" i="5" s="1"/>
  <c r="T20" i="5"/>
  <c r="U20" i="5"/>
  <c r="V20" i="5"/>
  <c r="W20" i="5"/>
  <c r="X20" i="5"/>
  <c r="Z20" i="5"/>
  <c r="AA20" i="5"/>
  <c r="D20" i="5"/>
  <c r="BR81" i="5"/>
  <c r="Q81" i="5"/>
  <c r="S81" i="5" s="1"/>
  <c r="Y81" i="5"/>
  <c r="X81" i="5"/>
  <c r="Z81" i="5"/>
  <c r="AA81" i="5"/>
  <c r="D81" i="5"/>
  <c r="BR80" i="5"/>
  <c r="Q80" i="5"/>
  <c r="U80" i="5" s="1"/>
  <c r="AA80" i="5"/>
  <c r="S80" i="5"/>
  <c r="T80" i="5"/>
  <c r="Y80" i="5"/>
  <c r="Z80" i="5"/>
  <c r="AB80" i="5"/>
  <c r="D80" i="5"/>
  <c r="BR79" i="5"/>
  <c r="Q79" i="5"/>
  <c r="Y79" i="5"/>
  <c r="S79" i="5"/>
  <c r="T79" i="5"/>
  <c r="U79" i="5"/>
  <c r="V79" i="5"/>
  <c r="AC79" i="5" s="1"/>
  <c r="W79" i="5"/>
  <c r="X79" i="5"/>
  <c r="Z79" i="5"/>
  <c r="AA79" i="5"/>
  <c r="AB79" i="5"/>
  <c r="D79" i="5"/>
  <c r="BR19" i="5"/>
  <c r="Q19" i="5"/>
  <c r="V19" i="5" s="1"/>
  <c r="U19" i="5"/>
  <c r="W19" i="5"/>
  <c r="X19" i="5"/>
  <c r="Y19" i="5"/>
  <c r="Z19" i="5"/>
  <c r="D19" i="5"/>
  <c r="BR18" i="5"/>
  <c r="Q18" i="5"/>
  <c r="S18" i="5" s="1"/>
  <c r="Y18" i="5"/>
  <c r="X18" i="5"/>
  <c r="Z18" i="5"/>
  <c r="AA18" i="5"/>
  <c r="D18" i="5"/>
  <c r="BR17" i="5"/>
  <c r="Q17" i="5"/>
  <c r="U17" i="5" s="1"/>
  <c r="Y17" i="5"/>
  <c r="S17" i="5"/>
  <c r="T17" i="5"/>
  <c r="Z17" i="5"/>
  <c r="AA17" i="5"/>
  <c r="AB17" i="5"/>
  <c r="D17" i="5"/>
  <c r="BR16" i="5"/>
  <c r="Q16" i="5"/>
  <c r="Z16" i="5"/>
  <c r="S16" i="5"/>
  <c r="T16" i="5"/>
  <c r="U16" i="5"/>
  <c r="V16" i="5"/>
  <c r="W16" i="5"/>
  <c r="X16" i="5"/>
  <c r="Y16" i="5"/>
  <c r="AA16" i="5"/>
  <c r="AB16" i="5"/>
  <c r="AC16" i="5"/>
  <c r="D16" i="5"/>
  <c r="BR15" i="5"/>
  <c r="Q15" i="5"/>
  <c r="Y15" i="5" s="1"/>
  <c r="U15" i="5"/>
  <c r="V15" i="5"/>
  <c r="W15" i="5"/>
  <c r="X15" i="5"/>
  <c r="Z15" i="5"/>
  <c r="D15" i="5"/>
  <c r="BR14" i="5"/>
  <c r="Q14" i="5"/>
  <c r="S14" i="5" s="1"/>
  <c r="Y14" i="5"/>
  <c r="X14" i="5"/>
  <c r="Z14" i="5"/>
  <c r="AA14" i="5"/>
  <c r="D14" i="5"/>
  <c r="BR88" i="5"/>
  <c r="Q88" i="5"/>
  <c r="U88" i="5" s="1"/>
  <c r="Y88" i="5"/>
  <c r="S88" i="5"/>
  <c r="T88" i="5"/>
  <c r="Z88" i="5"/>
  <c r="AA88" i="5"/>
  <c r="AB88" i="5"/>
  <c r="D88" i="5"/>
  <c r="BR13" i="5"/>
  <c r="Q13" i="5"/>
  <c r="Z13" i="5"/>
  <c r="S13" i="5"/>
  <c r="T13" i="5"/>
  <c r="U13" i="5"/>
  <c r="V13" i="5"/>
  <c r="AC13" i="5" s="1"/>
  <c r="W13" i="5"/>
  <c r="X13" i="5"/>
  <c r="Y13" i="5"/>
  <c r="AA13" i="5"/>
  <c r="AB13" i="5"/>
  <c r="D13" i="5"/>
  <c r="BR78" i="5"/>
  <c r="Q78" i="5"/>
  <c r="Y78" i="5" s="1"/>
  <c r="D78" i="5"/>
  <c r="BR12" i="5"/>
  <c r="Q12" i="5"/>
  <c r="U12" i="5" s="1"/>
  <c r="Y12" i="5"/>
  <c r="S12" i="5"/>
  <c r="T12" i="5"/>
  <c r="Z12" i="5"/>
  <c r="AA12" i="5"/>
  <c r="AB12" i="5"/>
  <c r="D12" i="5"/>
  <c r="BR77" i="5"/>
  <c r="Q77" i="5"/>
  <c r="Y77" i="5"/>
  <c r="D77" i="5"/>
  <c r="BR179" i="5"/>
  <c r="Q179" i="5"/>
  <c r="S179" i="5" s="1"/>
  <c r="Z179" i="5"/>
  <c r="X179" i="5"/>
  <c r="Y179" i="5"/>
  <c r="AA179" i="5"/>
  <c r="D179" i="5"/>
  <c r="BR207" i="5"/>
  <c r="Q207" i="5"/>
  <c r="U207" i="5" s="1"/>
  <c r="Y207" i="5"/>
  <c r="S207" i="5"/>
  <c r="T207" i="5"/>
  <c r="Z207" i="5"/>
  <c r="AA207" i="5"/>
  <c r="AB207" i="5"/>
  <c r="D207" i="5"/>
  <c r="BR173" i="5"/>
  <c r="Q173" i="5"/>
  <c r="Y173" i="5"/>
  <c r="S173" i="5"/>
  <c r="T173" i="5"/>
  <c r="U173" i="5"/>
  <c r="V173" i="5"/>
  <c r="AC173" i="5" s="1"/>
  <c r="W173" i="5"/>
  <c r="X173" i="5"/>
  <c r="Z173" i="5"/>
  <c r="AA173" i="5"/>
  <c r="AB173" i="5"/>
  <c r="D173" i="5"/>
  <c r="BR206" i="5"/>
  <c r="Q206" i="5"/>
  <c r="Y206" i="5" s="1"/>
  <c r="U206" i="5"/>
  <c r="V206" i="5"/>
  <c r="W206" i="5"/>
  <c r="X206" i="5"/>
  <c r="Z206" i="5"/>
  <c r="D206" i="5"/>
  <c r="BR205" i="5"/>
  <c r="Q205" i="5"/>
  <c r="S205" i="5" s="1"/>
  <c r="Z205" i="5"/>
  <c r="X205" i="5"/>
  <c r="Y205" i="5"/>
  <c r="AA205" i="5"/>
  <c r="D205" i="5"/>
  <c r="BR204" i="5"/>
  <c r="Q204" i="5"/>
  <c r="U204" i="5" s="1"/>
  <c r="Y204" i="5"/>
  <c r="S204" i="5"/>
  <c r="T204" i="5"/>
  <c r="Z204" i="5"/>
  <c r="AA204" i="5"/>
  <c r="AB204" i="5"/>
  <c r="D204" i="5"/>
  <c r="BR76" i="5"/>
  <c r="Q76" i="5"/>
  <c r="Y76" i="5" s="1"/>
  <c r="S76" i="5"/>
  <c r="T76" i="5"/>
  <c r="U76" i="5"/>
  <c r="V76" i="5"/>
  <c r="AC76" i="5" s="1"/>
  <c r="W76" i="5"/>
  <c r="X76" i="5"/>
  <c r="Z76" i="5"/>
  <c r="AA76" i="5"/>
  <c r="AB76" i="5"/>
  <c r="D76" i="5"/>
  <c r="BR75" i="5"/>
  <c r="Q75" i="5"/>
  <c r="Y75" i="5" s="1"/>
  <c r="U75" i="5"/>
  <c r="V75" i="5"/>
  <c r="W75" i="5"/>
  <c r="X75" i="5"/>
  <c r="Z75" i="5"/>
  <c r="D75" i="5"/>
  <c r="BR74" i="5"/>
  <c r="Q74" i="5"/>
  <c r="S74" i="5" s="1"/>
  <c r="W74" i="5"/>
  <c r="Y74" i="5"/>
  <c r="Z74" i="5"/>
  <c r="AA74" i="5"/>
  <c r="D74" i="5"/>
  <c r="BR73" i="5"/>
  <c r="Q73" i="5"/>
  <c r="U73" i="5" s="1"/>
  <c r="V73" i="5"/>
  <c r="S73" i="5"/>
  <c r="T73" i="5"/>
  <c r="Z73" i="5"/>
  <c r="AA73" i="5"/>
  <c r="AB73" i="5"/>
  <c r="D73" i="5"/>
  <c r="BR72" i="5"/>
  <c r="Q72" i="5"/>
  <c r="Y72" i="5" s="1"/>
  <c r="S72" i="5"/>
  <c r="T72" i="5"/>
  <c r="U72" i="5"/>
  <c r="V72" i="5"/>
  <c r="W72" i="5"/>
  <c r="X72" i="5"/>
  <c r="Z72" i="5"/>
  <c r="AA72" i="5"/>
  <c r="AB72" i="5"/>
  <c r="AC72" i="5"/>
  <c r="D72" i="5"/>
  <c r="BR71" i="5"/>
  <c r="Q71" i="5"/>
  <c r="Y71" i="5" s="1"/>
  <c r="U71" i="5"/>
  <c r="V71" i="5"/>
  <c r="W71" i="5"/>
  <c r="X71" i="5"/>
  <c r="Z71" i="5"/>
  <c r="D71" i="5"/>
  <c r="BR70" i="5"/>
  <c r="Q70" i="5"/>
  <c r="S70" i="5" s="1"/>
  <c r="Y70" i="5"/>
  <c r="X70" i="5"/>
  <c r="Z70" i="5"/>
  <c r="AA70" i="5"/>
  <c r="D70" i="5"/>
  <c r="BR69" i="5"/>
  <c r="Q69" i="5"/>
  <c r="U69" i="5" s="1"/>
  <c r="Y69" i="5"/>
  <c r="S69" i="5"/>
  <c r="T69" i="5"/>
  <c r="Z69" i="5"/>
  <c r="AA69" i="5"/>
  <c r="AB69" i="5"/>
  <c r="D69" i="5"/>
  <c r="BR68" i="5"/>
  <c r="Q68" i="5"/>
  <c r="Y68" i="5" s="1"/>
  <c r="S68" i="5"/>
  <c r="T68" i="5"/>
  <c r="U68" i="5"/>
  <c r="V68" i="5"/>
  <c r="AC68" i="5" s="1"/>
  <c r="W68" i="5"/>
  <c r="X68" i="5"/>
  <c r="Z68" i="5"/>
  <c r="AA68" i="5"/>
  <c r="AB68" i="5"/>
  <c r="D68" i="5"/>
  <c r="BR67" i="5"/>
  <c r="Q67" i="5"/>
  <c r="AA67" i="5" s="1"/>
  <c r="U67" i="5"/>
  <c r="V67" i="5"/>
  <c r="W67" i="5"/>
  <c r="X67" i="5"/>
  <c r="Y67" i="5"/>
  <c r="D67" i="5"/>
  <c r="BR66" i="5"/>
  <c r="Q66" i="5"/>
  <c r="S66" i="5" s="1"/>
  <c r="Z66" i="5"/>
  <c r="X66" i="5"/>
  <c r="Y66" i="5"/>
  <c r="AA66" i="5"/>
  <c r="D66" i="5"/>
  <c r="BR42" i="5"/>
  <c r="Q42" i="5"/>
  <c r="U42" i="5" s="1"/>
  <c r="Y42" i="5"/>
  <c r="S42" i="5"/>
  <c r="T42" i="5"/>
  <c r="Z42" i="5"/>
  <c r="AA42" i="5"/>
  <c r="AB42" i="5"/>
  <c r="D42" i="5"/>
  <c r="BR134" i="5"/>
  <c r="Q134" i="5"/>
  <c r="Y134" i="5" s="1"/>
  <c r="S134" i="5"/>
  <c r="T134" i="5"/>
  <c r="U134" i="5"/>
  <c r="V134" i="5"/>
  <c r="AC134" i="5" s="1"/>
  <c r="W134" i="5"/>
  <c r="X134" i="5"/>
  <c r="Z134" i="5"/>
  <c r="AA134" i="5"/>
  <c r="AB134" i="5"/>
  <c r="D134" i="5"/>
  <c r="BR41" i="5"/>
  <c r="Q41" i="5"/>
  <c r="AA41" i="5" s="1"/>
  <c r="U41" i="5"/>
  <c r="V41" i="5"/>
  <c r="W41" i="5"/>
  <c r="X41" i="5"/>
  <c r="Y41" i="5"/>
  <c r="D41" i="5"/>
  <c r="BR40" i="5"/>
  <c r="Q40" i="5"/>
  <c r="S40" i="5" s="1"/>
  <c r="Z40" i="5"/>
  <c r="X40" i="5"/>
  <c r="Y40" i="5"/>
  <c r="AA40" i="5"/>
  <c r="D40" i="5"/>
  <c r="BR39" i="5"/>
  <c r="Q39" i="5"/>
  <c r="Y39" i="5"/>
  <c r="D39" i="5"/>
  <c r="BR38" i="5"/>
  <c r="Q38" i="5"/>
  <c r="Y38" i="5" s="1"/>
  <c r="U38" i="5"/>
  <c r="V38" i="5"/>
  <c r="W38" i="5"/>
  <c r="X38" i="5"/>
  <c r="Z38" i="5"/>
  <c r="D38" i="5"/>
  <c r="BR37" i="5"/>
  <c r="Q37" i="5"/>
  <c r="S37" i="5" s="1"/>
  <c r="Y37" i="5"/>
  <c r="X37" i="5"/>
  <c r="Z37" i="5"/>
  <c r="AA37" i="5"/>
  <c r="D37" i="5"/>
  <c r="BR33" i="5"/>
  <c r="Q33" i="5"/>
  <c r="U33" i="5" s="1"/>
  <c r="Y33" i="5"/>
  <c r="S33" i="5"/>
  <c r="T33" i="5"/>
  <c r="Z33" i="5"/>
  <c r="AA33" i="5"/>
  <c r="AB33" i="5"/>
  <c r="D33" i="5"/>
  <c r="BR32" i="5"/>
  <c r="Q32" i="5"/>
  <c r="Y32" i="5" s="1"/>
  <c r="S32" i="5"/>
  <c r="T32" i="5"/>
  <c r="U32" i="5"/>
  <c r="V32" i="5"/>
  <c r="AC32" i="5" s="1"/>
  <c r="W32" i="5"/>
  <c r="X32" i="5"/>
  <c r="Z32" i="5"/>
  <c r="AA32" i="5"/>
  <c r="AB32" i="5"/>
  <c r="D32" i="5"/>
  <c r="BR31" i="5"/>
  <c r="Q31" i="5"/>
  <c r="Y31" i="5" s="1"/>
  <c r="U31" i="5"/>
  <c r="V31" i="5"/>
  <c r="W31" i="5"/>
  <c r="X31" i="5"/>
  <c r="Z31" i="5"/>
  <c r="D31" i="5"/>
  <c r="BR151" i="5"/>
  <c r="Q151" i="5"/>
  <c r="S151" i="5" s="1"/>
  <c r="Y151" i="5"/>
  <c r="X151" i="5"/>
  <c r="Z151" i="5"/>
  <c r="AA151" i="5"/>
  <c r="D151" i="5"/>
  <c r="BR150" i="5"/>
  <c r="Q150" i="5"/>
  <c r="U150" i="5" s="1"/>
  <c r="Y150" i="5"/>
  <c r="S150" i="5"/>
  <c r="T150" i="5"/>
  <c r="Z150" i="5"/>
  <c r="AA150" i="5"/>
  <c r="AB150" i="5"/>
  <c r="D150" i="5"/>
  <c r="BR203" i="5"/>
  <c r="Q203" i="5"/>
  <c r="Y203" i="5" s="1"/>
  <c r="AC203" i="5" s="1"/>
  <c r="S203" i="5"/>
  <c r="T203" i="5"/>
  <c r="U203" i="5"/>
  <c r="V203" i="5"/>
  <c r="W203" i="5"/>
  <c r="X203" i="5"/>
  <c r="Z203" i="5"/>
  <c r="AA203" i="5"/>
  <c r="AB203" i="5"/>
  <c r="D203" i="5"/>
  <c r="BR202" i="5"/>
  <c r="Q202" i="5"/>
  <c r="Y202" i="5" s="1"/>
  <c r="U202" i="5"/>
  <c r="V202" i="5"/>
  <c r="W202" i="5"/>
  <c r="X202" i="5"/>
  <c r="Z202" i="5"/>
  <c r="AA202" i="5"/>
  <c r="AB202" i="5"/>
  <c r="D202" i="5"/>
  <c r="BR172" i="5"/>
  <c r="Q172" i="5"/>
  <c r="S172" i="5" s="1"/>
  <c r="Y172" i="5"/>
  <c r="X172" i="5"/>
  <c r="Z172" i="5"/>
  <c r="AA172" i="5"/>
  <c r="D172" i="5"/>
  <c r="BR201" i="5"/>
  <c r="Q201" i="5"/>
  <c r="U201" i="5" s="1"/>
  <c r="Y201" i="5"/>
  <c r="S201" i="5"/>
  <c r="T201" i="5"/>
  <c r="W201" i="5"/>
  <c r="X201" i="5"/>
  <c r="Z201" i="5"/>
  <c r="AA201" i="5"/>
  <c r="AB201" i="5"/>
  <c r="D201" i="5"/>
  <c r="BR171" i="5"/>
  <c r="Q171" i="5"/>
  <c r="X171" i="5" s="1"/>
  <c r="T171" i="5"/>
  <c r="U171" i="5"/>
  <c r="V171" i="5"/>
  <c r="W171" i="5"/>
  <c r="Z171" i="5"/>
  <c r="AA171" i="5"/>
  <c r="AB171" i="5"/>
  <c r="D171" i="5"/>
  <c r="BR200" i="5"/>
  <c r="Q200" i="5"/>
  <c r="Y200" i="5" s="1"/>
  <c r="V200" i="5"/>
  <c r="W200" i="5"/>
  <c r="X200" i="5"/>
  <c r="Z200" i="5"/>
  <c r="D200" i="5"/>
  <c r="BR149" i="5"/>
  <c r="Q149" i="5"/>
  <c r="Y149" i="5"/>
  <c r="D149" i="5"/>
  <c r="BR148" i="5"/>
  <c r="Q148" i="5"/>
  <c r="X148" i="5" s="1"/>
  <c r="T148" i="5"/>
  <c r="U148" i="5"/>
  <c r="V148" i="5"/>
  <c r="W148" i="5"/>
  <c r="Z148" i="5"/>
  <c r="AA148" i="5"/>
  <c r="AB148" i="5"/>
  <c r="D148" i="5"/>
  <c r="BR147" i="5"/>
  <c r="Q147" i="5"/>
  <c r="Y147" i="5" s="1"/>
  <c r="V147" i="5"/>
  <c r="W147" i="5"/>
  <c r="X147" i="5"/>
  <c r="Z147" i="5"/>
  <c r="AA147" i="5"/>
  <c r="AB147" i="5"/>
  <c r="D147" i="5"/>
  <c r="BR129" i="5"/>
  <c r="Q129" i="5"/>
  <c r="W129" i="5" s="1"/>
  <c r="S129" i="5"/>
  <c r="T129" i="5"/>
  <c r="Y129" i="5"/>
  <c r="AB129" i="5"/>
  <c r="D129" i="5"/>
  <c r="BR128" i="5"/>
  <c r="Q128" i="5"/>
  <c r="Y128" i="5" s="1"/>
  <c r="S128" i="5"/>
  <c r="U128" i="5"/>
  <c r="V128" i="5"/>
  <c r="Z128" i="5"/>
  <c r="AB128" i="5"/>
  <c r="D128" i="5"/>
  <c r="BR127" i="5"/>
  <c r="Q127" i="5"/>
  <c r="Y127" i="5"/>
  <c r="D127" i="5"/>
  <c r="BR126" i="5"/>
  <c r="Q126" i="5"/>
  <c r="W126" i="5" s="1"/>
  <c r="S126" i="5"/>
  <c r="T126" i="5"/>
  <c r="Z126" i="5"/>
  <c r="AB126" i="5"/>
  <c r="D126" i="5"/>
  <c r="BR125" i="5"/>
  <c r="Q125" i="5"/>
  <c r="Z125" i="5" s="1"/>
  <c r="S125" i="5"/>
  <c r="U125" i="5"/>
  <c r="V125" i="5"/>
  <c r="Y125" i="5"/>
  <c r="AB125" i="5"/>
  <c r="D125" i="5"/>
  <c r="BR124" i="5"/>
  <c r="Q124" i="5"/>
  <c r="Y124" i="5"/>
  <c r="S124" i="5"/>
  <c r="AC124" i="5" s="1"/>
  <c r="T124" i="5"/>
  <c r="U124" i="5"/>
  <c r="V124" i="5"/>
  <c r="W124" i="5"/>
  <c r="X124" i="5"/>
  <c r="Z124" i="5"/>
  <c r="AA124" i="5"/>
  <c r="AB124" i="5"/>
  <c r="D124" i="5"/>
  <c r="BR146" i="5"/>
  <c r="Q146" i="5"/>
  <c r="D146" i="5"/>
  <c r="BR199" i="5"/>
  <c r="Q199" i="5"/>
  <c r="W199" i="5" s="1"/>
  <c r="S199" i="5"/>
  <c r="T199" i="5"/>
  <c r="Z199" i="5"/>
  <c r="AB199" i="5"/>
  <c r="D199" i="5"/>
  <c r="BR145" i="5"/>
  <c r="Q145" i="5"/>
  <c r="Z145" i="5" s="1"/>
  <c r="S145" i="5"/>
  <c r="U145" i="5"/>
  <c r="V145" i="5"/>
  <c r="Y145" i="5"/>
  <c r="AB145" i="5"/>
  <c r="D145" i="5"/>
  <c r="BR144" i="5"/>
  <c r="Q144" i="5"/>
  <c r="Y144" i="5"/>
  <c r="S144" i="5"/>
  <c r="AC144" i="5" s="1"/>
  <c r="T144" i="5"/>
  <c r="U144" i="5"/>
  <c r="V144" i="5"/>
  <c r="W144" i="5"/>
  <c r="X144" i="5"/>
  <c r="Z144" i="5"/>
  <c r="AA144" i="5"/>
  <c r="AB144" i="5"/>
  <c r="D144" i="5"/>
  <c r="BR143" i="5"/>
  <c r="Q143" i="5"/>
  <c r="Y143" i="5" s="1"/>
  <c r="Z143" i="5"/>
  <c r="D143" i="5"/>
  <c r="BR142" i="5"/>
  <c r="Q142" i="5"/>
  <c r="W142" i="5" s="1"/>
  <c r="S142" i="5"/>
  <c r="T142" i="5"/>
  <c r="Z142" i="5"/>
  <c r="AB142" i="5"/>
  <c r="D142" i="5"/>
  <c r="BR123" i="5"/>
  <c r="Q123" i="5"/>
  <c r="Z123" i="5" s="1"/>
  <c r="S123" i="5"/>
  <c r="U123" i="5"/>
  <c r="V123" i="5"/>
  <c r="Y123" i="5"/>
  <c r="AB123" i="5"/>
  <c r="D123" i="5"/>
  <c r="BR11" i="5"/>
  <c r="Q11" i="5"/>
  <c r="Y11" i="5"/>
  <c r="D11" i="5"/>
  <c r="BR10" i="5"/>
  <c r="Q10" i="5"/>
  <c r="W10" i="5" s="1"/>
  <c r="S10" i="5"/>
  <c r="T10" i="5"/>
  <c r="Y10" i="5"/>
  <c r="AB10" i="5"/>
  <c r="D10" i="5"/>
  <c r="BR9" i="5"/>
  <c r="Q9" i="5"/>
  <c r="Y9" i="5" s="1"/>
  <c r="D9" i="5"/>
  <c r="BR8" i="5"/>
  <c r="Q8" i="5"/>
  <c r="D8" i="5"/>
  <c r="BR7" i="5"/>
  <c r="Q7" i="5"/>
  <c r="W7" i="5" s="1"/>
  <c r="S7" i="5"/>
  <c r="T7" i="5"/>
  <c r="Z7" i="5"/>
  <c r="AB7" i="5"/>
  <c r="D7" i="5"/>
  <c r="BR6" i="5"/>
  <c r="Q6" i="5"/>
  <c r="Y6" i="5" s="1"/>
  <c r="S6" i="5"/>
  <c r="U6" i="5"/>
  <c r="V6" i="5"/>
  <c r="Z6" i="5"/>
  <c r="AB6" i="5"/>
  <c r="D6" i="5"/>
  <c r="BR122" i="5"/>
  <c r="Q122" i="5"/>
  <c r="Y122" i="5"/>
  <c r="S122" i="5"/>
  <c r="AC122" i="5" s="1"/>
  <c r="T122" i="5"/>
  <c r="U122" i="5"/>
  <c r="V122" i="5"/>
  <c r="W122" i="5"/>
  <c r="X122" i="5"/>
  <c r="Z122" i="5"/>
  <c r="AA122" i="5"/>
  <c r="AB122" i="5"/>
  <c r="D122" i="5"/>
  <c r="BR5" i="5"/>
  <c r="Q5" i="5"/>
  <c r="Z5" i="5" s="1"/>
  <c r="Y5" i="5"/>
  <c r="D5" i="5"/>
  <c r="BR170" i="5"/>
  <c r="Q170" i="5"/>
  <c r="X170" i="5" s="1"/>
  <c r="S170" i="5"/>
  <c r="U170" i="5"/>
  <c r="AA170" i="5"/>
  <c r="D170" i="5"/>
  <c r="BR178" i="5"/>
  <c r="Q178" i="5"/>
  <c r="Y178" i="5"/>
  <c r="BR119" i="5"/>
  <c r="Q119" i="5"/>
  <c r="W119" i="5" s="1"/>
  <c r="S119" i="5"/>
  <c r="T119" i="5"/>
  <c r="Y119" i="5"/>
  <c r="AB119" i="5"/>
  <c r="D119" i="5"/>
  <c r="BR118" i="5"/>
  <c r="Q118" i="5"/>
  <c r="Y118" i="5" s="1"/>
  <c r="U118" i="5"/>
  <c r="V118" i="5"/>
  <c r="Z118" i="5"/>
  <c r="AB118" i="5"/>
  <c r="D118" i="5"/>
  <c r="BR30" i="5"/>
  <c r="Q30" i="5"/>
  <c r="T30" i="5" s="1"/>
  <c r="S30" i="5"/>
  <c r="U30" i="5"/>
  <c r="W30" i="5"/>
  <c r="X30" i="5"/>
  <c r="Z30" i="5"/>
  <c r="AA30" i="5"/>
  <c r="AB30" i="5"/>
  <c r="D30" i="5"/>
  <c r="BR117" i="5"/>
  <c r="Q117" i="5"/>
  <c r="Y117" i="5" s="1"/>
  <c r="AA117" i="5"/>
  <c r="D117" i="5"/>
  <c r="BR116" i="5"/>
  <c r="Q116" i="5"/>
  <c r="X116" i="5" s="1"/>
  <c r="S116" i="5"/>
  <c r="T116" i="5"/>
  <c r="W116" i="5"/>
  <c r="Y116" i="5"/>
  <c r="AB116" i="5"/>
  <c r="D116" i="5"/>
  <c r="BR29" i="5"/>
  <c r="Q29" i="5"/>
  <c r="Y29" i="5" s="1"/>
  <c r="U29" i="5"/>
  <c r="V29" i="5"/>
  <c r="Z29" i="5"/>
  <c r="D29" i="5"/>
  <c r="BR198" i="5"/>
  <c r="Q198" i="5"/>
  <c r="T198" i="5" s="1"/>
  <c r="S198" i="5"/>
  <c r="U198" i="5"/>
  <c r="W198" i="5"/>
  <c r="X198" i="5"/>
  <c r="Z198" i="5"/>
  <c r="AA198" i="5"/>
  <c r="AB198" i="5"/>
  <c r="D198" i="5"/>
  <c r="BR177" i="5"/>
  <c r="Q177" i="5"/>
  <c r="Z177" i="5" s="1"/>
  <c r="Y177" i="5"/>
  <c r="D177" i="5"/>
  <c r="BR141" i="5"/>
  <c r="Q141" i="5"/>
  <c r="X141" i="5" s="1"/>
  <c r="S141" i="5"/>
  <c r="T141" i="5"/>
  <c r="W141" i="5"/>
  <c r="Z141" i="5"/>
  <c r="AB141" i="5"/>
  <c r="D141" i="5"/>
  <c r="BR197" i="5"/>
  <c r="Q197" i="5"/>
  <c r="Y197" i="5" s="1"/>
  <c r="U197" i="5"/>
  <c r="V197" i="5"/>
  <c r="Z197" i="5"/>
  <c r="D197" i="5"/>
  <c r="BR140" i="5"/>
  <c r="Q140" i="5"/>
  <c r="T140" i="5" s="1"/>
  <c r="S140" i="5"/>
  <c r="U140" i="5"/>
  <c r="W140" i="5"/>
  <c r="X140" i="5"/>
  <c r="Y140" i="5"/>
  <c r="AA140" i="5"/>
  <c r="AB140" i="5"/>
  <c r="D140" i="5"/>
  <c r="BR169" i="5"/>
  <c r="Q169" i="5"/>
  <c r="Y169" i="5"/>
  <c r="Z169" i="5"/>
  <c r="D169" i="5"/>
  <c r="BR196" i="5"/>
  <c r="Q196" i="5"/>
  <c r="X196" i="5" s="1"/>
  <c r="S196" i="5"/>
  <c r="T196" i="5"/>
  <c r="W196" i="5"/>
  <c r="Z196" i="5"/>
  <c r="AB196" i="5"/>
  <c r="D196" i="5"/>
  <c r="BR139" i="5"/>
  <c r="Q139" i="5"/>
  <c r="Z139" i="5" s="1"/>
  <c r="U139" i="5"/>
  <c r="V139" i="5"/>
  <c r="Y139" i="5"/>
  <c r="D139" i="5"/>
  <c r="BR138" i="5"/>
  <c r="Q138" i="5"/>
  <c r="T138" i="5" s="1"/>
  <c r="S138" i="5"/>
  <c r="U138" i="5"/>
  <c r="W138" i="5"/>
  <c r="X138" i="5"/>
  <c r="Z138" i="5"/>
  <c r="AA138" i="5"/>
  <c r="AB138" i="5"/>
  <c r="D138" i="5"/>
  <c r="BR195" i="5"/>
  <c r="Q195" i="5"/>
  <c r="Y195" i="5"/>
  <c r="Z195" i="5"/>
  <c r="AA195" i="5"/>
  <c r="D195" i="5"/>
  <c r="BR137" i="5"/>
  <c r="Q137" i="5"/>
  <c r="X137" i="5" s="1"/>
  <c r="S137" i="5"/>
  <c r="T137" i="5"/>
  <c r="W137" i="5"/>
  <c r="Z137" i="5"/>
  <c r="AB137" i="5"/>
  <c r="D137" i="5"/>
  <c r="BR136" i="5"/>
  <c r="Q136" i="5"/>
  <c r="X136" i="5" s="1"/>
  <c r="U136" i="5"/>
  <c r="V136" i="5"/>
  <c r="Z136" i="5"/>
  <c r="D136" i="5"/>
  <c r="BR113" i="5"/>
  <c r="Q113" i="5"/>
  <c r="T113" i="5" s="1"/>
  <c r="S113" i="5"/>
  <c r="U113" i="5"/>
  <c r="W113" i="5"/>
  <c r="X113" i="5"/>
  <c r="Y113" i="5"/>
  <c r="AA113" i="5"/>
  <c r="AB113" i="5"/>
  <c r="D113" i="5"/>
  <c r="BR112" i="5"/>
  <c r="Q112" i="5"/>
  <c r="D112" i="5"/>
  <c r="BR111" i="5"/>
  <c r="Q111" i="5"/>
  <c r="X111" i="5" s="1"/>
  <c r="S111" i="5"/>
  <c r="T111" i="5"/>
  <c r="W111" i="5"/>
  <c r="Z111" i="5"/>
  <c r="AB111" i="5"/>
  <c r="D111" i="5"/>
  <c r="BR110" i="5"/>
  <c r="Q110" i="5"/>
  <c r="AA110" i="5" s="1"/>
  <c r="U110" i="5"/>
  <c r="V110" i="5"/>
  <c r="Y110" i="5"/>
  <c r="D110" i="5"/>
  <c r="BR109" i="5"/>
  <c r="Q109" i="5"/>
  <c r="T109" i="5" s="1"/>
  <c r="S109" i="5"/>
  <c r="U109" i="5"/>
  <c r="W109" i="5"/>
  <c r="X109" i="5"/>
  <c r="Y109" i="5"/>
  <c r="Z109" i="5"/>
  <c r="AB109" i="5"/>
  <c r="D109" i="5"/>
  <c r="BR58" i="5"/>
  <c r="Q58" i="5"/>
  <c r="Y58" i="5" s="1"/>
  <c r="Z58" i="5"/>
  <c r="D58" i="5"/>
  <c r="BR194" i="5"/>
  <c r="Q194" i="5"/>
  <c r="X194" i="5" s="1"/>
  <c r="S194" i="5"/>
  <c r="T194" i="5"/>
  <c r="W194" i="5"/>
  <c r="Z194" i="5"/>
  <c r="AB194" i="5"/>
  <c r="D194" i="5"/>
  <c r="BR193" i="5"/>
  <c r="Q193" i="5"/>
  <c r="AB193" i="5" s="1"/>
  <c r="U193" i="5"/>
  <c r="V193" i="5"/>
  <c r="Y193" i="5"/>
  <c r="D193" i="5"/>
  <c r="BR192" i="5"/>
  <c r="Q192" i="5"/>
  <c r="T192" i="5" s="1"/>
  <c r="S192" i="5"/>
  <c r="U192" i="5"/>
  <c r="W192" i="5"/>
  <c r="X192" i="5"/>
  <c r="Y192" i="5"/>
  <c r="Z192" i="5"/>
  <c r="AB192" i="5"/>
  <c r="D192" i="5"/>
  <c r="BR191" i="5"/>
  <c r="Q191" i="5"/>
  <c r="AA191" i="5" s="1"/>
  <c r="Z191" i="5"/>
  <c r="Y191" i="5"/>
  <c r="D191" i="5"/>
  <c r="BR190" i="5"/>
  <c r="Q190" i="5"/>
  <c r="Y190" i="5"/>
  <c r="S190" i="5"/>
  <c r="T190" i="5"/>
  <c r="U190" i="5"/>
  <c r="V190" i="5"/>
  <c r="W190" i="5"/>
  <c r="X190" i="5"/>
  <c r="Z190" i="5"/>
  <c r="AA190" i="5"/>
  <c r="AB190" i="5"/>
  <c r="AC190" i="5"/>
  <c r="D190" i="5"/>
  <c r="BR87" i="5"/>
  <c r="Q87" i="5"/>
  <c r="AA87" i="5" s="1"/>
  <c r="U87" i="5"/>
  <c r="V87" i="5"/>
  <c r="Y87" i="5"/>
  <c r="D87" i="5"/>
  <c r="BR57" i="5"/>
  <c r="Q57" i="5"/>
  <c r="U57" i="5" s="1"/>
  <c r="S57" i="5"/>
  <c r="T57" i="5"/>
  <c r="V57" i="5"/>
  <c r="W57" i="5"/>
  <c r="X57" i="5"/>
  <c r="Y57" i="5"/>
  <c r="AA57" i="5"/>
  <c r="AB57" i="5"/>
  <c r="D57" i="5"/>
  <c r="BR56" i="5"/>
  <c r="Q56" i="5"/>
  <c r="Z56" i="5" s="1"/>
  <c r="Y56" i="5"/>
  <c r="D56" i="5"/>
  <c r="BR108" i="5"/>
  <c r="Q108" i="5"/>
  <c r="Y108" i="5" s="1"/>
  <c r="S108" i="5"/>
  <c r="T108" i="5"/>
  <c r="V108" i="5"/>
  <c r="W108" i="5"/>
  <c r="X108" i="5"/>
  <c r="Z108" i="5"/>
  <c r="AA108" i="5"/>
  <c r="AB108" i="5"/>
  <c r="D108" i="5"/>
  <c r="BR28" i="5"/>
  <c r="Q28" i="5"/>
  <c r="U28" i="5" s="1"/>
  <c r="V28" i="5"/>
  <c r="Y28" i="5"/>
  <c r="D28" i="5"/>
  <c r="BR107" i="5"/>
  <c r="Q107" i="5"/>
  <c r="Z107" i="5" s="1"/>
  <c r="S107" i="5"/>
  <c r="T107" i="5"/>
  <c r="U107" i="5"/>
  <c r="V107" i="5"/>
  <c r="W107" i="5"/>
  <c r="X107" i="5"/>
  <c r="Y107" i="5"/>
  <c r="AA107" i="5"/>
  <c r="AB107" i="5"/>
  <c r="D107" i="5"/>
  <c r="BR106" i="5"/>
  <c r="Q106" i="5"/>
  <c r="U106" i="5" s="1"/>
  <c r="Y106" i="5"/>
  <c r="D106" i="5"/>
  <c r="BR105" i="5"/>
  <c r="Q105" i="5"/>
  <c r="Y105" i="5" s="1"/>
  <c r="S105" i="5"/>
  <c r="T105" i="5"/>
  <c r="W105" i="5"/>
  <c r="X105" i="5"/>
  <c r="Z105" i="5"/>
  <c r="AA105" i="5"/>
  <c r="AB105" i="5"/>
  <c r="D105" i="5"/>
  <c r="BR104" i="5"/>
  <c r="Q104" i="5"/>
  <c r="U104" i="5"/>
  <c r="V104" i="5"/>
  <c r="Y104" i="5"/>
  <c r="D104" i="5"/>
  <c r="BR103" i="5"/>
  <c r="Q103" i="5"/>
  <c r="U103" i="5" s="1"/>
  <c r="S103" i="5"/>
  <c r="T103" i="5"/>
  <c r="V103" i="5"/>
  <c r="W103" i="5"/>
  <c r="X103" i="5"/>
  <c r="Y103" i="5"/>
  <c r="AA103" i="5"/>
  <c r="AB103" i="5"/>
  <c r="D103" i="5"/>
  <c r="BR189" i="5"/>
  <c r="Q189" i="5"/>
  <c r="Y189" i="5"/>
  <c r="U189" i="5"/>
  <c r="D189" i="5"/>
  <c r="BR176" i="5"/>
  <c r="Q176" i="5"/>
  <c r="Y176" i="5" s="1"/>
  <c r="S176" i="5"/>
  <c r="T176" i="5"/>
  <c r="W176" i="5"/>
  <c r="X176" i="5"/>
  <c r="Z176" i="5"/>
  <c r="AB176" i="5"/>
  <c r="D176" i="5"/>
  <c r="BR168" i="5"/>
  <c r="Q168" i="5"/>
  <c r="Y168" i="5" s="1"/>
  <c r="D168" i="5"/>
  <c r="BR188" i="5"/>
  <c r="Q188" i="5"/>
  <c r="Y188" i="5" s="1"/>
  <c r="Z188" i="5"/>
  <c r="U188" i="5"/>
  <c r="AA188" i="5"/>
  <c r="D188" i="5"/>
  <c r="BR187" i="5"/>
  <c r="Q187" i="5"/>
  <c r="Y187" i="5" s="1"/>
  <c r="S187" i="5"/>
  <c r="T187" i="5"/>
  <c r="W187" i="5"/>
  <c r="X187" i="5"/>
  <c r="Z187" i="5"/>
  <c r="AA187" i="5"/>
  <c r="AB187" i="5"/>
  <c r="D187" i="5"/>
  <c r="BR167" i="5"/>
  <c r="Q167" i="5"/>
  <c r="D167" i="5"/>
  <c r="BR166" i="5"/>
  <c r="Q166" i="5"/>
  <c r="T166" i="5" s="1"/>
  <c r="S166" i="5"/>
  <c r="W166" i="5"/>
  <c r="X166" i="5"/>
  <c r="Y166" i="5"/>
  <c r="Z166" i="5"/>
  <c r="AB166" i="5"/>
  <c r="D166" i="5"/>
  <c r="BR165" i="5"/>
  <c r="Q165" i="5"/>
  <c r="U165" i="5" s="1"/>
  <c r="Z165" i="5"/>
  <c r="D165" i="5"/>
  <c r="BR164" i="5"/>
  <c r="Q164" i="5"/>
  <c r="Y164" i="5" s="1"/>
  <c r="S164" i="5"/>
  <c r="T164" i="5"/>
  <c r="V164" i="5"/>
  <c r="W164" i="5"/>
  <c r="X164" i="5"/>
  <c r="Z164" i="5"/>
  <c r="AA164" i="5"/>
  <c r="AB164" i="5"/>
  <c r="D164" i="5"/>
  <c r="BR163" i="5"/>
  <c r="Q163" i="5"/>
  <c r="D163" i="5"/>
  <c r="BR162" i="5"/>
  <c r="Q162" i="5"/>
  <c r="AA162" i="5" s="1"/>
  <c r="S162" i="5"/>
  <c r="T162" i="5"/>
  <c r="V162" i="5"/>
  <c r="W162" i="5"/>
  <c r="X162" i="5"/>
  <c r="Y162" i="5"/>
  <c r="AB162" i="5"/>
  <c r="D162" i="5"/>
  <c r="BR161" i="5"/>
  <c r="Q161" i="5"/>
  <c r="S161" i="5" s="1"/>
  <c r="U161" i="5"/>
  <c r="V161" i="5"/>
  <c r="W161" i="5"/>
  <c r="Z161" i="5"/>
  <c r="AA161" i="5"/>
  <c r="D161" i="5"/>
  <c r="BR160" i="5"/>
  <c r="Q160" i="5"/>
  <c r="V160" i="5" s="1"/>
  <c r="AC160" i="5" s="1"/>
  <c r="AB160" i="5"/>
  <c r="S160" i="5"/>
  <c r="T160" i="5"/>
  <c r="U160" i="5"/>
  <c r="W160" i="5"/>
  <c r="X160" i="5"/>
  <c r="Y160" i="5"/>
  <c r="Z160" i="5"/>
  <c r="AA160" i="5"/>
  <c r="D160" i="5"/>
  <c r="BR159" i="5"/>
  <c r="Q159" i="5"/>
  <c r="U159" i="5" s="1"/>
  <c r="Y159" i="5"/>
  <c r="Z159" i="5"/>
  <c r="AA159" i="5"/>
  <c r="D159" i="5"/>
  <c r="BR158" i="5"/>
  <c r="Q158" i="5"/>
  <c r="Y158" i="5" s="1"/>
  <c r="S158" i="5"/>
  <c r="T158" i="5"/>
  <c r="V158" i="5"/>
  <c r="W158" i="5"/>
  <c r="X158" i="5"/>
  <c r="Z158" i="5"/>
  <c r="AB158" i="5"/>
  <c r="D158" i="5"/>
  <c r="BR157" i="5"/>
  <c r="Q157" i="5"/>
  <c r="S157" i="5" s="1"/>
  <c r="Y157" i="5"/>
  <c r="U157" i="5"/>
  <c r="V157" i="5"/>
  <c r="Z157" i="5"/>
  <c r="AA157" i="5"/>
  <c r="D157" i="5"/>
  <c r="BR186" i="5"/>
  <c r="Q186" i="5"/>
  <c r="AA186" i="5"/>
  <c r="D186" i="5"/>
  <c r="BR185" i="5"/>
  <c r="Q185" i="5"/>
  <c r="Y185" i="5" s="1"/>
  <c r="S185" i="5"/>
  <c r="T185" i="5"/>
  <c r="V185" i="5"/>
  <c r="W185" i="5"/>
  <c r="X185" i="5"/>
  <c r="Z185" i="5"/>
  <c r="AB185" i="5"/>
  <c r="D185" i="5"/>
  <c r="BR184" i="5"/>
  <c r="Q184" i="5"/>
  <c r="Y184" i="5"/>
  <c r="D184" i="5"/>
  <c r="BR183" i="5"/>
  <c r="Q183" i="5"/>
  <c r="U183" i="5" s="1"/>
  <c r="Y183" i="5"/>
  <c r="Z183" i="5"/>
  <c r="AA183" i="5"/>
  <c r="D183" i="5"/>
  <c r="BR182" i="5"/>
  <c r="Q182" i="5"/>
  <c r="AA182" i="5" s="1"/>
  <c r="D182" i="5"/>
  <c r="BR55" i="5"/>
  <c r="Q55" i="5"/>
  <c r="V55" i="5" s="1"/>
  <c r="AC55" i="5" s="1"/>
  <c r="Z55" i="5"/>
  <c r="S55" i="5"/>
  <c r="T55" i="5"/>
  <c r="U55" i="5"/>
  <c r="W55" i="5"/>
  <c r="X55" i="5"/>
  <c r="Y55" i="5"/>
  <c r="AA55" i="5"/>
  <c r="AB55" i="5"/>
  <c r="D55" i="5"/>
  <c r="BR54" i="5"/>
  <c r="Q54" i="5"/>
  <c r="U54" i="5" s="1"/>
  <c r="Y54" i="5"/>
  <c r="Z54" i="5"/>
  <c r="AA54" i="5"/>
  <c r="D54" i="5"/>
  <c r="BR53" i="5"/>
  <c r="Q53" i="5"/>
  <c r="Y53" i="5" s="1"/>
  <c r="S53" i="5"/>
  <c r="T53" i="5"/>
  <c r="V53" i="5"/>
  <c r="W53" i="5"/>
  <c r="X53" i="5"/>
  <c r="Z53" i="5"/>
  <c r="AB53" i="5"/>
  <c r="D53" i="5"/>
  <c r="BR86" i="5"/>
  <c r="Q86" i="5"/>
  <c r="S86" i="5" s="1"/>
  <c r="AA86" i="5"/>
  <c r="U86" i="5"/>
  <c r="V86" i="5"/>
  <c r="Y86" i="5"/>
  <c r="Z86" i="5"/>
  <c r="D86" i="5"/>
  <c r="BR85" i="5"/>
  <c r="Q85" i="5"/>
  <c r="V85" i="5" s="1"/>
  <c r="Z85" i="5"/>
  <c r="S85" i="5"/>
  <c r="T85" i="5"/>
  <c r="U85" i="5"/>
  <c r="W85" i="5"/>
  <c r="X85" i="5"/>
  <c r="Y85" i="5"/>
  <c r="AA85" i="5"/>
  <c r="AB85" i="5"/>
  <c r="D85" i="5"/>
  <c r="BR84" i="5"/>
  <c r="Q84" i="5"/>
  <c r="U84" i="5" s="1"/>
  <c r="Y84" i="5"/>
  <c r="Z84" i="5"/>
  <c r="AA84" i="5"/>
  <c r="D84" i="5"/>
  <c r="BR83" i="5"/>
  <c r="Q83" i="5"/>
  <c r="Y83" i="5" s="1"/>
  <c r="S83" i="5"/>
  <c r="T83" i="5"/>
  <c r="W83" i="5"/>
  <c r="X83" i="5"/>
  <c r="Z83" i="5"/>
  <c r="AB83" i="5"/>
  <c r="D83" i="5"/>
  <c r="BR156" i="5"/>
  <c r="Q156" i="5"/>
  <c r="S156" i="5" s="1"/>
  <c r="AB156" i="5"/>
  <c r="U156" i="5"/>
  <c r="V156" i="5"/>
  <c r="Y156" i="5"/>
  <c r="Z156" i="5"/>
  <c r="D156" i="5"/>
  <c r="BR175" i="5"/>
  <c r="Q175" i="5"/>
  <c r="V175" i="5" s="1"/>
  <c r="X175" i="5"/>
  <c r="S175" i="5"/>
  <c r="T175" i="5"/>
  <c r="U175" i="5"/>
  <c r="W175" i="5"/>
  <c r="Y175" i="5"/>
  <c r="Z175" i="5"/>
  <c r="AA175" i="5"/>
  <c r="AB175" i="5"/>
  <c r="D175" i="5"/>
  <c r="BR181" i="5"/>
  <c r="Q181" i="5"/>
  <c r="U181" i="5" s="1"/>
  <c r="AA181" i="5"/>
  <c r="Y181" i="5"/>
  <c r="Z181" i="5"/>
  <c r="D181" i="5"/>
  <c r="BR180" i="5"/>
  <c r="Q180" i="5"/>
  <c r="Y180" i="5" s="1"/>
  <c r="S180" i="5"/>
  <c r="T180" i="5"/>
  <c r="W180" i="5"/>
  <c r="X180" i="5"/>
  <c r="Z180" i="5"/>
  <c r="AB180" i="5"/>
  <c r="D180" i="5"/>
  <c r="BR51" i="5"/>
  <c r="Q51" i="5"/>
  <c r="S51" i="5" s="1"/>
  <c r="AB51" i="5"/>
  <c r="U51" i="5"/>
  <c r="V51" i="5"/>
  <c r="Y51" i="5"/>
  <c r="Z51" i="5"/>
  <c r="D51" i="5"/>
  <c r="BR50" i="5"/>
  <c r="Q50" i="5"/>
  <c r="W50" i="5" s="1"/>
  <c r="S50" i="5"/>
  <c r="T50" i="5"/>
  <c r="U50" i="5"/>
  <c r="V50" i="5"/>
  <c r="X50" i="5"/>
  <c r="Y50" i="5"/>
  <c r="Z50" i="5"/>
  <c r="AA50" i="5"/>
  <c r="AB50" i="5"/>
  <c r="D50" i="5"/>
  <c r="BR49" i="5"/>
  <c r="Q49" i="5"/>
  <c r="U49" i="5" s="1"/>
  <c r="AA49" i="5"/>
  <c r="Y49" i="5"/>
  <c r="Z49" i="5"/>
  <c r="D49" i="5"/>
  <c r="BR100" i="5"/>
  <c r="Q100" i="5"/>
  <c r="Y100" i="5" s="1"/>
  <c r="S100" i="5"/>
  <c r="T100" i="5"/>
  <c r="W100" i="5"/>
  <c r="X100" i="5"/>
  <c r="Z100" i="5"/>
  <c r="AB100" i="5"/>
  <c r="D100" i="5"/>
  <c r="BR99" i="5"/>
  <c r="Q99" i="5"/>
  <c r="S99" i="5" s="1"/>
  <c r="AB99" i="5"/>
  <c r="U99" i="5"/>
  <c r="V99" i="5"/>
  <c r="Y99" i="5"/>
  <c r="Z99" i="5"/>
  <c r="D99" i="5"/>
  <c r="BR98" i="5"/>
  <c r="Q98" i="5"/>
  <c r="V98" i="5" s="1"/>
  <c r="Z98" i="5"/>
  <c r="S98" i="5"/>
  <c r="T98" i="5"/>
  <c r="U98" i="5"/>
  <c r="W98" i="5"/>
  <c r="X98" i="5"/>
  <c r="Y98" i="5"/>
  <c r="AA98" i="5"/>
  <c r="AB98" i="5"/>
  <c r="D98" i="5"/>
  <c r="BR97" i="5"/>
  <c r="Q97" i="5"/>
  <c r="U97" i="5" s="1"/>
  <c r="Z97" i="5"/>
  <c r="Y97" i="5"/>
  <c r="AA97" i="5"/>
  <c r="D97" i="5"/>
  <c r="BR96" i="5"/>
  <c r="Q96" i="5"/>
  <c r="Y96" i="5" s="1"/>
  <c r="S96" i="5"/>
  <c r="T96" i="5"/>
  <c r="W96" i="5"/>
  <c r="X96" i="5"/>
  <c r="Z96" i="5"/>
  <c r="AB96" i="5"/>
  <c r="D96" i="5"/>
  <c r="BR95" i="5"/>
  <c r="Q95" i="5"/>
  <c r="S95" i="5" s="1"/>
  <c r="AB95" i="5"/>
  <c r="U95" i="5"/>
  <c r="V95" i="5"/>
  <c r="Y95" i="5"/>
  <c r="Z95" i="5"/>
  <c r="D95" i="5"/>
  <c r="BR94" i="5"/>
  <c r="Q94" i="5"/>
  <c r="V94" i="5" s="1"/>
  <c r="AA94" i="5"/>
  <c r="S94" i="5"/>
  <c r="AC94" i="5" s="1"/>
  <c r="T94" i="5"/>
  <c r="U94" i="5"/>
  <c r="W94" i="5"/>
  <c r="X94" i="5"/>
  <c r="Y94" i="5"/>
  <c r="Z94" i="5"/>
  <c r="AB94" i="5"/>
  <c r="D94" i="5"/>
  <c r="BR93" i="5"/>
  <c r="Q93" i="5"/>
  <c r="V93" i="5" s="1"/>
  <c r="W93" i="5"/>
  <c r="U93" i="5"/>
  <c r="Z93" i="5"/>
  <c r="AA93" i="5"/>
  <c r="D93" i="5"/>
  <c r="BR92" i="5"/>
  <c r="Q92" i="5"/>
  <c r="Y92" i="5" s="1"/>
  <c r="S92" i="5"/>
  <c r="T92" i="5"/>
  <c r="V92" i="5"/>
  <c r="W92" i="5"/>
  <c r="X92" i="5"/>
  <c r="Z92" i="5"/>
  <c r="AB92" i="5"/>
  <c r="D92" i="5"/>
  <c r="BR91" i="5"/>
  <c r="Q91" i="5"/>
  <c r="V91" i="5" s="1"/>
  <c r="D91" i="5"/>
  <c r="BR90" i="5"/>
  <c r="Q90" i="5"/>
  <c r="S90" i="5"/>
  <c r="T90" i="5"/>
  <c r="U90" i="5"/>
  <c r="V90" i="5"/>
  <c r="W90" i="5"/>
  <c r="X90" i="5"/>
  <c r="Y90" i="5"/>
  <c r="Z90" i="5"/>
  <c r="AA90" i="5"/>
  <c r="AB90" i="5"/>
  <c r="D90" i="5"/>
  <c r="BR89" i="5"/>
  <c r="Q89" i="5"/>
  <c r="V89" i="5" s="1"/>
  <c r="Y89" i="5"/>
  <c r="U89" i="5"/>
  <c r="Z89" i="5"/>
  <c r="AA89" i="5"/>
  <c r="D89" i="5"/>
  <c r="BR48" i="5"/>
  <c r="Q48" i="5"/>
  <c r="Y48" i="5" s="1"/>
  <c r="S48" i="5"/>
  <c r="T48" i="5"/>
  <c r="V48" i="5"/>
  <c r="W48" i="5"/>
  <c r="X48" i="5"/>
  <c r="Z48" i="5"/>
  <c r="AB48" i="5"/>
  <c r="D48" i="5"/>
  <c r="BR47" i="5"/>
  <c r="Q47" i="5"/>
  <c r="D47" i="5"/>
  <c r="BR46" i="5"/>
  <c r="Q46" i="5"/>
  <c r="AA46" i="5"/>
  <c r="S46" i="5"/>
  <c r="T46" i="5"/>
  <c r="U46" i="5"/>
  <c r="V46" i="5"/>
  <c r="W46" i="5"/>
  <c r="X46" i="5"/>
  <c r="Y46" i="5"/>
  <c r="Z46" i="5"/>
  <c r="AB46" i="5"/>
  <c r="D46" i="5"/>
  <c r="BR45" i="5"/>
  <c r="Q45" i="5"/>
  <c r="V45" i="5" s="1"/>
  <c r="Z45" i="5"/>
  <c r="U45" i="5"/>
  <c r="Y45" i="5"/>
  <c r="AA45" i="5"/>
  <c r="D45" i="5"/>
  <c r="BR44" i="5"/>
  <c r="Q44" i="5"/>
  <c r="Y44" i="5" s="1"/>
  <c r="S44" i="5"/>
  <c r="T44" i="5"/>
  <c r="W44" i="5"/>
  <c r="X44" i="5"/>
  <c r="Z44" i="5"/>
  <c r="AB44" i="5"/>
  <c r="D44" i="5"/>
  <c r="BR2" i="5"/>
  <c r="BO2" i="5"/>
  <c r="BN2" i="5"/>
  <c r="BM2" i="5"/>
  <c r="BL2" i="5"/>
  <c r="BK2" i="5"/>
  <c r="BJ2" i="5"/>
  <c r="BI2" i="5"/>
  <c r="BH2" i="5"/>
  <c r="BG2" i="5"/>
  <c r="BF2" i="5"/>
  <c r="BE2" i="5"/>
  <c r="P2" i="5"/>
  <c r="O2" i="5"/>
  <c r="AM131" i="5" s="1"/>
  <c r="N2" i="5"/>
  <c r="M2" i="5"/>
  <c r="L2" i="5"/>
  <c r="K2" i="5"/>
  <c r="J2" i="5"/>
  <c r="AH47" i="5" s="1"/>
  <c r="I2" i="5"/>
  <c r="H2" i="5"/>
  <c r="AF158" i="5"/>
  <c r="AG158" i="5"/>
  <c r="AK158" i="5"/>
  <c r="AH160" i="5"/>
  <c r="AJ161" i="5"/>
  <c r="AN158" i="5"/>
  <c r="S39" i="5"/>
  <c r="T78" i="5"/>
  <c r="T127" i="5"/>
  <c r="AB78" i="5"/>
  <c r="Z39" i="5"/>
  <c r="V78" i="5"/>
  <c r="S178" i="5"/>
  <c r="W127" i="5"/>
  <c r="T39" i="5"/>
  <c r="AB39" i="5"/>
  <c r="X77" i="5"/>
  <c r="S132" i="5"/>
  <c r="T186" i="5"/>
  <c r="X178" i="5"/>
  <c r="Z127" i="5"/>
  <c r="W39" i="5"/>
  <c r="S77" i="5"/>
  <c r="Z77" i="5"/>
  <c r="Z78" i="5"/>
  <c r="W132" i="5"/>
  <c r="S168" i="5"/>
  <c r="AB127" i="5"/>
  <c r="S149" i="5"/>
  <c r="X39" i="5"/>
  <c r="T77" i="5"/>
  <c r="AB77" i="5"/>
  <c r="X168" i="5"/>
  <c r="AA149" i="5"/>
  <c r="W77" i="5"/>
  <c r="S184" i="5"/>
  <c r="X186" i="5"/>
  <c r="W168" i="5"/>
  <c r="AB168" i="5"/>
  <c r="T182" i="5"/>
  <c r="V184" i="5"/>
  <c r="AB186" i="5"/>
  <c r="X182" i="5"/>
  <c r="Z184" i="5"/>
  <c r="T168" i="5"/>
  <c r="Z168" i="5"/>
  <c r="AB182" i="5"/>
  <c r="V168" i="5"/>
  <c r="AA168" i="5"/>
  <c r="W178" i="5"/>
  <c r="AB178" i="5"/>
  <c r="V9" i="5"/>
  <c r="S127" i="5"/>
  <c r="X127" i="5"/>
  <c r="V149" i="5"/>
  <c r="V39" i="5"/>
  <c r="AA39" i="5"/>
  <c r="W9" i="5"/>
  <c r="W149" i="5"/>
  <c r="AB61" i="5"/>
  <c r="Z61" i="5"/>
  <c r="Z178" i="5"/>
  <c r="Z9" i="5"/>
  <c r="V127" i="5"/>
  <c r="AA127" i="5"/>
  <c r="Z149" i="5"/>
  <c r="V178" i="5"/>
  <c r="AA178" i="5"/>
  <c r="S9" i="5"/>
  <c r="AA9" i="5"/>
  <c r="V61" i="5"/>
  <c r="V77" i="5"/>
  <c r="AA77" i="5"/>
  <c r="X78" i="5"/>
  <c r="AA132" i="5"/>
  <c r="AE36" i="5"/>
  <c r="AE35" i="5"/>
  <c r="AE133" i="5"/>
  <c r="AE132" i="5"/>
  <c r="AE130" i="5"/>
  <c r="AE62" i="5"/>
  <c r="AE34" i="5"/>
  <c r="AE131" i="5"/>
  <c r="AE60" i="5"/>
  <c r="AE26" i="5"/>
  <c r="AE25" i="5"/>
  <c r="AE59" i="5"/>
  <c r="AE52" i="5"/>
  <c r="AE27" i="5"/>
  <c r="AE102" i="5"/>
  <c r="AE101" i="5"/>
  <c r="AE63" i="5"/>
  <c r="AE43" i="5"/>
  <c r="AE121" i="5"/>
  <c r="AE65" i="5"/>
  <c r="AE64" i="5"/>
  <c r="AE115" i="5"/>
  <c r="AE155" i="5"/>
  <c r="AE114" i="5"/>
  <c r="AE154" i="5"/>
  <c r="AE61" i="5"/>
  <c r="AE152" i="5"/>
  <c r="AE153" i="5"/>
  <c r="AE120" i="5"/>
  <c r="AE174" i="5"/>
  <c r="AE24" i="5"/>
  <c r="AE20" i="5"/>
  <c r="AE19" i="5"/>
  <c r="AE15" i="5"/>
  <c r="AE78" i="5"/>
  <c r="AE207" i="5"/>
  <c r="AE204" i="5"/>
  <c r="AE73" i="5"/>
  <c r="AE69" i="5"/>
  <c r="AE42" i="5"/>
  <c r="AE82" i="5"/>
  <c r="AE21" i="5"/>
  <c r="AE79" i="5"/>
  <c r="AE16" i="5"/>
  <c r="AE13" i="5"/>
  <c r="AE179" i="5"/>
  <c r="AE205" i="5"/>
  <c r="AE74" i="5"/>
  <c r="AE70" i="5"/>
  <c r="AE66" i="5"/>
  <c r="AE40" i="5"/>
  <c r="AE208" i="5"/>
  <c r="AE22" i="5"/>
  <c r="AE80" i="5"/>
  <c r="AE17" i="5"/>
  <c r="AE88" i="5"/>
  <c r="AE77" i="5"/>
  <c r="AE206" i="5"/>
  <c r="AE75" i="5"/>
  <c r="AE71" i="5"/>
  <c r="AE67" i="5"/>
  <c r="AE41" i="5"/>
  <c r="AE209" i="5"/>
  <c r="AE23" i="5"/>
  <c r="AE81" i="5"/>
  <c r="AE18" i="5"/>
  <c r="AE14" i="5"/>
  <c r="AE12" i="5"/>
  <c r="AE173" i="5"/>
  <c r="AE76" i="5"/>
  <c r="AE72" i="5"/>
  <c r="AE68" i="5"/>
  <c r="AE134" i="5"/>
  <c r="AE37" i="5"/>
  <c r="AE151" i="5"/>
  <c r="AE129" i="5"/>
  <c r="AE125" i="5"/>
  <c r="AE145" i="5"/>
  <c r="AE123" i="5"/>
  <c r="AE8" i="5"/>
  <c r="AE118" i="5"/>
  <c r="AE29" i="5"/>
  <c r="AE177" i="5"/>
  <c r="AE169" i="5"/>
  <c r="AE195" i="5"/>
  <c r="AE112" i="5"/>
  <c r="AE58" i="5"/>
  <c r="AE191" i="5"/>
  <c r="AE56" i="5"/>
  <c r="AE106" i="5"/>
  <c r="AE189" i="5"/>
  <c r="AE187" i="5"/>
  <c r="AE38" i="5"/>
  <c r="AE31" i="5"/>
  <c r="AE203" i="5"/>
  <c r="AE172" i="5"/>
  <c r="AE171" i="5"/>
  <c r="AE149" i="5"/>
  <c r="AE147" i="5"/>
  <c r="AE126" i="5"/>
  <c r="AE199" i="5"/>
  <c r="AE142" i="5"/>
  <c r="AE9" i="5"/>
  <c r="AE122" i="5"/>
  <c r="AE119" i="5"/>
  <c r="AE116" i="5"/>
  <c r="AE140" i="5"/>
  <c r="AE138" i="5"/>
  <c r="AE113" i="5"/>
  <c r="AE109" i="5"/>
  <c r="AE192" i="5"/>
  <c r="AE57" i="5"/>
  <c r="AE107" i="5"/>
  <c r="AE103" i="5"/>
  <c r="AE188" i="5"/>
  <c r="AE165" i="5"/>
  <c r="AE161" i="5"/>
  <c r="AE39" i="5"/>
  <c r="AE32" i="5"/>
  <c r="AE127" i="5"/>
  <c r="AE146" i="5"/>
  <c r="AE143" i="5"/>
  <c r="AE10" i="5"/>
  <c r="AE6" i="5"/>
  <c r="AE178" i="5"/>
  <c r="AE117" i="5"/>
  <c r="AE198" i="5"/>
  <c r="AE197" i="5"/>
  <c r="AE139" i="5"/>
  <c r="AE136" i="5"/>
  <c r="AE110" i="5"/>
  <c r="AE193" i="5"/>
  <c r="AE87" i="5"/>
  <c r="AE28" i="5"/>
  <c r="AE104" i="5"/>
  <c r="AE168" i="5"/>
  <c r="AE166" i="5"/>
  <c r="AE162" i="5"/>
  <c r="AE33" i="5"/>
  <c r="AE150" i="5"/>
  <c r="AE202" i="5"/>
  <c r="AE201" i="5"/>
  <c r="AE200" i="5"/>
  <c r="AE148" i="5"/>
  <c r="AE128" i="5"/>
  <c r="AE124" i="5"/>
  <c r="AE144" i="5"/>
  <c r="AE11" i="5"/>
  <c r="AE7" i="5"/>
  <c r="AE170" i="5"/>
  <c r="AE30" i="5"/>
  <c r="AE141" i="5"/>
  <c r="AE196" i="5"/>
  <c r="AE137" i="5"/>
  <c r="AE111" i="5"/>
  <c r="AE194" i="5"/>
  <c r="AE190" i="5"/>
  <c r="AE108" i="5"/>
  <c r="AE105" i="5"/>
  <c r="AE176" i="5"/>
  <c r="AE167" i="5"/>
  <c r="AE163" i="5"/>
  <c r="AM35" i="5"/>
  <c r="AM133" i="5"/>
  <c r="AM62" i="5"/>
  <c r="AM34" i="5"/>
  <c r="AM25" i="5"/>
  <c r="AM60" i="5"/>
  <c r="AM27" i="5"/>
  <c r="AM102" i="5"/>
  <c r="AM43" i="5"/>
  <c r="AM121" i="5"/>
  <c r="AM115" i="5"/>
  <c r="AM155" i="5"/>
  <c r="AM61" i="5"/>
  <c r="AM152" i="5"/>
  <c r="AM174" i="5"/>
  <c r="AM24" i="5"/>
  <c r="AM15" i="5"/>
  <c r="AM78" i="5"/>
  <c r="AM73" i="5"/>
  <c r="AM69" i="5"/>
  <c r="AM21" i="5"/>
  <c r="AM79" i="5"/>
  <c r="AM179" i="5"/>
  <c r="AM205" i="5"/>
  <c r="AM66" i="5"/>
  <c r="AM40" i="5"/>
  <c r="AM80" i="5"/>
  <c r="AM17" i="5"/>
  <c r="AM206" i="5"/>
  <c r="AM75" i="5"/>
  <c r="AM41" i="5"/>
  <c r="AM209" i="5"/>
  <c r="AM18" i="5"/>
  <c r="AM14" i="5"/>
  <c r="AM76" i="5"/>
  <c r="AM72" i="5"/>
  <c r="AM37" i="5"/>
  <c r="AM151" i="5"/>
  <c r="AM145" i="5"/>
  <c r="AM123" i="5"/>
  <c r="AM118" i="5"/>
  <c r="AM29" i="5"/>
  <c r="AM195" i="5"/>
  <c r="AM112" i="5"/>
  <c r="AM56" i="5"/>
  <c r="AM106" i="5"/>
  <c r="AM38" i="5"/>
  <c r="AM31" i="5"/>
  <c r="AM171" i="5"/>
  <c r="AM149" i="5"/>
  <c r="AM199" i="5"/>
  <c r="AM142" i="5"/>
  <c r="AM119" i="5"/>
  <c r="AM116" i="5"/>
  <c r="AM113" i="5"/>
  <c r="AM109" i="5"/>
  <c r="AM107" i="5"/>
  <c r="AM103" i="5"/>
  <c r="AM161" i="5"/>
  <c r="AM39" i="5"/>
  <c r="AM146" i="5"/>
  <c r="AM143" i="5"/>
  <c r="AM178" i="5"/>
  <c r="AM117" i="5"/>
  <c r="AM139" i="5"/>
  <c r="AM136" i="5"/>
  <c r="AM87" i="5"/>
  <c r="AM28" i="5"/>
  <c r="AM166" i="5"/>
  <c r="AM162" i="5"/>
  <c r="AM202" i="5"/>
  <c r="AM201" i="5"/>
  <c r="AM128" i="5"/>
  <c r="AM124" i="5"/>
  <c r="AM7" i="5"/>
  <c r="AM170" i="5"/>
  <c r="AM196" i="5"/>
  <c r="AM137" i="5"/>
  <c r="AM190" i="5"/>
  <c r="AM108" i="5"/>
  <c r="AM167" i="5"/>
  <c r="AM163" i="5"/>
  <c r="AE44" i="5"/>
  <c r="AM44" i="5"/>
  <c r="AF45" i="5"/>
  <c r="AJ45" i="5"/>
  <c r="AN45" i="5"/>
  <c r="AG46" i="5"/>
  <c r="AK46" i="5"/>
  <c r="AE48" i="5"/>
  <c r="AF89" i="5"/>
  <c r="AJ89" i="5"/>
  <c r="AN89" i="5"/>
  <c r="AG90" i="5"/>
  <c r="AK90" i="5"/>
  <c r="AH91" i="5"/>
  <c r="AE92" i="5"/>
  <c r="AM92" i="5"/>
  <c r="AF93" i="5"/>
  <c r="AJ93" i="5"/>
  <c r="AN93" i="5"/>
  <c r="AG94" i="5"/>
  <c r="AK94" i="5"/>
  <c r="AH95" i="5"/>
  <c r="AE96" i="5"/>
  <c r="AI96" i="5"/>
  <c r="AF97" i="5"/>
  <c r="AJ97" i="5"/>
  <c r="AN97" i="5"/>
  <c r="AG98" i="5"/>
  <c r="AK98" i="5"/>
  <c r="AH99" i="5"/>
  <c r="AE100" i="5"/>
  <c r="AM100" i="5"/>
  <c r="AF49" i="5"/>
  <c r="AJ49" i="5"/>
  <c r="AN49" i="5"/>
  <c r="AG50" i="5"/>
  <c r="AK50" i="5"/>
  <c r="AH51" i="5"/>
  <c r="AE180" i="5"/>
  <c r="AI180" i="5"/>
  <c r="AF181" i="5"/>
  <c r="AJ181" i="5"/>
  <c r="AN181" i="5"/>
  <c r="AG175" i="5"/>
  <c r="AK175" i="5"/>
  <c r="AH156" i="5"/>
  <c r="AL156" i="5"/>
  <c r="AE83" i="5"/>
  <c r="AM83" i="5"/>
  <c r="AF84" i="5"/>
  <c r="AJ84" i="5"/>
  <c r="AN84" i="5"/>
  <c r="AG85" i="5"/>
  <c r="AK85" i="5"/>
  <c r="AH86" i="5"/>
  <c r="AE53" i="5"/>
  <c r="AF54" i="5"/>
  <c r="AJ54" i="5"/>
  <c r="AN54" i="5"/>
  <c r="AG55" i="5"/>
  <c r="AK55" i="5"/>
  <c r="U182" i="5"/>
  <c r="Y182" i="5"/>
  <c r="AH182" i="5"/>
  <c r="AE183" i="5"/>
  <c r="W184" i="5"/>
  <c r="AA184" i="5"/>
  <c r="AF184" i="5"/>
  <c r="AJ184" i="5"/>
  <c r="AN184" i="5"/>
  <c r="AG185" i="5"/>
  <c r="AK185" i="5"/>
  <c r="U186" i="5"/>
  <c r="Y186" i="5"/>
  <c r="AH186" i="5"/>
  <c r="AE157" i="5"/>
  <c r="AJ158" i="5"/>
  <c r="AG159" i="5"/>
  <c r="AK159" i="5"/>
  <c r="AB163" i="5"/>
  <c r="X163" i="5"/>
  <c r="T163" i="5"/>
  <c r="AA163" i="5"/>
  <c r="W163" i="5"/>
  <c r="S163" i="5"/>
  <c r="AC163" i="5" s="1"/>
  <c r="Z163" i="5"/>
  <c r="V163" i="5"/>
  <c r="AE164" i="5"/>
  <c r="AH132" i="5"/>
  <c r="AH36" i="5"/>
  <c r="AH133" i="5"/>
  <c r="AH131" i="5"/>
  <c r="AH130" i="5"/>
  <c r="AH35" i="5"/>
  <c r="AH62" i="5"/>
  <c r="AH34" i="5"/>
  <c r="AH60" i="5"/>
  <c r="AH27" i="5"/>
  <c r="AH102" i="5"/>
  <c r="AH26" i="5"/>
  <c r="AH25" i="5"/>
  <c r="AH59" i="5"/>
  <c r="AH52" i="5"/>
  <c r="AH64" i="5"/>
  <c r="AH101" i="5"/>
  <c r="AH63" i="5"/>
  <c r="AH43" i="5"/>
  <c r="AH65" i="5"/>
  <c r="AH120" i="5"/>
  <c r="AH174" i="5"/>
  <c r="AH115" i="5"/>
  <c r="AH155" i="5"/>
  <c r="AH121" i="5"/>
  <c r="AH114" i="5"/>
  <c r="AH154" i="5"/>
  <c r="AH61" i="5"/>
  <c r="AH152" i="5"/>
  <c r="AH153" i="5"/>
  <c r="AH209" i="5"/>
  <c r="AH23" i="5"/>
  <c r="AH81" i="5"/>
  <c r="AH18" i="5"/>
  <c r="AH14" i="5"/>
  <c r="AH12" i="5"/>
  <c r="AH173" i="5"/>
  <c r="AH76" i="5"/>
  <c r="AH72" i="5"/>
  <c r="AH68" i="5"/>
  <c r="AH134" i="5"/>
  <c r="AH24" i="5"/>
  <c r="AH20" i="5"/>
  <c r="AH19" i="5"/>
  <c r="AH15" i="5"/>
  <c r="AH78" i="5"/>
  <c r="AH207" i="5"/>
  <c r="AH204" i="5"/>
  <c r="AH73" i="5"/>
  <c r="AH69" i="5"/>
  <c r="AH42" i="5"/>
  <c r="AH82" i="5"/>
  <c r="AH21" i="5"/>
  <c r="AO21" i="5" s="1"/>
  <c r="AH79" i="5"/>
  <c r="AH16" i="5"/>
  <c r="AH13" i="5"/>
  <c r="AH179" i="5"/>
  <c r="AH205" i="5"/>
  <c r="AH74" i="5"/>
  <c r="AH70" i="5"/>
  <c r="AH66" i="5"/>
  <c r="AH40" i="5"/>
  <c r="AH208" i="5"/>
  <c r="AH22" i="5"/>
  <c r="AH80" i="5"/>
  <c r="AH17" i="5"/>
  <c r="AH88" i="5"/>
  <c r="AH77" i="5"/>
  <c r="AH206" i="5"/>
  <c r="AO206" i="5" s="1"/>
  <c r="AV206" i="5" s="1"/>
  <c r="AH75" i="5"/>
  <c r="AH71" i="5"/>
  <c r="AH67" i="5"/>
  <c r="AH41" i="5"/>
  <c r="AH33" i="5"/>
  <c r="AH150" i="5"/>
  <c r="AH202" i="5"/>
  <c r="AH201" i="5"/>
  <c r="AH200" i="5"/>
  <c r="AH148" i="5"/>
  <c r="AH128" i="5"/>
  <c r="AH124" i="5"/>
  <c r="AH144" i="5"/>
  <c r="AH11" i="5"/>
  <c r="AH7" i="5"/>
  <c r="AH170" i="5"/>
  <c r="AH30" i="5"/>
  <c r="AH141" i="5"/>
  <c r="AH196" i="5"/>
  <c r="AH137" i="5"/>
  <c r="AH111" i="5"/>
  <c r="AH194" i="5"/>
  <c r="AH190" i="5"/>
  <c r="AH108" i="5"/>
  <c r="AH105" i="5"/>
  <c r="AH176" i="5"/>
  <c r="AH167" i="5"/>
  <c r="AH37" i="5"/>
  <c r="AH151" i="5"/>
  <c r="AH129" i="5"/>
  <c r="AH125" i="5"/>
  <c r="AH145" i="5"/>
  <c r="AH123" i="5"/>
  <c r="AH8" i="5"/>
  <c r="AH5" i="5"/>
  <c r="AH118" i="5"/>
  <c r="AH29" i="5"/>
  <c r="AH177" i="5"/>
  <c r="AH169" i="5"/>
  <c r="AH195" i="5"/>
  <c r="AH112" i="5"/>
  <c r="AH58" i="5"/>
  <c r="AH191" i="5"/>
  <c r="AH56" i="5"/>
  <c r="AH106" i="5"/>
  <c r="AH189" i="5"/>
  <c r="AH187" i="5"/>
  <c r="AH164" i="5"/>
  <c r="AH38" i="5"/>
  <c r="AH31" i="5"/>
  <c r="AH203" i="5"/>
  <c r="AH172" i="5"/>
  <c r="AH171" i="5"/>
  <c r="AH149" i="5"/>
  <c r="AH147" i="5"/>
  <c r="AH126" i="5"/>
  <c r="AH199" i="5"/>
  <c r="AH142" i="5"/>
  <c r="AH9" i="5"/>
  <c r="AH122" i="5"/>
  <c r="AH119" i="5"/>
  <c r="AH116" i="5"/>
  <c r="AH140" i="5"/>
  <c r="AH138" i="5"/>
  <c r="AH113" i="5"/>
  <c r="AH109" i="5"/>
  <c r="AH192" i="5"/>
  <c r="AH57" i="5"/>
  <c r="AH107" i="5"/>
  <c r="AH103" i="5"/>
  <c r="AH188" i="5"/>
  <c r="AH165" i="5"/>
  <c r="AH39" i="5"/>
  <c r="AH32" i="5"/>
  <c r="AH127" i="5"/>
  <c r="AH146" i="5"/>
  <c r="AH143" i="5"/>
  <c r="AH10" i="5"/>
  <c r="AH6" i="5"/>
  <c r="AH178" i="5"/>
  <c r="AH117" i="5"/>
  <c r="AH198" i="5"/>
  <c r="AH197" i="5"/>
  <c r="AH139" i="5"/>
  <c r="AH136" i="5"/>
  <c r="AH110" i="5"/>
  <c r="AH193" i="5"/>
  <c r="AH87" i="5"/>
  <c r="AH28" i="5"/>
  <c r="AH104" i="5"/>
  <c r="AH168" i="5"/>
  <c r="AH166" i="5"/>
  <c r="AH162" i="5"/>
  <c r="AI133" i="5"/>
  <c r="AI62" i="5"/>
  <c r="AI25" i="5"/>
  <c r="AI121" i="5"/>
  <c r="AI115" i="5"/>
  <c r="AI61" i="5"/>
  <c r="AI78" i="5"/>
  <c r="AI73" i="5"/>
  <c r="AI21" i="5"/>
  <c r="AI40" i="5"/>
  <c r="AI80" i="5"/>
  <c r="AI206" i="5"/>
  <c r="AI14" i="5"/>
  <c r="AI76" i="5"/>
  <c r="AI37" i="5"/>
  <c r="AI8" i="5"/>
  <c r="AI118" i="5"/>
  <c r="AI177" i="5"/>
  <c r="AI191" i="5"/>
  <c r="AI56" i="5"/>
  <c r="AI189" i="5"/>
  <c r="AI172" i="5"/>
  <c r="AI171" i="5"/>
  <c r="AI147" i="5"/>
  <c r="AI122" i="5"/>
  <c r="AI119" i="5"/>
  <c r="AI140" i="5"/>
  <c r="AI57" i="5"/>
  <c r="AI107" i="5"/>
  <c r="AI188" i="5"/>
  <c r="AI127" i="5"/>
  <c r="AI146" i="5"/>
  <c r="AI10" i="5"/>
  <c r="AI197" i="5"/>
  <c r="AI139" i="5"/>
  <c r="AI110" i="5"/>
  <c r="AI168" i="5"/>
  <c r="AI166" i="5"/>
  <c r="AI33" i="5"/>
  <c r="AI148" i="5"/>
  <c r="AI128" i="5"/>
  <c r="AI144" i="5"/>
  <c r="AI141" i="5"/>
  <c r="AI196" i="5"/>
  <c r="AI111" i="5"/>
  <c r="AI176" i="5"/>
  <c r="AI167" i="5"/>
  <c r="AF35" i="5"/>
  <c r="AF133" i="5"/>
  <c r="AF132" i="5"/>
  <c r="AF36" i="5"/>
  <c r="AF62" i="5"/>
  <c r="AF34" i="5"/>
  <c r="AF60" i="5"/>
  <c r="AF131" i="5"/>
  <c r="AF130" i="5"/>
  <c r="AF25" i="5"/>
  <c r="AF59" i="5"/>
  <c r="AF52" i="5"/>
  <c r="AF27" i="5"/>
  <c r="AF26" i="5"/>
  <c r="AF43" i="5"/>
  <c r="AF65" i="5"/>
  <c r="AF64" i="5"/>
  <c r="AF102" i="5"/>
  <c r="AF101" i="5"/>
  <c r="AF63" i="5"/>
  <c r="AF114" i="5"/>
  <c r="AF154" i="5"/>
  <c r="AF61" i="5"/>
  <c r="AF152" i="5"/>
  <c r="AF153" i="5"/>
  <c r="AF120" i="5"/>
  <c r="AF174" i="5"/>
  <c r="AF121" i="5"/>
  <c r="AF115" i="5"/>
  <c r="AF155" i="5"/>
  <c r="AF82" i="5"/>
  <c r="AF21" i="5"/>
  <c r="AF79" i="5"/>
  <c r="AF16" i="5"/>
  <c r="AF13" i="5"/>
  <c r="AF179" i="5"/>
  <c r="AF205" i="5"/>
  <c r="AF74" i="5"/>
  <c r="AF70" i="5"/>
  <c r="AF66" i="5"/>
  <c r="AF208" i="5"/>
  <c r="AF22" i="5"/>
  <c r="AF80" i="5"/>
  <c r="AF17" i="5"/>
  <c r="AF88" i="5"/>
  <c r="AF77" i="5"/>
  <c r="AF206" i="5"/>
  <c r="AF75" i="5"/>
  <c r="AF71" i="5"/>
  <c r="AF67" i="5"/>
  <c r="AF41" i="5"/>
  <c r="AF209" i="5"/>
  <c r="AF23" i="5"/>
  <c r="AF81" i="5"/>
  <c r="AF18" i="5"/>
  <c r="AF14" i="5"/>
  <c r="AF12" i="5"/>
  <c r="AF173" i="5"/>
  <c r="AF76" i="5"/>
  <c r="AF72" i="5"/>
  <c r="AF68" i="5"/>
  <c r="AF134" i="5"/>
  <c r="AF24" i="5"/>
  <c r="AF20" i="5"/>
  <c r="AF19" i="5"/>
  <c r="AF15" i="5"/>
  <c r="AF78" i="5"/>
  <c r="AF207" i="5"/>
  <c r="AF204" i="5"/>
  <c r="AF73" i="5"/>
  <c r="AF69" i="5"/>
  <c r="AF42" i="5"/>
  <c r="AF38" i="5"/>
  <c r="AF31" i="5"/>
  <c r="AF203" i="5"/>
  <c r="AF172" i="5"/>
  <c r="AF171" i="5"/>
  <c r="AF149" i="5"/>
  <c r="AF147" i="5"/>
  <c r="AF126" i="5"/>
  <c r="AF199" i="5"/>
  <c r="AF142" i="5"/>
  <c r="AF9" i="5"/>
  <c r="AF122" i="5"/>
  <c r="AF119" i="5"/>
  <c r="AF116" i="5"/>
  <c r="AF140" i="5"/>
  <c r="AF138" i="5"/>
  <c r="AF113" i="5"/>
  <c r="AF109" i="5"/>
  <c r="AF192" i="5"/>
  <c r="AF57" i="5"/>
  <c r="AF107" i="5"/>
  <c r="AF103" i="5"/>
  <c r="AF188" i="5"/>
  <c r="AF165" i="5"/>
  <c r="AF40" i="5"/>
  <c r="AF39" i="5"/>
  <c r="AF32" i="5"/>
  <c r="AF127" i="5"/>
  <c r="AF146" i="5"/>
  <c r="AF143" i="5"/>
  <c r="AF10" i="5"/>
  <c r="AF6" i="5"/>
  <c r="AF178" i="5"/>
  <c r="AF117" i="5"/>
  <c r="AF198" i="5"/>
  <c r="AF197" i="5"/>
  <c r="AF139" i="5"/>
  <c r="AF136" i="5"/>
  <c r="AF110" i="5"/>
  <c r="AF193" i="5"/>
  <c r="AF87" i="5"/>
  <c r="AF28" i="5"/>
  <c r="AF104" i="5"/>
  <c r="AF168" i="5"/>
  <c r="AF166" i="5"/>
  <c r="AF162" i="5"/>
  <c r="AF33" i="5"/>
  <c r="AF150" i="5"/>
  <c r="AF202" i="5"/>
  <c r="AF201" i="5"/>
  <c r="AF200" i="5"/>
  <c r="AF148" i="5"/>
  <c r="AF128" i="5"/>
  <c r="AF124" i="5"/>
  <c r="AF144" i="5"/>
  <c r="AF11" i="5"/>
  <c r="AF7" i="5"/>
  <c r="AF170" i="5"/>
  <c r="AF30" i="5"/>
  <c r="AF141" i="5"/>
  <c r="AF196" i="5"/>
  <c r="AF137" i="5"/>
  <c r="AF111" i="5"/>
  <c r="AF194" i="5"/>
  <c r="AF190" i="5"/>
  <c r="AF108" i="5"/>
  <c r="AF105" i="5"/>
  <c r="AF176" i="5"/>
  <c r="AF167" i="5"/>
  <c r="AF163" i="5"/>
  <c r="AF37" i="5"/>
  <c r="AF151" i="5"/>
  <c r="AF129" i="5"/>
  <c r="AF125" i="5"/>
  <c r="AF145" i="5"/>
  <c r="AF123" i="5"/>
  <c r="AF8" i="5"/>
  <c r="AF5" i="5"/>
  <c r="AF118" i="5"/>
  <c r="AF29" i="5"/>
  <c r="AF177" i="5"/>
  <c r="AF169" i="5"/>
  <c r="AF195" i="5"/>
  <c r="AF112" i="5"/>
  <c r="AF58" i="5"/>
  <c r="AF191" i="5"/>
  <c r="AF56" i="5"/>
  <c r="AF106" i="5"/>
  <c r="AF189" i="5"/>
  <c r="AF187" i="5"/>
  <c r="AF164" i="5"/>
  <c r="AJ35" i="5"/>
  <c r="AJ133" i="5"/>
  <c r="AJ132" i="5"/>
  <c r="AJ36" i="5"/>
  <c r="AJ62" i="5"/>
  <c r="AJ34" i="5"/>
  <c r="AJ60" i="5"/>
  <c r="AJ131" i="5"/>
  <c r="AJ130" i="5"/>
  <c r="AJ25" i="5"/>
  <c r="AJ59" i="5"/>
  <c r="AJ52" i="5"/>
  <c r="AJ27" i="5"/>
  <c r="AJ26" i="5"/>
  <c r="AJ43" i="5"/>
  <c r="AJ102" i="5"/>
  <c r="AJ65" i="5"/>
  <c r="AJ64" i="5"/>
  <c r="AJ101" i="5"/>
  <c r="AJ63" i="5"/>
  <c r="AJ114" i="5"/>
  <c r="AJ154" i="5"/>
  <c r="AJ121" i="5"/>
  <c r="AJ61" i="5"/>
  <c r="AJ152" i="5"/>
  <c r="AJ153" i="5"/>
  <c r="AJ120" i="5"/>
  <c r="AJ174" i="5"/>
  <c r="AJ115" i="5"/>
  <c r="AJ155" i="5"/>
  <c r="AJ82" i="5"/>
  <c r="AJ21" i="5"/>
  <c r="AJ79" i="5"/>
  <c r="AJ16" i="5"/>
  <c r="AJ13" i="5"/>
  <c r="AJ179" i="5"/>
  <c r="AJ205" i="5"/>
  <c r="AJ74" i="5"/>
  <c r="AJ70" i="5"/>
  <c r="AJ66" i="5"/>
  <c r="AJ208" i="5"/>
  <c r="AJ22" i="5"/>
  <c r="AJ80" i="5"/>
  <c r="AJ17" i="5"/>
  <c r="AJ88" i="5"/>
  <c r="AJ77" i="5"/>
  <c r="AJ206" i="5"/>
  <c r="AJ75" i="5"/>
  <c r="AJ71" i="5"/>
  <c r="AJ67" i="5"/>
  <c r="AJ41" i="5"/>
  <c r="AJ209" i="5"/>
  <c r="AJ23" i="5"/>
  <c r="AJ81" i="5"/>
  <c r="AJ18" i="5"/>
  <c r="AJ14" i="5"/>
  <c r="AJ12" i="5"/>
  <c r="AJ173" i="5"/>
  <c r="AJ76" i="5"/>
  <c r="AJ72" i="5"/>
  <c r="AJ68" i="5"/>
  <c r="AJ134" i="5"/>
  <c r="AJ24" i="5"/>
  <c r="AJ20" i="5"/>
  <c r="AJ19" i="5"/>
  <c r="AJ15" i="5"/>
  <c r="AJ78" i="5"/>
  <c r="AJ207" i="5"/>
  <c r="AJ204" i="5"/>
  <c r="AJ73" i="5"/>
  <c r="AJ69" i="5"/>
  <c r="AJ42" i="5"/>
  <c r="AJ40" i="5"/>
  <c r="AJ38" i="5"/>
  <c r="AJ31" i="5"/>
  <c r="AJ203" i="5"/>
  <c r="AJ172" i="5"/>
  <c r="AJ171" i="5"/>
  <c r="AJ149" i="5"/>
  <c r="AJ147" i="5"/>
  <c r="AJ126" i="5"/>
  <c r="AJ199" i="5"/>
  <c r="AJ142" i="5"/>
  <c r="AJ9" i="5"/>
  <c r="AJ122" i="5"/>
  <c r="AJ119" i="5"/>
  <c r="AJ116" i="5"/>
  <c r="AJ140" i="5"/>
  <c r="AJ138" i="5"/>
  <c r="AJ113" i="5"/>
  <c r="AJ109" i="5"/>
  <c r="AJ192" i="5"/>
  <c r="AJ57" i="5"/>
  <c r="AJ107" i="5"/>
  <c r="AJ103" i="5"/>
  <c r="AJ188" i="5"/>
  <c r="AJ165" i="5"/>
  <c r="AJ39" i="5"/>
  <c r="AJ32" i="5"/>
  <c r="AJ127" i="5"/>
  <c r="AJ146" i="5"/>
  <c r="AJ143" i="5"/>
  <c r="AJ10" i="5"/>
  <c r="AJ6" i="5"/>
  <c r="AJ178" i="5"/>
  <c r="AJ117" i="5"/>
  <c r="AJ198" i="5"/>
  <c r="AJ197" i="5"/>
  <c r="AJ139" i="5"/>
  <c r="AJ136" i="5"/>
  <c r="AJ110" i="5"/>
  <c r="AJ193" i="5"/>
  <c r="AJ87" i="5"/>
  <c r="AJ28" i="5"/>
  <c r="AJ104" i="5"/>
  <c r="AJ168" i="5"/>
  <c r="AJ166" i="5"/>
  <c r="AJ162" i="5"/>
  <c r="AJ33" i="5"/>
  <c r="AJ150" i="5"/>
  <c r="AJ202" i="5"/>
  <c r="AJ201" i="5"/>
  <c r="AJ200" i="5"/>
  <c r="AJ148" i="5"/>
  <c r="AJ128" i="5"/>
  <c r="AJ124" i="5"/>
  <c r="AJ144" i="5"/>
  <c r="AJ11" i="5"/>
  <c r="AJ7" i="5"/>
  <c r="AJ170" i="5"/>
  <c r="AJ30" i="5"/>
  <c r="AJ141" i="5"/>
  <c r="AJ196" i="5"/>
  <c r="AJ137" i="5"/>
  <c r="AJ111" i="5"/>
  <c r="AJ194" i="5"/>
  <c r="AJ190" i="5"/>
  <c r="AJ108" i="5"/>
  <c r="AJ105" i="5"/>
  <c r="AJ176" i="5"/>
  <c r="AJ167" i="5"/>
  <c r="AJ163" i="5"/>
  <c r="AJ37" i="5"/>
  <c r="AJ151" i="5"/>
  <c r="AJ129" i="5"/>
  <c r="AJ125" i="5"/>
  <c r="AJ145" i="5"/>
  <c r="AJ123" i="5"/>
  <c r="AJ8" i="5"/>
  <c r="AJ5" i="5"/>
  <c r="AJ118" i="5"/>
  <c r="AJ29" i="5"/>
  <c r="AJ177" i="5"/>
  <c r="AJ169" i="5"/>
  <c r="AJ195" i="5"/>
  <c r="AJ112" i="5"/>
  <c r="AJ58" i="5"/>
  <c r="AJ191" i="5"/>
  <c r="AJ56" i="5"/>
  <c r="AJ106" i="5"/>
  <c r="AJ189" i="5"/>
  <c r="AJ187" i="5"/>
  <c r="AJ164" i="5"/>
  <c r="AN35" i="5"/>
  <c r="AN133" i="5"/>
  <c r="AN132" i="5"/>
  <c r="AN36" i="5"/>
  <c r="AN62" i="5"/>
  <c r="AN34" i="5"/>
  <c r="AN60" i="5"/>
  <c r="AN131" i="5"/>
  <c r="AN130" i="5"/>
  <c r="AN25" i="5"/>
  <c r="AN59" i="5"/>
  <c r="AN52" i="5"/>
  <c r="AN27" i="5"/>
  <c r="AN26" i="5"/>
  <c r="AN43" i="5"/>
  <c r="AN65" i="5"/>
  <c r="AN64" i="5"/>
  <c r="AN102" i="5"/>
  <c r="AN101" i="5"/>
  <c r="AN63" i="5"/>
  <c r="AN114" i="5"/>
  <c r="AN154" i="5"/>
  <c r="AN61" i="5"/>
  <c r="AN152" i="5"/>
  <c r="AN153" i="5"/>
  <c r="AN120" i="5"/>
  <c r="AN174" i="5"/>
  <c r="AN121" i="5"/>
  <c r="AN115" i="5"/>
  <c r="AN155" i="5"/>
  <c r="AN82" i="5"/>
  <c r="AN21" i="5"/>
  <c r="AN79" i="5"/>
  <c r="AN16" i="5"/>
  <c r="AN13" i="5"/>
  <c r="AN179" i="5"/>
  <c r="AN205" i="5"/>
  <c r="AN74" i="5"/>
  <c r="AN70" i="5"/>
  <c r="AN66" i="5"/>
  <c r="AN208" i="5"/>
  <c r="AN22" i="5"/>
  <c r="AN80" i="5"/>
  <c r="AN17" i="5"/>
  <c r="AN88" i="5"/>
  <c r="AN77" i="5"/>
  <c r="AN206" i="5"/>
  <c r="AN75" i="5"/>
  <c r="AN71" i="5"/>
  <c r="AN67" i="5"/>
  <c r="AN41" i="5"/>
  <c r="AN209" i="5"/>
  <c r="AN23" i="5"/>
  <c r="AN81" i="5"/>
  <c r="AN18" i="5"/>
  <c r="AN14" i="5"/>
  <c r="AN12" i="5"/>
  <c r="AN173" i="5"/>
  <c r="AN76" i="5"/>
  <c r="AN72" i="5"/>
  <c r="AN68" i="5"/>
  <c r="AN134" i="5"/>
  <c r="AN24" i="5"/>
  <c r="AN20" i="5"/>
  <c r="AN19" i="5"/>
  <c r="AN15" i="5"/>
  <c r="AN78" i="5"/>
  <c r="AN207" i="5"/>
  <c r="AN204" i="5"/>
  <c r="AN73" i="5"/>
  <c r="AN69" i="5"/>
  <c r="AN42" i="5"/>
  <c r="AN38" i="5"/>
  <c r="AN31" i="5"/>
  <c r="AN203" i="5"/>
  <c r="AN172" i="5"/>
  <c r="AN171" i="5"/>
  <c r="AN149" i="5"/>
  <c r="AN147" i="5"/>
  <c r="AN126" i="5"/>
  <c r="AN199" i="5"/>
  <c r="AN142" i="5"/>
  <c r="AN9" i="5"/>
  <c r="AN122" i="5"/>
  <c r="AN119" i="5"/>
  <c r="AN116" i="5"/>
  <c r="AN140" i="5"/>
  <c r="AN138" i="5"/>
  <c r="AN113" i="5"/>
  <c r="AN109" i="5"/>
  <c r="AN192" i="5"/>
  <c r="AN57" i="5"/>
  <c r="AN107" i="5"/>
  <c r="AN103" i="5"/>
  <c r="AN188" i="5"/>
  <c r="AN165" i="5"/>
  <c r="AN39" i="5"/>
  <c r="AN32" i="5"/>
  <c r="AN127" i="5"/>
  <c r="AN146" i="5"/>
  <c r="AN143" i="5"/>
  <c r="AN10" i="5"/>
  <c r="AN6" i="5"/>
  <c r="AN178" i="5"/>
  <c r="AN117" i="5"/>
  <c r="AN198" i="5"/>
  <c r="AN197" i="5"/>
  <c r="AN139" i="5"/>
  <c r="AN136" i="5"/>
  <c r="AN110" i="5"/>
  <c r="AN193" i="5"/>
  <c r="AN87" i="5"/>
  <c r="AN28" i="5"/>
  <c r="AN104" i="5"/>
  <c r="AN168" i="5"/>
  <c r="AN166" i="5"/>
  <c r="AN162" i="5"/>
  <c r="AN33" i="5"/>
  <c r="AN150" i="5"/>
  <c r="AN202" i="5"/>
  <c r="AN201" i="5"/>
  <c r="AN200" i="5"/>
  <c r="AN148" i="5"/>
  <c r="AN128" i="5"/>
  <c r="AN124" i="5"/>
  <c r="AN144" i="5"/>
  <c r="AN11" i="5"/>
  <c r="AN7" i="5"/>
  <c r="AN170" i="5"/>
  <c r="AN30" i="5"/>
  <c r="AN141" i="5"/>
  <c r="AN196" i="5"/>
  <c r="AN137" i="5"/>
  <c r="AN111" i="5"/>
  <c r="AN194" i="5"/>
  <c r="AN190" i="5"/>
  <c r="AN108" i="5"/>
  <c r="AN105" i="5"/>
  <c r="AN176" i="5"/>
  <c r="AN167" i="5"/>
  <c r="AN163" i="5"/>
  <c r="AN40" i="5"/>
  <c r="AN37" i="5"/>
  <c r="AN151" i="5"/>
  <c r="AN129" i="5"/>
  <c r="AN125" i="5"/>
  <c r="AN145" i="5"/>
  <c r="AN123" i="5"/>
  <c r="AN8" i="5"/>
  <c r="AN5" i="5"/>
  <c r="AN118" i="5"/>
  <c r="AN29" i="5"/>
  <c r="AN177" i="5"/>
  <c r="AN169" i="5"/>
  <c r="AN195" i="5"/>
  <c r="AN112" i="5"/>
  <c r="AN58" i="5"/>
  <c r="AN191" i="5"/>
  <c r="AN56" i="5"/>
  <c r="AN106" i="5"/>
  <c r="AN189" i="5"/>
  <c r="AN187" i="5"/>
  <c r="AN164" i="5"/>
  <c r="AF44" i="5"/>
  <c r="AJ44" i="5"/>
  <c r="AN44" i="5"/>
  <c r="AG45" i="5"/>
  <c r="AK45" i="5"/>
  <c r="AH46" i="5"/>
  <c r="AE47" i="5"/>
  <c r="AM47" i="5"/>
  <c r="AF48" i="5"/>
  <c r="AJ48" i="5"/>
  <c r="AN48" i="5"/>
  <c r="AG89" i="5"/>
  <c r="AK89" i="5"/>
  <c r="AH90" i="5"/>
  <c r="AE91" i="5"/>
  <c r="AM91" i="5"/>
  <c r="AF92" i="5"/>
  <c r="AJ92" i="5"/>
  <c r="AN92" i="5"/>
  <c r="AG93" i="5"/>
  <c r="AK93" i="5"/>
  <c r="AH94" i="5"/>
  <c r="AE95" i="5"/>
  <c r="AI95" i="5"/>
  <c r="AM95" i="5"/>
  <c r="AF96" i="5"/>
  <c r="AJ96" i="5"/>
  <c r="AN96" i="5"/>
  <c r="AG97" i="5"/>
  <c r="AK97" i="5"/>
  <c r="AH98" i="5"/>
  <c r="AL98" i="5"/>
  <c r="AE99" i="5"/>
  <c r="AM99" i="5"/>
  <c r="AF100" i="5"/>
  <c r="AJ100" i="5"/>
  <c r="AN100" i="5"/>
  <c r="AG49" i="5"/>
  <c r="AK49" i="5"/>
  <c r="AH50" i="5"/>
  <c r="AE51" i="5"/>
  <c r="AM51" i="5"/>
  <c r="AF180" i="5"/>
  <c r="AJ180" i="5"/>
  <c r="AN180" i="5"/>
  <c r="AG181" i="5"/>
  <c r="AK181" i="5"/>
  <c r="AH175" i="5"/>
  <c r="AE156" i="5"/>
  <c r="AM156" i="5"/>
  <c r="AF83" i="5"/>
  <c r="AJ83" i="5"/>
  <c r="AN83" i="5"/>
  <c r="AG84" i="5"/>
  <c r="AK84" i="5"/>
  <c r="AH85" i="5"/>
  <c r="AE86" i="5"/>
  <c r="AI86" i="5"/>
  <c r="AM86" i="5"/>
  <c r="AF53" i="5"/>
  <c r="AJ53" i="5"/>
  <c r="AN53" i="5"/>
  <c r="AG54" i="5"/>
  <c r="AK54" i="5"/>
  <c r="AH55" i="5"/>
  <c r="AL55" i="5"/>
  <c r="V182" i="5"/>
  <c r="AC182" i="5" s="1"/>
  <c r="Z182" i="5"/>
  <c r="AE182" i="5"/>
  <c r="AM182" i="5"/>
  <c r="AF183" i="5"/>
  <c r="AJ183" i="5"/>
  <c r="AN183" i="5"/>
  <c r="T184" i="5"/>
  <c r="AC184" i="5" s="1"/>
  <c r="X184" i="5"/>
  <c r="AB184" i="5"/>
  <c r="AG184" i="5"/>
  <c r="AK184" i="5"/>
  <c r="AH185" i="5"/>
  <c r="V186" i="5"/>
  <c r="Z186" i="5"/>
  <c r="AE186" i="5"/>
  <c r="AI186" i="5"/>
  <c r="AM186" i="5"/>
  <c r="AF157" i="5"/>
  <c r="AJ157" i="5"/>
  <c r="AN157" i="5"/>
  <c r="AH159" i="5"/>
  <c r="AL159" i="5"/>
  <c r="AE160" i="5"/>
  <c r="AI160" i="5"/>
  <c r="AM160" i="5"/>
  <c r="AH163" i="5"/>
  <c r="AG133" i="5"/>
  <c r="AG132" i="5"/>
  <c r="AG36" i="5"/>
  <c r="AG35" i="5"/>
  <c r="AG34" i="5"/>
  <c r="AG60" i="5"/>
  <c r="AG131" i="5"/>
  <c r="AG130" i="5"/>
  <c r="AG62" i="5"/>
  <c r="AG59" i="5"/>
  <c r="AG52" i="5"/>
  <c r="AG27" i="5"/>
  <c r="AG26" i="5"/>
  <c r="AG25" i="5"/>
  <c r="AG65" i="5"/>
  <c r="AG64" i="5"/>
  <c r="AG102" i="5"/>
  <c r="AG101" i="5"/>
  <c r="AG63" i="5"/>
  <c r="AG43" i="5"/>
  <c r="AG121" i="5"/>
  <c r="AG61" i="5"/>
  <c r="AG152" i="5"/>
  <c r="AG153" i="5"/>
  <c r="AG120" i="5"/>
  <c r="AG174" i="5"/>
  <c r="AG115" i="5"/>
  <c r="AG155" i="5"/>
  <c r="AG114" i="5"/>
  <c r="AG154" i="5"/>
  <c r="AG208" i="5"/>
  <c r="AG22" i="5"/>
  <c r="AG80" i="5"/>
  <c r="AG17" i="5"/>
  <c r="AG88" i="5"/>
  <c r="AG77" i="5"/>
  <c r="AG206" i="5"/>
  <c r="AG75" i="5"/>
  <c r="AG71" i="5"/>
  <c r="AG67" i="5"/>
  <c r="AG41" i="5"/>
  <c r="AG209" i="5"/>
  <c r="AG23" i="5"/>
  <c r="AG81" i="5"/>
  <c r="AG18" i="5"/>
  <c r="AG14" i="5"/>
  <c r="AG12" i="5"/>
  <c r="AG173" i="5"/>
  <c r="AG76" i="5"/>
  <c r="AG72" i="5"/>
  <c r="AG68" i="5"/>
  <c r="AG134" i="5"/>
  <c r="AG24" i="5"/>
  <c r="AG20" i="5"/>
  <c r="AG19" i="5"/>
  <c r="AG15" i="5"/>
  <c r="AG78" i="5"/>
  <c r="AG207" i="5"/>
  <c r="AG204" i="5"/>
  <c r="AG73" i="5"/>
  <c r="AG69" i="5"/>
  <c r="AG42" i="5"/>
  <c r="AG82" i="5"/>
  <c r="AG21" i="5"/>
  <c r="AG79" i="5"/>
  <c r="AG16" i="5"/>
  <c r="AG13" i="5"/>
  <c r="AG179" i="5"/>
  <c r="AG205" i="5"/>
  <c r="AG74" i="5"/>
  <c r="AG70" i="5"/>
  <c r="AG66" i="5"/>
  <c r="AG40" i="5"/>
  <c r="AG39" i="5"/>
  <c r="AG32" i="5"/>
  <c r="AG127" i="5"/>
  <c r="AG146" i="5"/>
  <c r="AG143" i="5"/>
  <c r="AG10" i="5"/>
  <c r="AG6" i="5"/>
  <c r="AG178" i="5"/>
  <c r="AG117" i="5"/>
  <c r="AG198" i="5"/>
  <c r="AG197" i="5"/>
  <c r="AG139" i="5"/>
  <c r="AG136" i="5"/>
  <c r="AG110" i="5"/>
  <c r="AG193" i="5"/>
  <c r="AG87" i="5"/>
  <c r="AG28" i="5"/>
  <c r="AG104" i="5"/>
  <c r="AG168" i="5"/>
  <c r="AG166" i="5"/>
  <c r="AG33" i="5"/>
  <c r="AG150" i="5"/>
  <c r="AG202" i="5"/>
  <c r="AG201" i="5"/>
  <c r="AG200" i="5"/>
  <c r="AG148" i="5"/>
  <c r="AG128" i="5"/>
  <c r="AG124" i="5"/>
  <c r="AG144" i="5"/>
  <c r="AG11" i="5"/>
  <c r="AG7" i="5"/>
  <c r="AG170" i="5"/>
  <c r="AG30" i="5"/>
  <c r="AG141" i="5"/>
  <c r="AG196" i="5"/>
  <c r="AG137" i="5"/>
  <c r="AG111" i="5"/>
  <c r="AG194" i="5"/>
  <c r="AG190" i="5"/>
  <c r="AG108" i="5"/>
  <c r="AG105" i="5"/>
  <c r="AG176" i="5"/>
  <c r="AG167" i="5"/>
  <c r="AG163" i="5"/>
  <c r="AG37" i="5"/>
  <c r="AG151" i="5"/>
  <c r="AG129" i="5"/>
  <c r="AG125" i="5"/>
  <c r="AG145" i="5"/>
  <c r="AG123" i="5"/>
  <c r="AG8" i="5"/>
  <c r="AG5" i="5"/>
  <c r="AG118" i="5"/>
  <c r="AG29" i="5"/>
  <c r="AG177" i="5"/>
  <c r="AG169" i="5"/>
  <c r="AG195" i="5"/>
  <c r="AG112" i="5"/>
  <c r="AG58" i="5"/>
  <c r="AG191" i="5"/>
  <c r="AG56" i="5"/>
  <c r="AG106" i="5"/>
  <c r="AG189" i="5"/>
  <c r="AG187" i="5"/>
  <c r="AG164" i="5"/>
  <c r="AG38" i="5"/>
  <c r="AG31" i="5"/>
  <c r="AG203" i="5"/>
  <c r="AG172" i="5"/>
  <c r="AG171" i="5"/>
  <c r="AG149" i="5"/>
  <c r="AG147" i="5"/>
  <c r="AG126" i="5"/>
  <c r="AG199" i="5"/>
  <c r="AG142" i="5"/>
  <c r="AG9" i="5"/>
  <c r="AG122" i="5"/>
  <c r="AG119" i="5"/>
  <c r="AG116" i="5"/>
  <c r="AG140" i="5"/>
  <c r="AG138" i="5"/>
  <c r="AG113" i="5"/>
  <c r="AG109" i="5"/>
  <c r="AG192" i="5"/>
  <c r="AG57" i="5"/>
  <c r="AG107" i="5"/>
  <c r="AG103" i="5"/>
  <c r="AG188" i="5"/>
  <c r="AG165" i="5"/>
  <c r="AG161" i="5"/>
  <c r="AK133" i="5"/>
  <c r="AK132" i="5"/>
  <c r="AK36" i="5"/>
  <c r="AK35" i="5"/>
  <c r="AK34" i="5"/>
  <c r="AK60" i="5"/>
  <c r="AK131" i="5"/>
  <c r="AK130" i="5"/>
  <c r="AK62" i="5"/>
  <c r="AK59" i="5"/>
  <c r="AK52" i="5"/>
  <c r="AK27" i="5"/>
  <c r="AK26" i="5"/>
  <c r="AK25" i="5"/>
  <c r="AK102" i="5"/>
  <c r="AK65" i="5"/>
  <c r="AK64" i="5"/>
  <c r="AK101" i="5"/>
  <c r="AK63" i="5"/>
  <c r="AK43" i="5"/>
  <c r="AK121" i="5"/>
  <c r="AK61" i="5"/>
  <c r="AK152" i="5"/>
  <c r="AK153" i="5"/>
  <c r="AK120" i="5"/>
  <c r="AK174" i="5"/>
  <c r="AK115" i="5"/>
  <c r="AK155" i="5"/>
  <c r="AK114" i="5"/>
  <c r="AK154" i="5"/>
  <c r="AK208" i="5"/>
  <c r="AK22" i="5"/>
  <c r="AK80" i="5"/>
  <c r="AK17" i="5"/>
  <c r="AK88" i="5"/>
  <c r="AK77" i="5"/>
  <c r="AK206" i="5"/>
  <c r="AK75" i="5"/>
  <c r="AK71" i="5"/>
  <c r="AK67" i="5"/>
  <c r="AK41" i="5"/>
  <c r="AK209" i="5"/>
  <c r="AK23" i="5"/>
  <c r="AK81" i="5"/>
  <c r="AK18" i="5"/>
  <c r="AK14" i="5"/>
  <c r="AK12" i="5"/>
  <c r="AK173" i="5"/>
  <c r="AK76" i="5"/>
  <c r="AK72" i="5"/>
  <c r="AK68" i="5"/>
  <c r="AK134" i="5"/>
  <c r="AK24" i="5"/>
  <c r="AK20" i="5"/>
  <c r="AK19" i="5"/>
  <c r="AK15" i="5"/>
  <c r="AK78" i="5"/>
  <c r="AK207" i="5"/>
  <c r="AK204" i="5"/>
  <c r="AK73" i="5"/>
  <c r="AK69" i="5"/>
  <c r="AK42" i="5"/>
  <c r="AK82" i="5"/>
  <c r="AK21" i="5"/>
  <c r="AK79" i="5"/>
  <c r="AK16" i="5"/>
  <c r="AK13" i="5"/>
  <c r="AK179" i="5"/>
  <c r="AK205" i="5"/>
  <c r="AK74" i="5"/>
  <c r="AK70" i="5"/>
  <c r="AK66" i="5"/>
  <c r="AK40" i="5"/>
  <c r="AK39" i="5"/>
  <c r="AK32" i="5"/>
  <c r="AK127" i="5"/>
  <c r="AK146" i="5"/>
  <c r="AK143" i="5"/>
  <c r="AK10" i="5"/>
  <c r="AK6" i="5"/>
  <c r="AK178" i="5"/>
  <c r="AK117" i="5"/>
  <c r="AK198" i="5"/>
  <c r="AK197" i="5"/>
  <c r="AK139" i="5"/>
  <c r="AK136" i="5"/>
  <c r="AK110" i="5"/>
  <c r="AK193" i="5"/>
  <c r="AK87" i="5"/>
  <c r="AK28" i="5"/>
  <c r="AK104" i="5"/>
  <c r="AK168" i="5"/>
  <c r="AK166" i="5"/>
  <c r="AK33" i="5"/>
  <c r="AK150" i="5"/>
  <c r="AK202" i="5"/>
  <c r="AK201" i="5"/>
  <c r="AK200" i="5"/>
  <c r="AK148" i="5"/>
  <c r="AK128" i="5"/>
  <c r="AK124" i="5"/>
  <c r="AK144" i="5"/>
  <c r="AK11" i="5"/>
  <c r="AK7" i="5"/>
  <c r="AK170" i="5"/>
  <c r="AK30" i="5"/>
  <c r="AK141" i="5"/>
  <c r="AK196" i="5"/>
  <c r="AK137" i="5"/>
  <c r="AK111" i="5"/>
  <c r="AK194" i="5"/>
  <c r="AK190" i="5"/>
  <c r="AK108" i="5"/>
  <c r="AK105" i="5"/>
  <c r="AK176" i="5"/>
  <c r="AK167" i="5"/>
  <c r="AK163" i="5"/>
  <c r="AK37" i="5"/>
  <c r="AK151" i="5"/>
  <c r="AK129" i="5"/>
  <c r="AK125" i="5"/>
  <c r="AK145" i="5"/>
  <c r="AK123" i="5"/>
  <c r="AK8" i="5"/>
  <c r="AK5" i="5"/>
  <c r="AK118" i="5"/>
  <c r="AK29" i="5"/>
  <c r="AK177" i="5"/>
  <c r="AK169" i="5"/>
  <c r="AK195" i="5"/>
  <c r="AK112" i="5"/>
  <c r="AK58" i="5"/>
  <c r="AK191" i="5"/>
  <c r="AK56" i="5"/>
  <c r="AK106" i="5"/>
  <c r="AK189" i="5"/>
  <c r="AK187" i="5"/>
  <c r="AK164" i="5"/>
  <c r="AK38" i="5"/>
  <c r="AK31" i="5"/>
  <c r="AK203" i="5"/>
  <c r="AK172" i="5"/>
  <c r="AK171" i="5"/>
  <c r="AK149" i="5"/>
  <c r="AK147" i="5"/>
  <c r="AK126" i="5"/>
  <c r="AK199" i="5"/>
  <c r="AK142" i="5"/>
  <c r="AK9" i="5"/>
  <c r="AK122" i="5"/>
  <c r="AK119" i="5"/>
  <c r="AK116" i="5"/>
  <c r="AK140" i="5"/>
  <c r="AK138" i="5"/>
  <c r="AK113" i="5"/>
  <c r="AK109" i="5"/>
  <c r="AK192" i="5"/>
  <c r="AK57" i="5"/>
  <c r="AK107" i="5"/>
  <c r="AK103" i="5"/>
  <c r="AK188" i="5"/>
  <c r="AK165" i="5"/>
  <c r="AK161" i="5"/>
  <c r="AG44" i="5"/>
  <c r="AK44" i="5"/>
  <c r="AH45" i="5"/>
  <c r="AL45" i="5"/>
  <c r="AE46" i="5"/>
  <c r="AI46" i="5"/>
  <c r="AM46" i="5"/>
  <c r="AF47" i="5"/>
  <c r="AJ47" i="5"/>
  <c r="AN47" i="5"/>
  <c r="AG48" i="5"/>
  <c r="AK48" i="5"/>
  <c r="AH89" i="5"/>
  <c r="AL89" i="5"/>
  <c r="AE90" i="5"/>
  <c r="AM90" i="5"/>
  <c r="AF91" i="5"/>
  <c r="AJ91" i="5"/>
  <c r="AN91" i="5"/>
  <c r="AG92" i="5"/>
  <c r="AK92" i="5"/>
  <c r="AH93" i="5"/>
  <c r="AE94" i="5"/>
  <c r="AM94" i="5"/>
  <c r="AF95" i="5"/>
  <c r="AJ95" i="5"/>
  <c r="AN95" i="5"/>
  <c r="AG96" i="5"/>
  <c r="AK96" i="5"/>
  <c r="AH97" i="5"/>
  <c r="AE98" i="5"/>
  <c r="AI98" i="5"/>
  <c r="AM98" i="5"/>
  <c r="AF99" i="5"/>
  <c r="AJ99" i="5"/>
  <c r="AN99" i="5"/>
  <c r="AG100" i="5"/>
  <c r="AK100" i="5"/>
  <c r="AH49" i="5"/>
  <c r="AL49" i="5"/>
  <c r="AE50" i="5"/>
  <c r="AI50" i="5"/>
  <c r="AM50" i="5"/>
  <c r="AF51" i="5"/>
  <c r="AJ51" i="5"/>
  <c r="AN51" i="5"/>
  <c r="AG180" i="5"/>
  <c r="AK180" i="5"/>
  <c r="AH181" i="5"/>
  <c r="AL181" i="5"/>
  <c r="AO181" i="5" s="1"/>
  <c r="AR181" i="5" s="1"/>
  <c r="AE175" i="5"/>
  <c r="AM175" i="5"/>
  <c r="AF156" i="5"/>
  <c r="AJ156" i="5"/>
  <c r="AN156" i="5"/>
  <c r="AG83" i="5"/>
  <c r="AK83" i="5"/>
  <c r="AH84" i="5"/>
  <c r="AE85" i="5"/>
  <c r="AM85" i="5"/>
  <c r="AF86" i="5"/>
  <c r="AJ86" i="5"/>
  <c r="AN86" i="5"/>
  <c r="AG53" i="5"/>
  <c r="AK53" i="5"/>
  <c r="AH54" i="5"/>
  <c r="AE55" i="5"/>
  <c r="AI55" i="5"/>
  <c r="AM55" i="5"/>
  <c r="S182" i="5"/>
  <c r="W182" i="5"/>
  <c r="AF182" i="5"/>
  <c r="AJ182" i="5"/>
  <c r="AN182" i="5"/>
  <c r="AG183" i="5"/>
  <c r="AK183" i="5"/>
  <c r="U184" i="5"/>
  <c r="AH184" i="5"/>
  <c r="AL184" i="5"/>
  <c r="AE185" i="5"/>
  <c r="AM185" i="5"/>
  <c r="S186" i="5"/>
  <c r="AC186" i="5" s="1"/>
  <c r="W186" i="5"/>
  <c r="AF186" i="5"/>
  <c r="AJ186" i="5"/>
  <c r="AN186" i="5"/>
  <c r="AG157" i="5"/>
  <c r="AK157" i="5"/>
  <c r="AH158" i="5"/>
  <c r="AL158" i="5"/>
  <c r="AE159" i="5"/>
  <c r="AM159" i="5"/>
  <c r="AF160" i="5"/>
  <c r="AJ160" i="5"/>
  <c r="AN160" i="5"/>
  <c r="AF161" i="5"/>
  <c r="AN161" i="5"/>
  <c r="AG162" i="5"/>
  <c r="U163" i="5"/>
  <c r="AM164" i="5"/>
  <c r="AL132" i="5"/>
  <c r="AL35" i="5"/>
  <c r="AL130" i="5"/>
  <c r="AL34" i="5"/>
  <c r="AL60" i="5"/>
  <c r="AL25" i="5"/>
  <c r="AL59" i="5"/>
  <c r="AL64" i="5"/>
  <c r="AL101" i="5"/>
  <c r="AL121" i="5"/>
  <c r="AL120" i="5"/>
  <c r="AL115" i="5"/>
  <c r="AL155" i="5"/>
  <c r="AL152" i="5"/>
  <c r="AL153" i="5"/>
  <c r="AL23" i="5"/>
  <c r="AL81" i="5"/>
  <c r="AL173" i="5"/>
  <c r="AL76" i="5"/>
  <c r="AL68" i="5"/>
  <c r="AL134" i="5"/>
  <c r="AL15" i="5"/>
  <c r="AL78" i="5"/>
  <c r="AL204" i="5"/>
  <c r="AL73" i="5"/>
  <c r="AL21" i="5"/>
  <c r="AL79" i="5"/>
  <c r="AL13" i="5"/>
  <c r="AL179" i="5"/>
  <c r="AL66" i="5"/>
  <c r="AL40" i="5"/>
  <c r="AL22" i="5"/>
  <c r="AL80" i="5"/>
  <c r="AL206" i="5"/>
  <c r="AL75" i="5"/>
  <c r="AL67" i="5"/>
  <c r="AL41" i="5"/>
  <c r="AL201" i="5"/>
  <c r="AL200" i="5"/>
  <c r="AL128" i="5"/>
  <c r="AL124" i="5"/>
  <c r="AL170" i="5"/>
  <c r="AL30" i="5"/>
  <c r="AL196" i="5"/>
  <c r="AL137" i="5"/>
  <c r="AL108" i="5"/>
  <c r="AL105" i="5"/>
  <c r="AL167" i="5"/>
  <c r="AL37" i="5"/>
  <c r="AO37" i="5" s="1"/>
  <c r="AL145" i="5"/>
  <c r="AL123" i="5"/>
  <c r="AL5" i="5"/>
  <c r="AL118" i="5"/>
  <c r="AL195" i="5"/>
  <c r="AL112" i="5"/>
  <c r="AL191" i="5"/>
  <c r="AL56" i="5"/>
  <c r="AO56" i="5" s="1"/>
  <c r="AP56" i="5" s="1"/>
  <c r="AL164" i="5"/>
  <c r="AL38" i="5"/>
  <c r="AL203" i="5"/>
  <c r="AL172" i="5"/>
  <c r="AL126" i="5"/>
  <c r="AL199" i="5"/>
  <c r="AL9" i="5"/>
  <c r="AL122" i="5"/>
  <c r="AL138" i="5"/>
  <c r="AL113" i="5"/>
  <c r="AL192" i="5"/>
  <c r="AL57" i="5"/>
  <c r="AL165" i="5"/>
  <c r="AL39" i="5"/>
  <c r="AL127" i="5"/>
  <c r="AL146" i="5"/>
  <c r="AO146" i="5" s="1"/>
  <c r="AY146" i="5" s="1"/>
  <c r="AL178" i="5"/>
  <c r="AL117" i="5"/>
  <c r="AL197" i="5"/>
  <c r="AL139" i="5"/>
  <c r="AL87" i="5"/>
  <c r="AL28" i="5"/>
  <c r="AL168" i="5"/>
  <c r="AL166" i="5"/>
  <c r="AO166" i="5" s="1"/>
  <c r="AY166" i="5" s="1"/>
  <c r="AH44" i="5"/>
  <c r="AE45" i="5"/>
  <c r="AI45" i="5"/>
  <c r="AM45" i="5"/>
  <c r="AF46" i="5"/>
  <c r="AJ46" i="5"/>
  <c r="AN46" i="5"/>
  <c r="AG47" i="5"/>
  <c r="AK47" i="5"/>
  <c r="AH48" i="5"/>
  <c r="AL48" i="5"/>
  <c r="AE89" i="5"/>
  <c r="AI89" i="5"/>
  <c r="AM89" i="5"/>
  <c r="AF90" i="5"/>
  <c r="AJ90" i="5"/>
  <c r="AN90" i="5"/>
  <c r="AG91" i="5"/>
  <c r="AK91" i="5"/>
  <c r="AH92" i="5"/>
  <c r="AL92" i="5"/>
  <c r="AE93" i="5"/>
  <c r="AM93" i="5"/>
  <c r="AF94" i="5"/>
  <c r="AJ94" i="5"/>
  <c r="AN94" i="5"/>
  <c r="AG95" i="5"/>
  <c r="AK95" i="5"/>
  <c r="AH96" i="5"/>
  <c r="AE97" i="5"/>
  <c r="AM97" i="5"/>
  <c r="AF98" i="5"/>
  <c r="AJ98" i="5"/>
  <c r="AN98" i="5"/>
  <c r="AG99" i="5"/>
  <c r="AK99" i="5"/>
  <c r="AH100" i="5"/>
  <c r="AE49" i="5"/>
  <c r="AI49" i="5"/>
  <c r="AM49" i="5"/>
  <c r="AF50" i="5"/>
  <c r="AJ50" i="5"/>
  <c r="AN50" i="5"/>
  <c r="AG51" i="5"/>
  <c r="AK51" i="5"/>
  <c r="AH180" i="5"/>
  <c r="AL180" i="5"/>
  <c r="AE181" i="5"/>
  <c r="AI181" i="5"/>
  <c r="AM181" i="5"/>
  <c r="AF175" i="5"/>
  <c r="AJ175" i="5"/>
  <c r="AN175" i="5"/>
  <c r="AG156" i="5"/>
  <c r="AK156" i="5"/>
  <c r="AH83" i="5"/>
  <c r="AL83" i="5"/>
  <c r="AE84" i="5"/>
  <c r="AM84" i="5"/>
  <c r="AF85" i="5"/>
  <c r="AJ85" i="5"/>
  <c r="AN85" i="5"/>
  <c r="AG86" i="5"/>
  <c r="AK86" i="5"/>
  <c r="AH53" i="5"/>
  <c r="AE54" i="5"/>
  <c r="AM54" i="5"/>
  <c r="AF55" i="5"/>
  <c r="AJ55" i="5"/>
  <c r="AN55" i="5"/>
  <c r="AG182" i="5"/>
  <c r="AK182" i="5"/>
  <c r="AH183" i="5"/>
  <c r="AE184" i="5"/>
  <c r="AI184" i="5"/>
  <c r="AM184" i="5"/>
  <c r="AF185" i="5"/>
  <c r="AJ185" i="5"/>
  <c r="AN185" i="5"/>
  <c r="AG186" i="5"/>
  <c r="AK186" i="5"/>
  <c r="AH157" i="5"/>
  <c r="AL157" i="5"/>
  <c r="AE158" i="5"/>
  <c r="AI158" i="5"/>
  <c r="AM158" i="5"/>
  <c r="AF159" i="5"/>
  <c r="AJ159" i="5"/>
  <c r="AN159" i="5"/>
  <c r="AG160" i="5"/>
  <c r="AK160" i="5"/>
  <c r="AH161" i="5"/>
  <c r="AK162" i="5"/>
  <c r="Y163" i="5"/>
  <c r="U168" i="5"/>
  <c r="AC168" i="5" s="1"/>
  <c r="U178" i="5"/>
  <c r="T9" i="5"/>
  <c r="X9" i="5"/>
  <c r="AB9" i="5"/>
  <c r="V11" i="5"/>
  <c r="Z11" i="5"/>
  <c r="U127" i="5"/>
  <c r="T149" i="5"/>
  <c r="X149" i="5"/>
  <c r="AB149" i="5"/>
  <c r="U39" i="5"/>
  <c r="AC39" i="5" s="1"/>
  <c r="U9" i="5"/>
  <c r="S11" i="5"/>
  <c r="W11" i="5"/>
  <c r="AA11" i="5"/>
  <c r="U149" i="5"/>
  <c r="T11" i="5"/>
  <c r="X11" i="5"/>
  <c r="AB11" i="5"/>
  <c r="U11" i="5"/>
  <c r="U77" i="5"/>
  <c r="S78" i="5"/>
  <c r="W78" i="5"/>
  <c r="AA78" i="5"/>
  <c r="U78" i="5"/>
  <c r="AC78" i="5" s="1"/>
  <c r="U61" i="5"/>
  <c r="Y61" i="5"/>
  <c r="S61" i="5"/>
  <c r="AC61" i="5" s="1"/>
  <c r="W61" i="5"/>
  <c r="AA61" i="5"/>
  <c r="T61" i="5"/>
  <c r="X61" i="5"/>
  <c r="AA35" i="5"/>
  <c r="W35" i="5"/>
  <c r="S35" i="5"/>
  <c r="Z35" i="5"/>
  <c r="V35" i="5"/>
  <c r="AB35" i="5"/>
  <c r="X35" i="5"/>
  <c r="T35" i="5"/>
  <c r="U35" i="5"/>
  <c r="AC35" i="5" s="1"/>
  <c r="Y35" i="5"/>
  <c r="V132" i="5"/>
  <c r="Z132" i="5"/>
  <c r="T132" i="5"/>
  <c r="X132" i="5"/>
  <c r="AB132" i="5"/>
  <c r="U132" i="5"/>
  <c r="AC127" i="5"/>
  <c r="AC77" i="5"/>
  <c r="AC178" i="5"/>
  <c r="AC149" i="5"/>
  <c r="AO55" i="5"/>
  <c r="AO121" i="5"/>
  <c r="AV121" i="5"/>
  <c r="AO184" i="5"/>
  <c r="AU55" i="5"/>
  <c r="AO167" i="5"/>
  <c r="AO128" i="5"/>
  <c r="AO139" i="5"/>
  <c r="AS139" i="5" s="1"/>
  <c r="AO118" i="5"/>
  <c r="AO76" i="5"/>
  <c r="AV76" i="5" s="1"/>
  <c r="AV55" i="5"/>
  <c r="AY55" i="5"/>
  <c r="AS206" i="5"/>
  <c r="AS21" i="5"/>
  <c r="AP206" i="5"/>
  <c r="AX146" i="5"/>
  <c r="AX167" i="5"/>
  <c r="AX206" i="5"/>
  <c r="AX118" i="5"/>
  <c r="AP121" i="5"/>
  <c r="AX121" i="5"/>
  <c r="AP37" i="5"/>
  <c r="AX166" i="5"/>
  <c r="AW166" i="5"/>
  <c r="AX139" i="5"/>
  <c r="AW76" i="5"/>
  <c r="AQ37" i="5"/>
  <c r="AQ56" i="5"/>
  <c r="AU121" i="5"/>
  <c r="AU37" i="5"/>
  <c r="AR167" i="5"/>
  <c r="AV167" i="5"/>
  <c r="AW56" i="5"/>
  <c r="AW146" i="5"/>
  <c r="AT21" i="5"/>
  <c r="AT206" i="5"/>
  <c r="AR146" i="5"/>
  <c r="AV146" i="5"/>
  <c r="AV166" i="5"/>
  <c r="AQ167" i="5"/>
  <c r="AU139" i="5"/>
  <c r="BB139" i="5" s="1"/>
  <c r="AU167" i="5"/>
  <c r="AR118" i="5"/>
  <c r="AV118" i="5"/>
  <c r="AS37" i="5"/>
  <c r="AS56" i="5"/>
  <c r="AS146" i="5"/>
  <c r="AS166" i="5"/>
  <c r="BB166" i="5" s="1"/>
  <c r="AT118" i="5"/>
  <c r="AT139" i="5"/>
  <c r="AT167" i="5"/>
  <c r="AX21" i="5"/>
  <c r="AP21" i="5"/>
  <c r="AW21" i="5"/>
  <c r="AZ21" i="5" s="1"/>
  <c r="AR184" i="5"/>
  <c r="AW206" i="5"/>
  <c r="AQ206" i="5"/>
  <c r="AU206" i="5"/>
  <c r="BA206" i="5" s="1"/>
  <c r="BB206" i="5"/>
  <c r="AY206" i="5"/>
  <c r="AY139" i="5"/>
  <c r="AY167" i="5"/>
  <c r="AR206" i="5"/>
  <c r="AS121" i="5"/>
  <c r="BB121" i="5" s="1"/>
  <c r="AT121" i="5"/>
  <c r="AQ118" i="5"/>
  <c r="AU118" i="5"/>
  <c r="AY118" i="5"/>
  <c r="AW121" i="5"/>
  <c r="AZ121" i="5" s="1"/>
  <c r="AW118" i="5"/>
  <c r="AW139" i="5"/>
  <c r="AX184" i="5"/>
  <c r="AR139" i="5"/>
  <c r="AV139" i="5"/>
  <c r="AP146" i="5"/>
  <c r="AZ146" i="5" s="1"/>
  <c r="AP139" i="5"/>
  <c r="AS76" i="5"/>
  <c r="BB76" i="5" s="1"/>
  <c r="AQ146" i="5"/>
  <c r="AQ166" i="5"/>
  <c r="AU146" i="5"/>
  <c r="AU166" i="5"/>
  <c r="AR37" i="5"/>
  <c r="AR56" i="5"/>
  <c r="AV37" i="5"/>
  <c r="AV56" i="5"/>
  <c r="AS181" i="5"/>
  <c r="AT146" i="5"/>
  <c r="AT166" i="5"/>
  <c r="AQ76" i="5"/>
  <c r="AU76" i="5"/>
  <c r="AQ121" i="5"/>
  <c r="AY121" i="5"/>
  <c r="AR21" i="5"/>
  <c r="AR121" i="5"/>
  <c r="BB146" i="5"/>
  <c r="AZ139" i="5"/>
  <c r="BA76" i="5"/>
  <c r="BA146" i="5"/>
  <c r="BA139" i="5"/>
  <c r="BA166" i="5"/>
  <c r="BA121" i="5"/>
  <c r="BX10" i="9"/>
  <c r="BX139" i="9"/>
  <c r="BX187" i="9"/>
  <c r="BX146" i="9"/>
  <c r="BX75" i="9"/>
  <c r="BX43" i="9"/>
  <c r="BX92" i="9"/>
  <c r="BX13" i="9"/>
  <c r="BX195" i="9"/>
  <c r="BX65" i="9"/>
  <c r="BX79" i="9"/>
  <c r="BX70" i="9"/>
  <c r="BX171" i="9"/>
  <c r="BX22" i="9"/>
  <c r="BX16" i="9"/>
  <c r="BX42" i="9"/>
  <c r="BX115" i="9"/>
  <c r="BX150" i="9"/>
  <c r="BX176" i="9"/>
  <c r="BX73" i="9"/>
  <c r="BX6" i="9"/>
  <c r="BX55" i="9"/>
  <c r="BX48" i="9"/>
  <c r="BX100" i="9"/>
  <c r="BX197" i="9"/>
  <c r="BX169" i="9"/>
  <c r="BX103" i="9"/>
  <c r="BX49" i="9"/>
  <c r="BX192" i="9"/>
  <c r="BX102" i="9"/>
  <c r="BX93" i="9"/>
  <c r="BX120" i="9"/>
  <c r="BX33" i="9"/>
  <c r="BX131" i="9"/>
  <c r="BX41" i="9"/>
  <c r="AC207" i="9" l="1"/>
  <c r="W185" i="9"/>
  <c r="T178" i="9"/>
  <c r="AC178" i="9" s="1"/>
  <c r="AB158" i="9"/>
  <c r="AA146" i="9"/>
  <c r="Z178" i="9"/>
  <c r="V168" i="9"/>
  <c r="AC168" i="9" s="1"/>
  <c r="T91" i="9"/>
  <c r="AC91" i="9" s="1"/>
  <c r="U84" i="9"/>
  <c r="Z137" i="9"/>
  <c r="U98" i="9"/>
  <c r="AB84" i="9"/>
  <c r="X114" i="9"/>
  <c r="T130" i="9"/>
  <c r="Y130" i="9"/>
  <c r="Y133" i="9"/>
  <c r="AC133" i="9" s="1"/>
  <c r="Z185" i="9"/>
  <c r="Y187" i="9"/>
  <c r="U158" i="9"/>
  <c r="T158" i="9"/>
  <c r="AC152" i="9"/>
  <c r="W146" i="9"/>
  <c r="V178" i="9"/>
  <c r="U91" i="9"/>
  <c r="W114" i="9"/>
  <c r="V84" i="9"/>
  <c r="AA91" i="9"/>
  <c r="V137" i="9"/>
  <c r="Y114" i="9"/>
  <c r="X84" i="9"/>
  <c r="AA130" i="9"/>
  <c r="AA187" i="9"/>
  <c r="T122" i="9"/>
  <c r="AC205" i="9"/>
  <c r="V185" i="9"/>
  <c r="U187" i="9"/>
  <c r="AB146" i="9"/>
  <c r="U141" i="9"/>
  <c r="AA178" i="9"/>
  <c r="AA168" i="9"/>
  <c r="Z158" i="9"/>
  <c r="Z114" i="9"/>
  <c r="W91" i="9"/>
  <c r="U130" i="9"/>
  <c r="U114" i="9"/>
  <c r="T84" i="9"/>
  <c r="AC84" i="9" s="1"/>
  <c r="V130" i="9"/>
  <c r="X106" i="9"/>
  <c r="AB183" i="9"/>
  <c r="X183" i="9"/>
  <c r="S185" i="9"/>
  <c r="Z122" i="9"/>
  <c r="AC192" i="9"/>
  <c r="AC208" i="9"/>
  <c r="AC190" i="9"/>
  <c r="AB168" i="9"/>
  <c r="X146" i="9"/>
  <c r="W178" i="9"/>
  <c r="W168" i="9"/>
  <c r="V114" i="9"/>
  <c r="AC57" i="9"/>
  <c r="AC21" i="9"/>
  <c r="AC31" i="9"/>
  <c r="AB187" i="9"/>
  <c r="T98" i="9"/>
  <c r="AA84" i="9"/>
  <c r="AB106" i="9"/>
  <c r="T183" i="9"/>
  <c r="AC183" i="9" s="1"/>
  <c r="X122" i="9"/>
  <c r="S187" i="9"/>
  <c r="Y125" i="9"/>
  <c r="U168" i="9"/>
  <c r="X168" i="9"/>
  <c r="T146" i="9"/>
  <c r="S178" i="9"/>
  <c r="S168" i="9"/>
  <c r="AB137" i="9"/>
  <c r="V122" i="9"/>
  <c r="Z106" i="9"/>
  <c r="Z98" i="9"/>
  <c r="Y122" i="9"/>
  <c r="Z91" i="9"/>
  <c r="AC199" i="9"/>
  <c r="T187" i="9"/>
  <c r="W84" i="9"/>
  <c r="T114" i="9"/>
  <c r="AC114" i="9" s="1"/>
  <c r="T106" i="9"/>
  <c r="Z84" i="9"/>
  <c r="Y91" i="9"/>
  <c r="AA114" i="9"/>
  <c r="T168" i="9"/>
  <c r="AC177" i="9"/>
  <c r="X137" i="9"/>
  <c r="W98" i="9"/>
  <c r="AA137" i="9"/>
  <c r="V106" i="9"/>
  <c r="V98" i="9"/>
  <c r="U122" i="9"/>
  <c r="AC122" i="9" s="1"/>
  <c r="V91" i="9"/>
  <c r="W187" i="9"/>
  <c r="U185" i="9"/>
  <c r="X98" i="9"/>
  <c r="AA122" i="9"/>
  <c r="W130" i="9"/>
  <c r="AC206" i="9"/>
  <c r="Z183" i="9"/>
  <c r="AA98" i="9"/>
  <c r="Y123" i="9"/>
  <c r="V187" i="9"/>
  <c r="AC148" i="9"/>
  <c r="AB178" i="9"/>
  <c r="AA158" i="9"/>
  <c r="AC154" i="9"/>
  <c r="U137" i="9"/>
  <c r="AC137" i="9" s="1"/>
  <c r="T137" i="9"/>
  <c r="AB91" i="9"/>
  <c r="W137" i="9"/>
  <c r="AC109" i="9"/>
  <c r="AC93" i="9"/>
  <c r="AC116" i="9"/>
  <c r="Y106" i="9"/>
  <c r="AC61" i="9"/>
  <c r="X187" i="9"/>
  <c r="X185" i="9"/>
  <c r="AA183" i="9"/>
  <c r="W122" i="9"/>
  <c r="Z130" i="9"/>
  <c r="S76" i="9"/>
  <c r="X76" i="9"/>
  <c r="Y76" i="9"/>
  <c r="AA76" i="9"/>
  <c r="AB76" i="9"/>
  <c r="T76" i="9"/>
  <c r="S68" i="9"/>
  <c r="Y68" i="9"/>
  <c r="Z68" i="9"/>
  <c r="AB68" i="9"/>
  <c r="X68" i="9"/>
  <c r="S60" i="9"/>
  <c r="AA60" i="9"/>
  <c r="AB60" i="9"/>
  <c r="U60" i="9"/>
  <c r="Y60" i="9"/>
  <c r="V60" i="9"/>
  <c r="S52" i="9"/>
  <c r="Z52" i="9"/>
  <c r="W52" i="9"/>
  <c r="T52" i="9"/>
  <c r="S44" i="9"/>
  <c r="Z44" i="9"/>
  <c r="T44" i="9"/>
  <c r="X44" i="9"/>
  <c r="S28" i="9"/>
  <c r="X28" i="9"/>
  <c r="W28" i="9"/>
  <c r="S20" i="9"/>
  <c r="V20" i="9"/>
  <c r="Z20" i="9"/>
  <c r="AA20" i="9"/>
  <c r="W20" i="9"/>
  <c r="S12" i="9"/>
  <c r="X12" i="9"/>
  <c r="U12" i="9"/>
  <c r="AA12" i="9"/>
  <c r="Y12" i="9"/>
  <c r="AC202" i="9"/>
  <c r="AC193" i="9"/>
  <c r="AC201" i="9"/>
  <c r="AA68" i="9"/>
  <c r="W60" i="9"/>
  <c r="Z28" i="9"/>
  <c r="X52" i="9"/>
  <c r="S144" i="9"/>
  <c r="AC144" i="9" s="1"/>
  <c r="T144" i="9"/>
  <c r="Z144" i="9"/>
  <c r="AA144" i="9"/>
  <c r="AB144" i="9"/>
  <c r="S83" i="9"/>
  <c r="W83" i="9"/>
  <c r="AA83" i="9"/>
  <c r="T83" i="9"/>
  <c r="S75" i="9"/>
  <c r="Z75" i="9"/>
  <c r="T75" i="9"/>
  <c r="X75" i="9"/>
  <c r="S67" i="9"/>
  <c r="AA67" i="9"/>
  <c r="X67" i="9"/>
  <c r="U67" i="9"/>
  <c r="Y67" i="9"/>
  <c r="AB67" i="9"/>
  <c r="S59" i="9"/>
  <c r="AB59" i="9"/>
  <c r="W59" i="9"/>
  <c r="X59" i="9"/>
  <c r="S51" i="9"/>
  <c r="Z51" i="9"/>
  <c r="W51" i="9"/>
  <c r="X51" i="9"/>
  <c r="AA51" i="9"/>
  <c r="AB51" i="9"/>
  <c r="S43" i="9"/>
  <c r="V43" i="9"/>
  <c r="W43" i="9"/>
  <c r="X43" i="9"/>
  <c r="AA43" i="9"/>
  <c r="AB43" i="9"/>
  <c r="S35" i="9"/>
  <c r="AC35" i="9" s="1"/>
  <c r="W35" i="9"/>
  <c r="X35" i="9"/>
  <c r="AA35" i="9"/>
  <c r="AB35" i="9"/>
  <c r="S27" i="9"/>
  <c r="AA27" i="9"/>
  <c r="V27" i="9"/>
  <c r="U27" i="9"/>
  <c r="Z27" i="9"/>
  <c r="S19" i="9"/>
  <c r="X19" i="9"/>
  <c r="U19" i="9"/>
  <c r="W19" i="9"/>
  <c r="V19" i="9"/>
  <c r="AA19" i="9"/>
  <c r="S11" i="9"/>
  <c r="U11" i="9"/>
  <c r="AA11" i="9"/>
  <c r="T11" i="9"/>
  <c r="S36" i="9"/>
  <c r="X36" i="9"/>
  <c r="Z36" i="9"/>
  <c r="AA36" i="9"/>
  <c r="AC138" i="9"/>
  <c r="W68" i="9"/>
  <c r="Z76" i="9"/>
  <c r="Z12" i="9"/>
  <c r="Y52" i="9"/>
  <c r="V28" i="9"/>
  <c r="W44" i="9"/>
  <c r="X139" i="9"/>
  <c r="AB139" i="9"/>
  <c r="Y176" i="9"/>
  <c r="V176" i="9"/>
  <c r="T176" i="9"/>
  <c r="S128" i="9"/>
  <c r="AB128" i="9"/>
  <c r="X128" i="9"/>
  <c r="V128" i="9"/>
  <c r="Y128" i="9"/>
  <c r="T128" i="9"/>
  <c r="Z128" i="9"/>
  <c r="AA128" i="9"/>
  <c r="W128" i="9"/>
  <c r="U128" i="9"/>
  <c r="S120" i="9"/>
  <c r="X120" i="9"/>
  <c r="AB120" i="9"/>
  <c r="Z120" i="9"/>
  <c r="AA120" i="9"/>
  <c r="S112" i="9"/>
  <c r="AB112" i="9"/>
  <c r="AA112" i="9"/>
  <c r="Z112" i="9"/>
  <c r="S104" i="9"/>
  <c r="W104" i="9"/>
  <c r="AA104" i="9"/>
  <c r="Z104" i="9"/>
  <c r="T104" i="9"/>
  <c r="S96" i="9"/>
  <c r="U96" i="9"/>
  <c r="V96" i="9"/>
  <c r="S89" i="9"/>
  <c r="V89" i="9"/>
  <c r="Z89" i="9"/>
  <c r="T89" i="9"/>
  <c r="S82" i="9"/>
  <c r="AA82" i="9"/>
  <c r="AB82" i="9"/>
  <c r="Y82" i="9"/>
  <c r="S74" i="9"/>
  <c r="AA74" i="9"/>
  <c r="AB74" i="9"/>
  <c r="V74" i="9"/>
  <c r="U74" i="9"/>
  <c r="S66" i="9"/>
  <c r="AB66" i="9"/>
  <c r="V66" i="9"/>
  <c r="S58" i="9"/>
  <c r="U58" i="9"/>
  <c r="W58" i="9"/>
  <c r="Y58" i="9"/>
  <c r="V58" i="9"/>
  <c r="AA58" i="9"/>
  <c r="S50" i="9"/>
  <c r="AC50" i="9" s="1"/>
  <c r="AB50" i="9"/>
  <c r="U50" i="9"/>
  <c r="V50" i="9"/>
  <c r="S42" i="9"/>
  <c r="U42" i="9"/>
  <c r="V42" i="9"/>
  <c r="W42" i="9"/>
  <c r="S34" i="9"/>
  <c r="AC34" i="9" s="1"/>
  <c r="U34" i="9"/>
  <c r="V34" i="9"/>
  <c r="T34" i="9"/>
  <c r="AA34" i="9"/>
  <c r="X34" i="9"/>
  <c r="S26" i="9"/>
  <c r="V26" i="9"/>
  <c r="AA26" i="9"/>
  <c r="Y26" i="9"/>
  <c r="T26" i="9"/>
  <c r="AB26" i="9"/>
  <c r="S18" i="9"/>
  <c r="T18" i="9"/>
  <c r="U18" i="9"/>
  <c r="AA18" i="9"/>
  <c r="AB18" i="9"/>
  <c r="S10" i="9"/>
  <c r="U10" i="9"/>
  <c r="AA10" i="9"/>
  <c r="Z10" i="9"/>
  <c r="V68" i="9"/>
  <c r="X60" i="9"/>
  <c r="U68" i="9"/>
  <c r="V36" i="9"/>
  <c r="V12" i="9"/>
  <c r="U52" i="9"/>
  <c r="AB20" i="9"/>
  <c r="AB28" i="9"/>
  <c r="Y179" i="9"/>
  <c r="W179" i="9"/>
  <c r="X179" i="9"/>
  <c r="U179" i="9"/>
  <c r="AA179" i="9"/>
  <c r="Z188" i="9"/>
  <c r="W188" i="9"/>
  <c r="AC188" i="9" s="1"/>
  <c r="S135" i="9"/>
  <c r="U135" i="9"/>
  <c r="S127" i="9"/>
  <c r="V127" i="9"/>
  <c r="T127" i="9"/>
  <c r="Z127" i="9"/>
  <c r="AA127" i="9"/>
  <c r="AB127" i="9"/>
  <c r="S119" i="9"/>
  <c r="V119" i="9"/>
  <c r="W119" i="9"/>
  <c r="X119" i="9"/>
  <c r="U119" i="9"/>
  <c r="AA119" i="9"/>
  <c r="AB119" i="9"/>
  <c r="S111" i="9"/>
  <c r="V111" i="9"/>
  <c r="AB111" i="9"/>
  <c r="W111" i="9"/>
  <c r="AA111" i="9"/>
  <c r="U111" i="9"/>
  <c r="S103" i="9"/>
  <c r="T103" i="9"/>
  <c r="AB103" i="9"/>
  <c r="Z103" i="9"/>
  <c r="U103" i="9"/>
  <c r="V103" i="9"/>
  <c r="S95" i="9"/>
  <c r="Y95" i="9"/>
  <c r="T95" i="9"/>
  <c r="V95" i="9"/>
  <c r="AB95" i="9"/>
  <c r="U95" i="9"/>
  <c r="S88" i="9"/>
  <c r="Y88" i="9"/>
  <c r="W88" i="9"/>
  <c r="X88" i="9"/>
  <c r="U88" i="9"/>
  <c r="AB88" i="9"/>
  <c r="S81" i="9"/>
  <c r="V81" i="9"/>
  <c r="AA81" i="9"/>
  <c r="Y81" i="9"/>
  <c r="X81" i="9"/>
  <c r="AB81" i="9"/>
  <c r="U81" i="9"/>
  <c r="V76" i="9"/>
  <c r="AB160" i="9"/>
  <c r="AA160" i="9"/>
  <c r="AC142" i="9"/>
  <c r="T60" i="9"/>
  <c r="AC15" i="9"/>
  <c r="Y36" i="9"/>
  <c r="X20" i="9"/>
  <c r="AA52" i="9"/>
  <c r="Z179" i="9"/>
  <c r="V135" i="9"/>
  <c r="AC25" i="9"/>
  <c r="Z60" i="9"/>
  <c r="W174" i="9"/>
  <c r="X174" i="9"/>
  <c r="V174" i="9"/>
  <c r="T182" i="9"/>
  <c r="Z182" i="9"/>
  <c r="W182" i="9"/>
  <c r="U182" i="9"/>
  <c r="U184" i="9"/>
  <c r="V184" i="9"/>
  <c r="Y184" i="9"/>
  <c r="T186" i="9"/>
  <c r="S186" i="9"/>
  <c r="AC186" i="9" s="1"/>
  <c r="S134" i="9"/>
  <c r="Y134" i="9"/>
  <c r="V134" i="9"/>
  <c r="AB134" i="9"/>
  <c r="T134" i="9"/>
  <c r="S126" i="9"/>
  <c r="AC126" i="9" s="1"/>
  <c r="Y126" i="9"/>
  <c r="Z126" i="9"/>
  <c r="U126" i="9"/>
  <c r="AB126" i="9"/>
  <c r="W126" i="9"/>
  <c r="S118" i="9"/>
  <c r="Z118" i="9"/>
  <c r="W118" i="9"/>
  <c r="U118" i="9"/>
  <c r="V118" i="9"/>
  <c r="X118" i="9"/>
  <c r="S110" i="9"/>
  <c r="AA110" i="9"/>
  <c r="U110" i="9"/>
  <c r="W110" i="9"/>
  <c r="S102" i="9"/>
  <c r="AC102" i="9" s="1"/>
  <c r="Y102" i="9"/>
  <c r="V102" i="9"/>
  <c r="W102" i="9"/>
  <c r="S94" i="9"/>
  <c r="AB94" i="9"/>
  <c r="W94" i="9"/>
  <c r="AA94" i="9"/>
  <c r="AC185" i="9"/>
  <c r="AC170" i="9"/>
  <c r="U76" i="9"/>
  <c r="W12" i="9"/>
  <c r="U36" i="9"/>
  <c r="T20" i="9"/>
  <c r="W36" i="9"/>
  <c r="T68" i="9"/>
  <c r="V44" i="9"/>
  <c r="Y20" i="9"/>
  <c r="AB44" i="9"/>
  <c r="AB36" i="9"/>
  <c r="Y28" i="9"/>
  <c r="AB12" i="9"/>
  <c r="T28" i="9"/>
  <c r="S160" i="9"/>
  <c r="T160" i="9"/>
  <c r="V160" i="9"/>
  <c r="W160" i="9"/>
  <c r="AC203" i="9"/>
  <c r="AC198" i="9"/>
  <c r="AC189" i="9"/>
  <c r="AC195" i="9"/>
  <c r="AC156" i="9"/>
  <c r="Y44" i="9"/>
  <c r="U20" i="9"/>
  <c r="T36" i="9"/>
  <c r="U28" i="9"/>
  <c r="T12" i="9"/>
  <c r="AC87" i="9"/>
  <c r="Y146" i="9"/>
  <c r="V146" i="9"/>
  <c r="S146" i="9"/>
  <c r="V158" i="9"/>
  <c r="W158" i="9"/>
  <c r="X158" i="9"/>
  <c r="AC79" i="9"/>
  <c r="AC187" i="9"/>
  <c r="Y140" i="9"/>
  <c r="AC140" i="9" s="1"/>
  <c r="AC101" i="9"/>
  <c r="AC49" i="9"/>
  <c r="AC41" i="9"/>
  <c r="AC33" i="9"/>
  <c r="AC72" i="9"/>
  <c r="AC24" i="9"/>
  <c r="AC8" i="9"/>
  <c r="AC131" i="9"/>
  <c r="AC123" i="9"/>
  <c r="AC71" i="9"/>
  <c r="AC150" i="9"/>
  <c r="AC40" i="9"/>
  <c r="AC200" i="9"/>
  <c r="Y131" i="9"/>
  <c r="AC196" i="9"/>
  <c r="AC70" i="9"/>
  <c r="AC46" i="9"/>
  <c r="AC38" i="9"/>
  <c r="AC77" i="9"/>
  <c r="AC53" i="9"/>
  <c r="AC45" i="9"/>
  <c r="AO25" i="5"/>
  <c r="AW25" i="5"/>
  <c r="BB37" i="5"/>
  <c r="BA37" i="5"/>
  <c r="AR128" i="5"/>
  <c r="AP128" i="5"/>
  <c r="AW128" i="5"/>
  <c r="AV128" i="5"/>
  <c r="AT128" i="5"/>
  <c r="AX128" i="5"/>
  <c r="AS128" i="5"/>
  <c r="BA128" i="5" s="1"/>
  <c r="AQ128" i="5"/>
  <c r="AU128" i="5"/>
  <c r="AY128" i="5"/>
  <c r="AW181" i="5"/>
  <c r="AO158" i="5"/>
  <c r="AY181" i="5"/>
  <c r="AQ181" i="5"/>
  <c r="AU181" i="5"/>
  <c r="BB181" i="5" s="1"/>
  <c r="AV181" i="5"/>
  <c r="AS184" i="5"/>
  <c r="AQ184" i="5"/>
  <c r="AP184" i="5"/>
  <c r="AT184" i="5"/>
  <c r="AW184" i="5"/>
  <c r="AU184" i="5"/>
  <c r="BB184" i="5" s="1"/>
  <c r="AY184" i="5"/>
  <c r="AV184" i="5"/>
  <c r="AP76" i="5"/>
  <c r="AR76" i="5"/>
  <c r="AX76" i="5"/>
  <c r="AT76" i="5"/>
  <c r="AP181" i="5"/>
  <c r="AZ181" i="5" s="1"/>
  <c r="AX181" i="5"/>
  <c r="Z149" i="9"/>
  <c r="S149" i="9"/>
  <c r="U149" i="9"/>
  <c r="Y149" i="9"/>
  <c r="T149" i="9"/>
  <c r="X149" i="9"/>
  <c r="W149" i="9"/>
  <c r="AB149" i="9"/>
  <c r="V149" i="9"/>
  <c r="AA149" i="9"/>
  <c r="Y165" i="9"/>
  <c r="U165" i="9"/>
  <c r="Z165" i="9"/>
  <c r="W165" i="9"/>
  <c r="T165" i="9"/>
  <c r="V165" i="9"/>
  <c r="X165" i="9"/>
  <c r="S165" i="9"/>
  <c r="AB165" i="9"/>
  <c r="AA165" i="9"/>
  <c r="AX55" i="5"/>
  <c r="AR55" i="5"/>
  <c r="AS55" i="5"/>
  <c r="BA55" i="5" s="1"/>
  <c r="AW55" i="5"/>
  <c r="AP55" i="5"/>
  <c r="AT55" i="5"/>
  <c r="AZ206" i="5"/>
  <c r="AO83" i="5"/>
  <c r="BB167" i="5"/>
  <c r="AT37" i="5"/>
  <c r="AY37" i="5"/>
  <c r="AX37" i="5"/>
  <c r="AW80" i="5"/>
  <c r="AO160" i="5"/>
  <c r="AP166" i="5"/>
  <c r="AZ166" i="5" s="1"/>
  <c r="AO196" i="5"/>
  <c r="AO186" i="5"/>
  <c r="AV21" i="5"/>
  <c r="AU21" i="5"/>
  <c r="AY21" i="5"/>
  <c r="AQ21" i="5"/>
  <c r="AS25" i="5"/>
  <c r="AQ139" i="5"/>
  <c r="AS118" i="5"/>
  <c r="BA118" i="5" s="1"/>
  <c r="AP118" i="5"/>
  <c r="AZ118" i="5" s="1"/>
  <c r="AO45" i="5"/>
  <c r="AO49" i="5"/>
  <c r="AR166" i="5"/>
  <c r="AC9" i="5"/>
  <c r="AT181" i="5"/>
  <c r="AC11" i="5"/>
  <c r="AT56" i="5"/>
  <c r="AX56" i="5"/>
  <c r="AZ56" i="5" s="1"/>
  <c r="AU56" i="5"/>
  <c r="AY56" i="5"/>
  <c r="AW37" i="5"/>
  <c r="AZ37" i="5" s="1"/>
  <c r="AY76" i="5"/>
  <c r="AO119" i="5"/>
  <c r="AO171" i="5"/>
  <c r="AO7" i="5"/>
  <c r="AO40" i="5"/>
  <c r="AB47" i="5"/>
  <c r="Z47" i="5"/>
  <c r="S47" i="5"/>
  <c r="AA47" i="5"/>
  <c r="T47" i="5"/>
  <c r="U47" i="5"/>
  <c r="W47" i="5"/>
  <c r="X47" i="5"/>
  <c r="Y47" i="5"/>
  <c r="AO98" i="5"/>
  <c r="AW98" i="5" s="1"/>
  <c r="AT119" i="5"/>
  <c r="AO65" i="5"/>
  <c r="AC164" i="5"/>
  <c r="AO41" i="5"/>
  <c r="AO78" i="5"/>
  <c r="AO5" i="5"/>
  <c r="AO103" i="5"/>
  <c r="AQ103" i="5"/>
  <c r="AO73" i="5"/>
  <c r="AO115" i="5"/>
  <c r="AW167" i="5"/>
  <c r="AP167" i="5"/>
  <c r="AS167" i="5"/>
  <c r="BA167" i="5" s="1"/>
  <c r="V47" i="5"/>
  <c r="AC132" i="5"/>
  <c r="AQ55" i="5"/>
  <c r="AO89" i="5"/>
  <c r="AI132" i="5"/>
  <c r="AI52" i="5"/>
  <c r="AI65" i="5"/>
  <c r="AI153" i="5"/>
  <c r="AI207" i="5"/>
  <c r="AI16" i="5"/>
  <c r="AI208" i="5"/>
  <c r="AI71" i="5"/>
  <c r="AI12" i="5"/>
  <c r="AI92" i="5"/>
  <c r="AI83" i="5"/>
  <c r="AI130" i="5"/>
  <c r="AI60" i="5"/>
  <c r="AI64" i="5"/>
  <c r="AI120" i="5"/>
  <c r="AI204" i="5"/>
  <c r="AI13" i="5"/>
  <c r="AI22" i="5"/>
  <c r="AI67" i="5"/>
  <c r="AI173" i="5"/>
  <c r="AI125" i="5"/>
  <c r="AI131" i="5"/>
  <c r="AI101" i="5"/>
  <c r="AI114" i="5"/>
  <c r="AI20" i="5"/>
  <c r="AI42" i="5"/>
  <c r="AI74" i="5"/>
  <c r="AI88" i="5"/>
  <c r="AI23" i="5"/>
  <c r="AI68" i="5"/>
  <c r="AI44" i="5"/>
  <c r="AI100" i="5"/>
  <c r="AI36" i="5"/>
  <c r="AI26" i="5"/>
  <c r="AI63" i="5"/>
  <c r="AI154" i="5"/>
  <c r="AI19" i="5"/>
  <c r="AI82" i="5"/>
  <c r="AI70" i="5"/>
  <c r="AI77" i="5"/>
  <c r="AI81" i="5"/>
  <c r="AI134" i="5"/>
  <c r="AI5" i="5"/>
  <c r="AI183" i="5"/>
  <c r="AI59" i="5"/>
  <c r="AI152" i="5"/>
  <c r="AI79" i="5"/>
  <c r="AO79" i="5" s="1"/>
  <c r="AI75" i="5"/>
  <c r="AI151" i="5"/>
  <c r="AI169" i="5"/>
  <c r="AO169" i="5" s="1"/>
  <c r="AI187" i="5"/>
  <c r="AO187" i="5" s="1"/>
  <c r="AI126" i="5"/>
  <c r="AI138" i="5"/>
  <c r="AI165" i="5"/>
  <c r="AI6" i="5"/>
  <c r="AO6" i="5" s="1"/>
  <c r="AI193" i="5"/>
  <c r="AI150" i="5"/>
  <c r="AI11" i="5"/>
  <c r="AI194" i="5"/>
  <c r="AI47" i="5"/>
  <c r="AI51" i="5"/>
  <c r="AI182" i="5"/>
  <c r="AO182" i="5" s="1"/>
  <c r="AI27" i="5"/>
  <c r="AI174" i="5"/>
  <c r="AI179" i="5"/>
  <c r="AI41" i="5"/>
  <c r="AI129" i="5"/>
  <c r="AO129" i="5" s="1"/>
  <c r="AI195" i="5"/>
  <c r="AI38" i="5"/>
  <c r="AI199" i="5"/>
  <c r="AI113" i="5"/>
  <c r="AI161" i="5"/>
  <c r="AI178" i="5"/>
  <c r="AI87" i="5"/>
  <c r="AI202" i="5"/>
  <c r="AI7" i="5"/>
  <c r="AI190" i="5"/>
  <c r="AI90" i="5"/>
  <c r="AI175" i="5"/>
  <c r="AO175" i="5" s="1"/>
  <c r="AI93" i="5"/>
  <c r="AI84" i="5"/>
  <c r="AI102" i="5"/>
  <c r="AI24" i="5"/>
  <c r="AI205" i="5"/>
  <c r="AI209" i="5"/>
  <c r="AI145" i="5"/>
  <c r="AI112" i="5"/>
  <c r="AI31" i="5"/>
  <c r="AI142" i="5"/>
  <c r="AI109" i="5"/>
  <c r="AI39" i="5"/>
  <c r="AI117" i="5"/>
  <c r="AI28" i="5"/>
  <c r="AI201" i="5"/>
  <c r="AI170" i="5"/>
  <c r="AI108" i="5"/>
  <c r="AI91" i="5"/>
  <c r="AI156" i="5"/>
  <c r="AI185" i="5"/>
  <c r="AO185" i="5" s="1"/>
  <c r="AI48" i="5"/>
  <c r="AI35" i="5"/>
  <c r="AI43" i="5"/>
  <c r="AI15" i="5"/>
  <c r="AI66" i="5"/>
  <c r="AI18" i="5"/>
  <c r="AI123" i="5"/>
  <c r="AI58" i="5"/>
  <c r="AI203" i="5"/>
  <c r="AI9" i="5"/>
  <c r="AI192" i="5"/>
  <c r="AI32" i="5"/>
  <c r="AI198" i="5"/>
  <c r="AI104" i="5"/>
  <c r="AI200" i="5"/>
  <c r="AI30" i="5"/>
  <c r="AI105" i="5"/>
  <c r="AI164" i="5"/>
  <c r="AO164" i="5" s="1"/>
  <c r="AI94" i="5"/>
  <c r="AI85" i="5"/>
  <c r="AI97" i="5"/>
  <c r="AI54" i="5"/>
  <c r="AI157" i="5"/>
  <c r="AI53" i="5"/>
  <c r="AI34" i="5"/>
  <c r="AI155" i="5"/>
  <c r="AI69" i="5"/>
  <c r="AO69" i="5" s="1"/>
  <c r="AI17" i="5"/>
  <c r="AI72" i="5"/>
  <c r="AI29" i="5"/>
  <c r="AI106" i="5"/>
  <c r="AI149" i="5"/>
  <c r="AO149" i="5" s="1"/>
  <c r="AI116" i="5"/>
  <c r="AI103" i="5"/>
  <c r="AI143" i="5"/>
  <c r="AI136" i="5"/>
  <c r="AO136" i="5" s="1"/>
  <c r="AI162" i="5"/>
  <c r="AI124" i="5"/>
  <c r="AI137" i="5"/>
  <c r="AI163" i="5"/>
  <c r="AI99" i="5"/>
  <c r="AI159" i="5"/>
  <c r="U112" i="5"/>
  <c r="V112" i="5"/>
  <c r="W112" i="5"/>
  <c r="X112" i="5"/>
  <c r="S112" i="5"/>
  <c r="AB112" i="5"/>
  <c r="T112" i="5"/>
  <c r="AA112" i="5"/>
  <c r="Y112" i="5"/>
  <c r="Z112" i="5"/>
  <c r="AO99" i="5"/>
  <c r="AQ99" i="5" s="1"/>
  <c r="AO92" i="5"/>
  <c r="AW92" i="5" s="1"/>
  <c r="AL95" i="5"/>
  <c r="AL86" i="5"/>
  <c r="AO86" i="5" s="1"/>
  <c r="AL160" i="5"/>
  <c r="AL163" i="5"/>
  <c r="AL47" i="5"/>
  <c r="AL51" i="5"/>
  <c r="AL182" i="5"/>
  <c r="AL90" i="5"/>
  <c r="AL175" i="5"/>
  <c r="AL161" i="5"/>
  <c r="AL93" i="5"/>
  <c r="AL84" i="5"/>
  <c r="AL36" i="5"/>
  <c r="AL27" i="5"/>
  <c r="AL63" i="5"/>
  <c r="AL114" i="5"/>
  <c r="AL18" i="5"/>
  <c r="AL24" i="5"/>
  <c r="AL69" i="5"/>
  <c r="AL205" i="5"/>
  <c r="AL17" i="5"/>
  <c r="AL33" i="5"/>
  <c r="AL144" i="5"/>
  <c r="AO144" i="5" s="1"/>
  <c r="AL111" i="5"/>
  <c r="AL151" i="5"/>
  <c r="AL29" i="5"/>
  <c r="AL106" i="5"/>
  <c r="AL171" i="5"/>
  <c r="AL119" i="5"/>
  <c r="AL107" i="5"/>
  <c r="AL143" i="5"/>
  <c r="AL136" i="5"/>
  <c r="AL162" i="5"/>
  <c r="AL96" i="5"/>
  <c r="AL53" i="5"/>
  <c r="AL91" i="5"/>
  <c r="AL94" i="5"/>
  <c r="AL85" i="5"/>
  <c r="AL133" i="5"/>
  <c r="AL102" i="5"/>
  <c r="AL43" i="5"/>
  <c r="AL154" i="5"/>
  <c r="AL14" i="5"/>
  <c r="AO14" i="5" s="1"/>
  <c r="AL20" i="5"/>
  <c r="AL42" i="5"/>
  <c r="AL74" i="5"/>
  <c r="AL88" i="5"/>
  <c r="AL150" i="5"/>
  <c r="AL11" i="5"/>
  <c r="AL194" i="5"/>
  <c r="AL129" i="5"/>
  <c r="AL177" i="5"/>
  <c r="AL189" i="5"/>
  <c r="AL149" i="5"/>
  <c r="AL116" i="5"/>
  <c r="AL103" i="5"/>
  <c r="AL10" i="5"/>
  <c r="AL110" i="5"/>
  <c r="AL99" i="5"/>
  <c r="AL186" i="5"/>
  <c r="AL185" i="5"/>
  <c r="AL97" i="5"/>
  <c r="AL54" i="5"/>
  <c r="AL131" i="5"/>
  <c r="AL26" i="5"/>
  <c r="AL65" i="5"/>
  <c r="AL61" i="5"/>
  <c r="AL12" i="5"/>
  <c r="AL19" i="5"/>
  <c r="AL82" i="5"/>
  <c r="AL70" i="5"/>
  <c r="AL77" i="5"/>
  <c r="AL202" i="5"/>
  <c r="AL7" i="5"/>
  <c r="AL190" i="5"/>
  <c r="AL125" i="5"/>
  <c r="AL169" i="5"/>
  <c r="AL187" i="5"/>
  <c r="AL147" i="5"/>
  <c r="AL140" i="5"/>
  <c r="AL188" i="5"/>
  <c r="AL6" i="5"/>
  <c r="AL193" i="5"/>
  <c r="AL44" i="5"/>
  <c r="AL100" i="5"/>
  <c r="AL183" i="5"/>
  <c r="AL46" i="5"/>
  <c r="AL50" i="5"/>
  <c r="AL62" i="5"/>
  <c r="AL52" i="5"/>
  <c r="AL174" i="5"/>
  <c r="AO174" i="5" s="1"/>
  <c r="AL209" i="5"/>
  <c r="AL72" i="5"/>
  <c r="AL207" i="5"/>
  <c r="AL16" i="5"/>
  <c r="AL208" i="5"/>
  <c r="AL71" i="5"/>
  <c r="AL148" i="5"/>
  <c r="AO148" i="5" s="1"/>
  <c r="AL141" i="5"/>
  <c r="AO141" i="5" s="1"/>
  <c r="AL176" i="5"/>
  <c r="AL8" i="5"/>
  <c r="AL58" i="5"/>
  <c r="AL31" i="5"/>
  <c r="AL142" i="5"/>
  <c r="AL109" i="5"/>
  <c r="AL32" i="5"/>
  <c r="AL198" i="5"/>
  <c r="AL104" i="5"/>
  <c r="AO130" i="5"/>
  <c r="AS130" i="5" s="1"/>
  <c r="AO132" i="5"/>
  <c r="AO156" i="5"/>
  <c r="AO93" i="5"/>
  <c r="AO108" i="5"/>
  <c r="AO80" i="5"/>
  <c r="AO140" i="5"/>
  <c r="AO147" i="5"/>
  <c r="AT147" i="5" s="1"/>
  <c r="AC90" i="5"/>
  <c r="AC98" i="5"/>
  <c r="AC175" i="5"/>
  <c r="U8" i="5"/>
  <c r="V8" i="5"/>
  <c r="W8" i="5"/>
  <c r="X8" i="5"/>
  <c r="S8" i="5"/>
  <c r="AB8" i="5"/>
  <c r="T8" i="5"/>
  <c r="AA8" i="5"/>
  <c r="Y8" i="5"/>
  <c r="Z8" i="5"/>
  <c r="U146" i="5"/>
  <c r="V146" i="5"/>
  <c r="W146" i="5"/>
  <c r="X146" i="5"/>
  <c r="S146" i="5"/>
  <c r="AB146" i="5"/>
  <c r="T146" i="5"/>
  <c r="AA146" i="5"/>
  <c r="Z146" i="5"/>
  <c r="Y146" i="5"/>
  <c r="AC128" i="5"/>
  <c r="AC46" i="5"/>
  <c r="Y167" i="5"/>
  <c r="AA167" i="5"/>
  <c r="S167" i="5"/>
  <c r="AB167" i="5"/>
  <c r="T167" i="5"/>
  <c r="W167" i="5"/>
  <c r="X167" i="5"/>
  <c r="Z167" i="5"/>
  <c r="U167" i="5"/>
  <c r="V167" i="5"/>
  <c r="Y91" i="5"/>
  <c r="AC95" i="5"/>
  <c r="AC50" i="5"/>
  <c r="AC51" i="5"/>
  <c r="AC85" i="5"/>
  <c r="AA91" i="5"/>
  <c r="Z91" i="5"/>
  <c r="S91" i="5"/>
  <c r="AB91" i="5"/>
  <c r="T91" i="5"/>
  <c r="U91" i="5"/>
  <c r="W91" i="5"/>
  <c r="X91" i="5"/>
  <c r="AM157" i="5"/>
  <c r="AM194" i="5"/>
  <c r="AM11" i="5"/>
  <c r="AM150" i="5"/>
  <c r="AM193" i="5"/>
  <c r="AM6" i="5"/>
  <c r="AM165" i="5"/>
  <c r="AM138" i="5"/>
  <c r="AM126" i="5"/>
  <c r="AM187" i="5"/>
  <c r="AM169" i="5"/>
  <c r="AM125" i="5"/>
  <c r="AM173" i="5"/>
  <c r="AM67" i="5"/>
  <c r="AM22" i="5"/>
  <c r="AM13" i="5"/>
  <c r="AM204" i="5"/>
  <c r="AM120" i="5"/>
  <c r="AM64" i="5"/>
  <c r="AM52" i="5"/>
  <c r="AM130" i="5"/>
  <c r="V44" i="5"/>
  <c r="T45" i="5"/>
  <c r="T89" i="5"/>
  <c r="T93" i="5"/>
  <c r="X95" i="5"/>
  <c r="V96" i="5"/>
  <c r="T97" i="5"/>
  <c r="X99" i="5"/>
  <c r="V100" i="5"/>
  <c r="T49" i="5"/>
  <c r="X51" i="5"/>
  <c r="V180" i="5"/>
  <c r="T181" i="5"/>
  <c r="X156" i="5"/>
  <c r="AC156" i="5" s="1"/>
  <c r="V83" i="5"/>
  <c r="T84" i="5"/>
  <c r="X86" i="5"/>
  <c r="T54" i="5"/>
  <c r="T183" i="5"/>
  <c r="X157" i="5"/>
  <c r="T159" i="5"/>
  <c r="Y161" i="5"/>
  <c r="Y165" i="5"/>
  <c r="V189" i="5"/>
  <c r="W189" i="5"/>
  <c r="X189" i="5"/>
  <c r="S189" i="5"/>
  <c r="AB189" i="5"/>
  <c r="T189" i="5"/>
  <c r="Z106" i="5"/>
  <c r="AA58" i="5"/>
  <c r="U169" i="5"/>
  <c r="V169" i="5"/>
  <c r="W169" i="5"/>
  <c r="X169" i="5"/>
  <c r="S169" i="5"/>
  <c r="AC169" i="5" s="1"/>
  <c r="AB169" i="5"/>
  <c r="T169" i="5"/>
  <c r="AM53" i="5"/>
  <c r="AM96" i="5"/>
  <c r="AM111" i="5"/>
  <c r="AO111" i="5" s="1"/>
  <c r="AM144" i="5"/>
  <c r="AM33" i="5"/>
  <c r="AM110" i="5"/>
  <c r="AO110" i="5" s="1"/>
  <c r="AM10" i="5"/>
  <c r="AM188" i="5"/>
  <c r="AM140" i="5"/>
  <c r="AM147" i="5"/>
  <c r="AM189" i="5"/>
  <c r="AM177" i="5"/>
  <c r="AM129" i="5"/>
  <c r="AM12" i="5"/>
  <c r="AM71" i="5"/>
  <c r="AM208" i="5"/>
  <c r="AM16" i="5"/>
  <c r="AM207" i="5"/>
  <c r="AM153" i="5"/>
  <c r="AM65" i="5"/>
  <c r="AM59" i="5"/>
  <c r="AM132" i="5"/>
  <c r="U44" i="5"/>
  <c r="AB45" i="5"/>
  <c r="S45" i="5"/>
  <c r="U48" i="5"/>
  <c r="AC48" i="5" s="1"/>
  <c r="AB89" i="5"/>
  <c r="S89" i="5"/>
  <c r="U92" i="5"/>
  <c r="AC92" i="5" s="1"/>
  <c r="AB93" i="5"/>
  <c r="S93" i="5"/>
  <c r="W95" i="5"/>
  <c r="U96" i="5"/>
  <c r="AB97" i="5"/>
  <c r="S97" i="5"/>
  <c r="AC97" i="5" s="1"/>
  <c r="W99" i="5"/>
  <c r="U100" i="5"/>
  <c r="AC100" i="5" s="1"/>
  <c r="AB49" i="5"/>
  <c r="S49" i="5"/>
  <c r="W51" i="5"/>
  <c r="U180" i="5"/>
  <c r="AB181" i="5"/>
  <c r="S181" i="5"/>
  <c r="AC181" i="5" s="1"/>
  <c r="W156" i="5"/>
  <c r="U83" i="5"/>
  <c r="AC83" i="5" s="1"/>
  <c r="AB84" i="5"/>
  <c r="S84" i="5"/>
  <c r="W86" i="5"/>
  <c r="U53" i="5"/>
  <c r="AB54" i="5"/>
  <c r="S54" i="5"/>
  <c r="AB183" i="5"/>
  <c r="S183" i="5"/>
  <c r="AC183" i="5" s="1"/>
  <c r="U185" i="5"/>
  <c r="AC185" i="5" s="1"/>
  <c r="W157" i="5"/>
  <c r="U158" i="5"/>
  <c r="AB159" i="5"/>
  <c r="S159" i="5"/>
  <c r="X161" i="5"/>
  <c r="U162" i="5"/>
  <c r="AC162" i="5" s="1"/>
  <c r="AA104" i="5"/>
  <c r="Z104" i="5"/>
  <c r="S104" i="5"/>
  <c r="AB104" i="5"/>
  <c r="T104" i="5"/>
  <c r="W104" i="5"/>
  <c r="X104" i="5"/>
  <c r="U195" i="5"/>
  <c r="V195" i="5"/>
  <c r="W195" i="5"/>
  <c r="X195" i="5"/>
  <c r="S195" i="5"/>
  <c r="AB195" i="5"/>
  <c r="T195" i="5"/>
  <c r="V165" i="5"/>
  <c r="W165" i="5"/>
  <c r="X165" i="5"/>
  <c r="S165" i="5"/>
  <c r="AB165" i="5"/>
  <c r="T165" i="5"/>
  <c r="V106" i="5"/>
  <c r="W106" i="5"/>
  <c r="X106" i="5"/>
  <c r="S106" i="5"/>
  <c r="AB106" i="5"/>
  <c r="T106" i="5"/>
  <c r="U58" i="5"/>
  <c r="V58" i="5"/>
  <c r="W58" i="5"/>
  <c r="X58" i="5"/>
  <c r="S58" i="5"/>
  <c r="AB58" i="5"/>
  <c r="T58" i="5"/>
  <c r="AC6" i="5"/>
  <c r="AM176" i="5"/>
  <c r="AM141" i="5"/>
  <c r="AM148" i="5"/>
  <c r="AM168" i="5"/>
  <c r="AM197" i="5"/>
  <c r="AM127" i="5"/>
  <c r="AM57" i="5"/>
  <c r="AO57" i="5" s="1"/>
  <c r="AM122" i="5"/>
  <c r="AM172" i="5"/>
  <c r="AM191" i="5"/>
  <c r="AO191" i="5" s="1"/>
  <c r="AM5" i="5"/>
  <c r="AM134" i="5"/>
  <c r="AM81" i="5"/>
  <c r="AM77" i="5"/>
  <c r="AM70" i="5"/>
  <c r="AM82" i="5"/>
  <c r="AM19" i="5"/>
  <c r="AM154" i="5"/>
  <c r="AM63" i="5"/>
  <c r="AM26" i="5"/>
  <c r="AM36" i="5"/>
  <c r="AA44" i="5"/>
  <c r="AC44" i="5" s="1"/>
  <c r="X45" i="5"/>
  <c r="AA48" i="5"/>
  <c r="X89" i="5"/>
  <c r="AA92" i="5"/>
  <c r="Y93" i="5"/>
  <c r="T95" i="5"/>
  <c r="AA96" i="5"/>
  <c r="X97" i="5"/>
  <c r="T99" i="5"/>
  <c r="AC99" i="5" s="1"/>
  <c r="AA100" i="5"/>
  <c r="X49" i="5"/>
  <c r="T51" i="5"/>
  <c r="AA180" i="5"/>
  <c r="X181" i="5"/>
  <c r="T156" i="5"/>
  <c r="AA83" i="5"/>
  <c r="X84" i="5"/>
  <c r="T86" i="5"/>
  <c r="AC86" i="5" s="1"/>
  <c r="AA53" i="5"/>
  <c r="X54" i="5"/>
  <c r="X183" i="5"/>
  <c r="AA185" i="5"/>
  <c r="T157" i="5"/>
  <c r="AC157" i="5" s="1"/>
  <c r="AA158" i="5"/>
  <c r="AC158" i="5" s="1"/>
  <c r="X159" i="5"/>
  <c r="T161" i="5"/>
  <c r="AC161" i="5" s="1"/>
  <c r="Z162" i="5"/>
  <c r="V188" i="5"/>
  <c r="W188" i="5"/>
  <c r="X188" i="5"/>
  <c r="S188" i="5"/>
  <c r="AB188" i="5"/>
  <c r="T188" i="5"/>
  <c r="AA189" i="5"/>
  <c r="AA56" i="5"/>
  <c r="U191" i="5"/>
  <c r="V191" i="5"/>
  <c r="W191" i="5"/>
  <c r="X191" i="5"/>
  <c r="S191" i="5"/>
  <c r="AB191" i="5"/>
  <c r="T191" i="5"/>
  <c r="AC109" i="5"/>
  <c r="AA177" i="5"/>
  <c r="Z117" i="5"/>
  <c r="AA5" i="5"/>
  <c r="AA143" i="5"/>
  <c r="AM183" i="5"/>
  <c r="AM180" i="5"/>
  <c r="AM48" i="5"/>
  <c r="AM105" i="5"/>
  <c r="AM30" i="5"/>
  <c r="AM200" i="5"/>
  <c r="AM104" i="5"/>
  <c r="AM198" i="5"/>
  <c r="AM32" i="5"/>
  <c r="AM192" i="5"/>
  <c r="AM9" i="5"/>
  <c r="AM203" i="5"/>
  <c r="AM58" i="5"/>
  <c r="AM8" i="5"/>
  <c r="AM68" i="5"/>
  <c r="AM23" i="5"/>
  <c r="AM88" i="5"/>
  <c r="AM74" i="5"/>
  <c r="AM42" i="5"/>
  <c r="AM20" i="5"/>
  <c r="AM114" i="5"/>
  <c r="AM101" i="5"/>
  <c r="W45" i="5"/>
  <c r="W89" i="5"/>
  <c r="X93" i="5"/>
  <c r="AA95" i="5"/>
  <c r="W97" i="5"/>
  <c r="AA99" i="5"/>
  <c r="W49" i="5"/>
  <c r="AA51" i="5"/>
  <c r="W181" i="5"/>
  <c r="AA156" i="5"/>
  <c r="W84" i="5"/>
  <c r="AB86" i="5"/>
  <c r="W54" i="5"/>
  <c r="W183" i="5"/>
  <c r="AB157" i="5"/>
  <c r="W159" i="5"/>
  <c r="AB161" i="5"/>
  <c r="Z189" i="5"/>
  <c r="AA28" i="5"/>
  <c r="Z28" i="5"/>
  <c r="S28" i="5"/>
  <c r="AB28" i="5"/>
  <c r="T28" i="5"/>
  <c r="W28" i="5"/>
  <c r="X28" i="5"/>
  <c r="AC192" i="5"/>
  <c r="AA169" i="5"/>
  <c r="V97" i="5"/>
  <c r="V49" i="5"/>
  <c r="V181" i="5"/>
  <c r="V84" i="5"/>
  <c r="V54" i="5"/>
  <c r="V183" i="5"/>
  <c r="V159" i="5"/>
  <c r="AC107" i="5"/>
  <c r="U117" i="5"/>
  <c r="V117" i="5"/>
  <c r="W117" i="5"/>
  <c r="X117" i="5"/>
  <c r="S117" i="5"/>
  <c r="AC117" i="5" s="1"/>
  <c r="AB117" i="5"/>
  <c r="T117" i="5"/>
  <c r="AA165" i="5"/>
  <c r="AA106" i="5"/>
  <c r="U56" i="5"/>
  <c r="V56" i="5"/>
  <c r="W56" i="5"/>
  <c r="X56" i="5"/>
  <c r="S56" i="5"/>
  <c r="AB56" i="5"/>
  <c r="T56" i="5"/>
  <c r="U177" i="5"/>
  <c r="V177" i="5"/>
  <c r="W177" i="5"/>
  <c r="X177" i="5"/>
  <c r="S177" i="5"/>
  <c r="AB177" i="5"/>
  <c r="T177" i="5"/>
  <c r="AC30" i="5"/>
  <c r="U5" i="5"/>
  <c r="V5" i="5"/>
  <c r="W5" i="5"/>
  <c r="X5" i="5"/>
  <c r="S5" i="5"/>
  <c r="AB5" i="5"/>
  <c r="T5" i="5"/>
  <c r="U143" i="5"/>
  <c r="V143" i="5"/>
  <c r="W143" i="5"/>
  <c r="X143" i="5"/>
  <c r="S143" i="5"/>
  <c r="AB143" i="5"/>
  <c r="T143" i="5"/>
  <c r="AC42" i="5"/>
  <c r="T120" i="5"/>
  <c r="V120" i="5"/>
  <c r="X120" i="5"/>
  <c r="AA120" i="5"/>
  <c r="Z120" i="5"/>
  <c r="S120" i="5"/>
  <c r="U120" i="5"/>
  <c r="W120" i="5"/>
  <c r="Y120" i="5"/>
  <c r="AB120" i="5"/>
  <c r="T101" i="5"/>
  <c r="V101" i="5"/>
  <c r="X101" i="5"/>
  <c r="Y101" i="5"/>
  <c r="AA101" i="5"/>
  <c r="S101" i="5"/>
  <c r="AC101" i="5" s="1"/>
  <c r="U101" i="5"/>
  <c r="W101" i="5"/>
  <c r="Z101" i="5"/>
  <c r="AB101" i="5"/>
  <c r="AA166" i="5"/>
  <c r="V187" i="5"/>
  <c r="V176" i="5"/>
  <c r="Z103" i="5"/>
  <c r="AC103" i="5" s="1"/>
  <c r="V105" i="5"/>
  <c r="Z57" i="5"/>
  <c r="AC57" i="5" s="1"/>
  <c r="X87" i="5"/>
  <c r="AA192" i="5"/>
  <c r="X193" i="5"/>
  <c r="V194" i="5"/>
  <c r="AA109" i="5"/>
  <c r="X110" i="5"/>
  <c r="V111" i="5"/>
  <c r="Z113" i="5"/>
  <c r="AC113" i="5" s="1"/>
  <c r="Y136" i="5"/>
  <c r="V137" i="5"/>
  <c r="Y138" i="5"/>
  <c r="X139" i="5"/>
  <c r="V196" i="5"/>
  <c r="AC196" i="5" s="1"/>
  <c r="Z140" i="5"/>
  <c r="X197" i="5"/>
  <c r="V141" i="5"/>
  <c r="Y198" i="5"/>
  <c r="X29" i="5"/>
  <c r="V116" i="5"/>
  <c r="Y30" i="5"/>
  <c r="X118" i="5"/>
  <c r="V119" i="5"/>
  <c r="W170" i="5"/>
  <c r="X6" i="5"/>
  <c r="V7" i="5"/>
  <c r="V10" i="5"/>
  <c r="X123" i="5"/>
  <c r="V142" i="5"/>
  <c r="X145" i="5"/>
  <c r="V199" i="5"/>
  <c r="AC199" i="5" s="1"/>
  <c r="X125" i="5"/>
  <c r="V126" i="5"/>
  <c r="X128" i="5"/>
  <c r="V129" i="5"/>
  <c r="Z153" i="9"/>
  <c r="W153" i="9"/>
  <c r="AB153" i="9"/>
  <c r="S153" i="9"/>
  <c r="U153" i="9"/>
  <c r="Y153" i="9"/>
  <c r="AA153" i="9"/>
  <c r="T153" i="9"/>
  <c r="V153" i="9"/>
  <c r="X153" i="9"/>
  <c r="Z169" i="9"/>
  <c r="AB169" i="9"/>
  <c r="U169" i="9"/>
  <c r="W169" i="9"/>
  <c r="Y169" i="9"/>
  <c r="AA169" i="9"/>
  <c r="V169" i="9"/>
  <c r="S169" i="9"/>
  <c r="T169" i="9"/>
  <c r="U164" i="5"/>
  <c r="U187" i="5"/>
  <c r="AC187" i="5" s="1"/>
  <c r="U176" i="5"/>
  <c r="U105" i="5"/>
  <c r="AC105" i="5" s="1"/>
  <c r="U108" i="5"/>
  <c r="AC108" i="5" s="1"/>
  <c r="W87" i="5"/>
  <c r="W193" i="5"/>
  <c r="U194" i="5"/>
  <c r="AC194" i="5" s="1"/>
  <c r="W110" i="5"/>
  <c r="U111" i="5"/>
  <c r="AC111" i="5" s="1"/>
  <c r="W136" i="5"/>
  <c r="U137" i="5"/>
  <c r="AC137" i="5" s="1"/>
  <c r="W139" i="5"/>
  <c r="U196" i="5"/>
  <c r="W197" i="5"/>
  <c r="U141" i="5"/>
  <c r="W29" i="5"/>
  <c r="U116" i="5"/>
  <c r="W118" i="5"/>
  <c r="U119" i="5"/>
  <c r="V170" i="5"/>
  <c r="AC170" i="5" s="1"/>
  <c r="W6" i="5"/>
  <c r="U7" i="5"/>
  <c r="AC7" i="5" s="1"/>
  <c r="U10" i="5"/>
  <c r="AC10" i="5" s="1"/>
  <c r="W123" i="5"/>
  <c r="U142" i="5"/>
  <c r="W145" i="5"/>
  <c r="U199" i="5"/>
  <c r="W125" i="5"/>
  <c r="U126" i="5"/>
  <c r="W128" i="5"/>
  <c r="U129" i="5"/>
  <c r="AC129" i="5" s="1"/>
  <c r="V166" i="5"/>
  <c r="AA176" i="5"/>
  <c r="T87" i="5"/>
  <c r="V192" i="5"/>
  <c r="T193" i="5"/>
  <c r="AA194" i="5"/>
  <c r="Y194" i="5"/>
  <c r="V109" i="5"/>
  <c r="T110" i="5"/>
  <c r="AA111" i="5"/>
  <c r="Y111" i="5"/>
  <c r="V113" i="5"/>
  <c r="T136" i="5"/>
  <c r="AA137" i="5"/>
  <c r="Y137" i="5"/>
  <c r="V138" i="5"/>
  <c r="AC138" i="5" s="1"/>
  <c r="T139" i="5"/>
  <c r="AA196" i="5"/>
  <c r="Y196" i="5"/>
  <c r="V140" i="5"/>
  <c r="AC140" i="5" s="1"/>
  <c r="T197" i="5"/>
  <c r="AA141" i="5"/>
  <c r="Y141" i="5"/>
  <c r="V198" i="5"/>
  <c r="AC198" i="5" s="1"/>
  <c r="T29" i="5"/>
  <c r="AA116" i="5"/>
  <c r="Z116" i="5"/>
  <c r="V30" i="5"/>
  <c r="T118" i="5"/>
  <c r="AA119" i="5"/>
  <c r="Z119" i="5"/>
  <c r="AB170" i="5"/>
  <c r="Y170" i="5"/>
  <c r="T6" i="5"/>
  <c r="AA7" i="5"/>
  <c r="Y7" i="5"/>
  <c r="AA10" i="5"/>
  <c r="Z10" i="5"/>
  <c r="T123" i="5"/>
  <c r="AC123" i="5" s="1"/>
  <c r="AA142" i="5"/>
  <c r="Y142" i="5"/>
  <c r="T145" i="5"/>
  <c r="AC145" i="5" s="1"/>
  <c r="AA199" i="5"/>
  <c r="Y199" i="5"/>
  <c r="T125" i="5"/>
  <c r="AC125" i="5" s="1"/>
  <c r="AA126" i="5"/>
  <c r="Y126" i="5"/>
  <c r="T128" i="5"/>
  <c r="AA129" i="5"/>
  <c r="Z129" i="5"/>
  <c r="AC34" i="5"/>
  <c r="U166" i="5"/>
  <c r="AC166" i="5" s="1"/>
  <c r="AB87" i="5"/>
  <c r="S87" i="5"/>
  <c r="AA193" i="5"/>
  <c r="S193" i="5"/>
  <c r="AC193" i="5" s="1"/>
  <c r="AB110" i="5"/>
  <c r="S110" i="5"/>
  <c r="AC110" i="5" s="1"/>
  <c r="AB136" i="5"/>
  <c r="S136" i="5"/>
  <c r="AB139" i="5"/>
  <c r="S139" i="5"/>
  <c r="AB197" i="5"/>
  <c r="S197" i="5"/>
  <c r="AC197" i="5" s="1"/>
  <c r="AB29" i="5"/>
  <c r="S29" i="5"/>
  <c r="AC29" i="5" s="1"/>
  <c r="S118" i="5"/>
  <c r="AC155" i="5"/>
  <c r="AC121" i="5"/>
  <c r="AC29" i="9"/>
  <c r="Z87" i="5"/>
  <c r="Z193" i="5"/>
  <c r="Z110" i="5"/>
  <c r="AA136" i="5"/>
  <c r="AA139" i="5"/>
  <c r="AA197" i="5"/>
  <c r="AA29" i="5"/>
  <c r="AA118" i="5"/>
  <c r="X119" i="5"/>
  <c r="Z170" i="5"/>
  <c r="AA6" i="5"/>
  <c r="X7" i="5"/>
  <c r="X10" i="5"/>
  <c r="AA123" i="5"/>
  <c r="X142" i="5"/>
  <c r="AC142" i="5" s="1"/>
  <c r="AA145" i="5"/>
  <c r="X199" i="5"/>
  <c r="AA125" i="5"/>
  <c r="X126" i="5"/>
  <c r="AA128" i="5"/>
  <c r="X129" i="5"/>
  <c r="AC209" i="5"/>
  <c r="AC115" i="5"/>
  <c r="AC43" i="5"/>
  <c r="W52" i="5"/>
  <c r="Y52" i="5"/>
  <c r="V52" i="5"/>
  <c r="AA52" i="5"/>
  <c r="T52" i="5"/>
  <c r="S52" i="5"/>
  <c r="U52" i="5"/>
  <c r="X52" i="5"/>
  <c r="Z52" i="5"/>
  <c r="AB52" i="5"/>
  <c r="X154" i="5"/>
  <c r="T154" i="5"/>
  <c r="AC176" i="9"/>
  <c r="Z151" i="9"/>
  <c r="W151" i="9"/>
  <c r="Y151" i="9"/>
  <c r="T151" i="9"/>
  <c r="S151" i="9"/>
  <c r="X151" i="9"/>
  <c r="AB151" i="9"/>
  <c r="V151" i="9"/>
  <c r="AA151" i="9"/>
  <c r="Y167" i="9"/>
  <c r="V167" i="9"/>
  <c r="S167" i="9"/>
  <c r="AA167" i="9"/>
  <c r="W167" i="9"/>
  <c r="T167" i="9"/>
  <c r="X167" i="9"/>
  <c r="AB167" i="9"/>
  <c r="Z167" i="9"/>
  <c r="U167" i="9"/>
  <c r="AC135" i="9"/>
  <c r="AC103" i="9"/>
  <c r="U147" i="5"/>
  <c r="S148" i="5"/>
  <c r="AC148" i="5" s="1"/>
  <c r="U200" i="5"/>
  <c r="S171" i="5"/>
  <c r="AC171" i="5" s="1"/>
  <c r="W172" i="5"/>
  <c r="W151" i="5"/>
  <c r="W37" i="5"/>
  <c r="W40" i="5"/>
  <c r="W66" i="5"/>
  <c r="W70" i="5"/>
  <c r="X74" i="5"/>
  <c r="W205" i="5"/>
  <c r="W179" i="5"/>
  <c r="W14" i="5"/>
  <c r="W18" i="5"/>
  <c r="W81" i="5"/>
  <c r="W23" i="5"/>
  <c r="Y154" i="5"/>
  <c r="X26" i="5"/>
  <c r="Z26" i="5"/>
  <c r="AA26" i="5"/>
  <c r="T26" i="5"/>
  <c r="AC26" i="5" s="1"/>
  <c r="V26" i="5"/>
  <c r="W59" i="5"/>
  <c r="AA59" i="5"/>
  <c r="T59" i="5"/>
  <c r="AC59" i="5" s="1"/>
  <c r="V59" i="5"/>
  <c r="Y59" i="5"/>
  <c r="Z36" i="5"/>
  <c r="AA36" i="5"/>
  <c r="T36" i="5"/>
  <c r="AC36" i="5" s="1"/>
  <c r="V36" i="5"/>
  <c r="W36" i="5"/>
  <c r="X36" i="5"/>
  <c r="AB133" i="5"/>
  <c r="Z133" i="5"/>
  <c r="T133" i="5"/>
  <c r="U133" i="5"/>
  <c r="V133" i="5"/>
  <c r="AC133" i="5" s="1"/>
  <c r="W133" i="5"/>
  <c r="X133" i="5"/>
  <c r="AC197" i="9"/>
  <c r="AC204" i="9"/>
  <c r="AC162" i="9"/>
  <c r="AC175" i="9"/>
  <c r="Z147" i="9"/>
  <c r="X147" i="9"/>
  <c r="AB147" i="9"/>
  <c r="V147" i="9"/>
  <c r="AA147" i="9"/>
  <c r="S147" i="9"/>
  <c r="W147" i="9"/>
  <c r="U147" i="9"/>
  <c r="Y147" i="9"/>
  <c r="Y163" i="9"/>
  <c r="AA163" i="9"/>
  <c r="X163" i="9"/>
  <c r="AB163" i="9"/>
  <c r="V163" i="9"/>
  <c r="U163" i="9"/>
  <c r="Z163" i="9"/>
  <c r="W163" i="9"/>
  <c r="AC125" i="9"/>
  <c r="AC117" i="9"/>
  <c r="AC80" i="9"/>
  <c r="AC73" i="9"/>
  <c r="AC65" i="9"/>
  <c r="AC17" i="9"/>
  <c r="AC9" i="9"/>
  <c r="T147" i="5"/>
  <c r="Y148" i="5"/>
  <c r="T200" i="5"/>
  <c r="Y171" i="5"/>
  <c r="V172" i="5"/>
  <c r="T202" i="5"/>
  <c r="X150" i="5"/>
  <c r="V151" i="5"/>
  <c r="T31" i="5"/>
  <c r="X33" i="5"/>
  <c r="V37" i="5"/>
  <c r="T38" i="5"/>
  <c r="V40" i="5"/>
  <c r="AC40" i="5" s="1"/>
  <c r="T41" i="5"/>
  <c r="X42" i="5"/>
  <c r="V66" i="5"/>
  <c r="T67" i="5"/>
  <c r="X69" i="5"/>
  <c r="V70" i="5"/>
  <c r="T71" i="5"/>
  <c r="Y73" i="5"/>
  <c r="V74" i="5"/>
  <c r="T75" i="5"/>
  <c r="X204" i="5"/>
  <c r="V205" i="5"/>
  <c r="T206" i="5"/>
  <c r="X207" i="5"/>
  <c r="V179" i="5"/>
  <c r="X12" i="5"/>
  <c r="X88" i="5"/>
  <c r="V14" i="5"/>
  <c r="T15" i="5"/>
  <c r="X17" i="5"/>
  <c r="V18" i="5"/>
  <c r="T19" i="5"/>
  <c r="X80" i="5"/>
  <c r="V81" i="5"/>
  <c r="X22" i="5"/>
  <c r="V23" i="5"/>
  <c r="W24" i="5"/>
  <c r="V24" i="5"/>
  <c r="AC24" i="5" s="1"/>
  <c r="AA24" i="5"/>
  <c r="W154" i="5"/>
  <c r="U62" i="5"/>
  <c r="Z145" i="9"/>
  <c r="U145" i="9"/>
  <c r="Y145" i="9"/>
  <c r="T145" i="9"/>
  <c r="X145" i="9"/>
  <c r="AA145" i="9"/>
  <c r="AB145" i="9"/>
  <c r="S145" i="9"/>
  <c r="Y161" i="9"/>
  <c r="AA161" i="9"/>
  <c r="U161" i="9"/>
  <c r="V161" i="9"/>
  <c r="Z161" i="9"/>
  <c r="T161" i="9"/>
  <c r="X161" i="9"/>
  <c r="S161" i="9"/>
  <c r="W161" i="9"/>
  <c r="AB161" i="9"/>
  <c r="AC132" i="9"/>
  <c r="AC124" i="9"/>
  <c r="AC108" i="9"/>
  <c r="AC100" i="9"/>
  <c r="AC92" i="9"/>
  <c r="AC56" i="9"/>
  <c r="AC48" i="9"/>
  <c r="AC32" i="9"/>
  <c r="AC16" i="9"/>
  <c r="S147" i="5"/>
  <c r="AC147" i="5" s="1"/>
  <c r="AB200" i="5"/>
  <c r="S200" i="5"/>
  <c r="U172" i="5"/>
  <c r="S202" i="5"/>
  <c r="AC202" i="5" s="1"/>
  <c r="W150" i="5"/>
  <c r="U151" i="5"/>
  <c r="AC151" i="5" s="1"/>
  <c r="AB31" i="5"/>
  <c r="S31" i="5"/>
  <c r="W33" i="5"/>
  <c r="AC33" i="5" s="1"/>
  <c r="U37" i="5"/>
  <c r="AB38" i="5"/>
  <c r="S38" i="5"/>
  <c r="U40" i="5"/>
  <c r="AB41" i="5"/>
  <c r="S41" i="5"/>
  <c r="W42" i="5"/>
  <c r="U66" i="5"/>
  <c r="AC66" i="5" s="1"/>
  <c r="AB67" i="5"/>
  <c r="S67" i="5"/>
  <c r="W69" i="5"/>
  <c r="U70" i="5"/>
  <c r="AB71" i="5"/>
  <c r="S71" i="5"/>
  <c r="X73" i="5"/>
  <c r="U74" i="5"/>
  <c r="AB75" i="5"/>
  <c r="S75" i="5"/>
  <c r="W204" i="5"/>
  <c r="U205" i="5"/>
  <c r="AB206" i="5"/>
  <c r="S206" i="5"/>
  <c r="AC206" i="5" s="1"/>
  <c r="W207" i="5"/>
  <c r="U179" i="5"/>
  <c r="W12" i="5"/>
  <c r="W88" i="5"/>
  <c r="U14" i="5"/>
  <c r="AB15" i="5"/>
  <c r="S15" i="5"/>
  <c r="AC15" i="5" s="1"/>
  <c r="W17" i="5"/>
  <c r="U18" i="5"/>
  <c r="AB19" i="5"/>
  <c r="S19" i="5"/>
  <c r="W80" i="5"/>
  <c r="U81" i="5"/>
  <c r="AC81" i="5" s="1"/>
  <c r="AB20" i="5"/>
  <c r="S20" i="5"/>
  <c r="AC20" i="5" s="1"/>
  <c r="W22" i="5"/>
  <c r="U23" i="5"/>
  <c r="AB24" i="5"/>
  <c r="W209" i="5"/>
  <c r="Y209" i="5"/>
  <c r="AB209" i="5"/>
  <c r="V154" i="5"/>
  <c r="X174" i="5"/>
  <c r="Y174" i="5"/>
  <c r="AA174" i="5"/>
  <c r="T174" i="5"/>
  <c r="AC174" i="5" s="1"/>
  <c r="V174" i="5"/>
  <c r="AA114" i="5"/>
  <c r="Z114" i="5"/>
  <c r="T114" i="5"/>
  <c r="AC114" i="5" s="1"/>
  <c r="V114" i="5"/>
  <c r="X114" i="5"/>
  <c r="X63" i="5"/>
  <c r="Y63" i="5"/>
  <c r="AC63" i="5" s="1"/>
  <c r="AA63" i="5"/>
  <c r="T63" i="5"/>
  <c r="V63" i="5"/>
  <c r="V65" i="5"/>
  <c r="AA65" i="5"/>
  <c r="T65" i="5"/>
  <c r="AC65" i="5" s="1"/>
  <c r="W65" i="5"/>
  <c r="Y65" i="5"/>
  <c r="AC166" i="9"/>
  <c r="Z143" i="9"/>
  <c r="W143" i="9"/>
  <c r="AA143" i="9"/>
  <c r="U143" i="9"/>
  <c r="V143" i="9"/>
  <c r="Y143" i="9"/>
  <c r="S143" i="9"/>
  <c r="T143" i="9"/>
  <c r="X143" i="9"/>
  <c r="Z159" i="9"/>
  <c r="W159" i="9"/>
  <c r="U159" i="9"/>
  <c r="V159" i="9"/>
  <c r="Y159" i="9"/>
  <c r="AA159" i="9"/>
  <c r="T159" i="9"/>
  <c r="S159" i="9"/>
  <c r="X159" i="9"/>
  <c r="AC115" i="9"/>
  <c r="AC107" i="9"/>
  <c r="AC99" i="9"/>
  <c r="AC85" i="9"/>
  <c r="AC63" i="9"/>
  <c r="AC55" i="9"/>
  <c r="AC47" i="9"/>
  <c r="AC39" i="9"/>
  <c r="AC23" i="9"/>
  <c r="AC7" i="9"/>
  <c r="AA200" i="5"/>
  <c r="V201" i="5"/>
  <c r="AC201" i="5" s="1"/>
  <c r="T172" i="5"/>
  <c r="AC172" i="5" s="1"/>
  <c r="V150" i="5"/>
  <c r="AC150" i="5" s="1"/>
  <c r="T151" i="5"/>
  <c r="AA31" i="5"/>
  <c r="V33" i="5"/>
  <c r="T37" i="5"/>
  <c r="AC37" i="5" s="1"/>
  <c r="AA38" i="5"/>
  <c r="T40" i="5"/>
  <c r="Z41" i="5"/>
  <c r="V42" i="5"/>
  <c r="T66" i="5"/>
  <c r="Z67" i="5"/>
  <c r="V69" i="5"/>
  <c r="T70" i="5"/>
  <c r="AC70" i="5" s="1"/>
  <c r="AA71" i="5"/>
  <c r="W73" i="5"/>
  <c r="T74" i="5"/>
  <c r="AC74" i="5" s="1"/>
  <c r="AA75" i="5"/>
  <c r="V204" i="5"/>
  <c r="AC204" i="5" s="1"/>
  <c r="T205" i="5"/>
  <c r="AC205" i="5" s="1"/>
  <c r="AA206" i="5"/>
  <c r="V207" i="5"/>
  <c r="T179" i="5"/>
  <c r="AC179" i="5" s="1"/>
  <c r="V12" i="5"/>
  <c r="V88" i="5"/>
  <c r="AC88" i="5" s="1"/>
  <c r="T14" i="5"/>
  <c r="AA15" i="5"/>
  <c r="V17" i="5"/>
  <c r="AC17" i="5" s="1"/>
  <c r="T18" i="5"/>
  <c r="AC18" i="5" s="1"/>
  <c r="AA19" i="5"/>
  <c r="V80" i="5"/>
  <c r="AC80" i="5" s="1"/>
  <c r="T81" i="5"/>
  <c r="V22" i="5"/>
  <c r="AC22" i="5" s="1"/>
  <c r="T23" i="5"/>
  <c r="AC23" i="5" s="1"/>
  <c r="Z24" i="5"/>
  <c r="U154" i="5"/>
  <c r="AB26" i="5"/>
  <c r="AB59" i="5"/>
  <c r="T62" i="5"/>
  <c r="AC62" i="5" s="1"/>
  <c r="V62" i="5"/>
  <c r="X62" i="5"/>
  <c r="AA62" i="5"/>
  <c r="Z62" i="5"/>
  <c r="Y141" i="9"/>
  <c r="S141" i="9"/>
  <c r="W141" i="9"/>
  <c r="Z141" i="9"/>
  <c r="AA141" i="9"/>
  <c r="V141" i="9"/>
  <c r="T141" i="9"/>
  <c r="X141" i="9"/>
  <c r="Z157" i="9"/>
  <c r="AA157" i="9"/>
  <c r="T157" i="9"/>
  <c r="X157" i="9"/>
  <c r="AB157" i="9"/>
  <c r="S157" i="9"/>
  <c r="U157" i="9"/>
  <c r="S173" i="9"/>
  <c r="V173" i="9"/>
  <c r="T173" i="9"/>
  <c r="X173" i="9"/>
  <c r="U173" i="9"/>
  <c r="AB173" i="9"/>
  <c r="AA173" i="9"/>
  <c r="Y173" i="9"/>
  <c r="Z173" i="9"/>
  <c r="AC106" i="9"/>
  <c r="AC98" i="9"/>
  <c r="AC78" i="9"/>
  <c r="AC62" i="9"/>
  <c r="AC54" i="9"/>
  <c r="AC30" i="9"/>
  <c r="AC22" i="9"/>
  <c r="AC14" i="9"/>
  <c r="AC6" i="9"/>
  <c r="AB172" i="5"/>
  <c r="AB151" i="5"/>
  <c r="AB37" i="5"/>
  <c r="AB40" i="5"/>
  <c r="AB66" i="5"/>
  <c r="AB70" i="5"/>
  <c r="AB74" i="5"/>
  <c r="AB205" i="5"/>
  <c r="AB179" i="5"/>
  <c r="AB14" i="5"/>
  <c r="AC14" i="5" s="1"/>
  <c r="AB18" i="5"/>
  <c r="AB81" i="5"/>
  <c r="AB23" i="5"/>
  <c r="Y24" i="5"/>
  <c r="T82" i="5"/>
  <c r="X82" i="5"/>
  <c r="AC82" i="5" s="1"/>
  <c r="S153" i="5"/>
  <c r="AA153" i="5"/>
  <c r="W153" i="5"/>
  <c r="S154" i="5"/>
  <c r="Y26" i="5"/>
  <c r="Z59" i="5"/>
  <c r="V131" i="5"/>
  <c r="AC131" i="5" s="1"/>
  <c r="X131" i="5"/>
  <c r="AA131" i="5"/>
  <c r="Z131" i="5"/>
  <c r="T131" i="5"/>
  <c r="AB36" i="5"/>
  <c r="AC194" i="9"/>
  <c r="AC191" i="9"/>
  <c r="AC180" i="9"/>
  <c r="AC164" i="9"/>
  <c r="W157" i="9"/>
  <c r="Z155" i="9"/>
  <c r="U155" i="9"/>
  <c r="S155" i="9"/>
  <c r="Y155" i="9"/>
  <c r="W155" i="9"/>
  <c r="T155" i="9"/>
  <c r="V155" i="9"/>
  <c r="X155" i="9"/>
  <c r="AB155" i="9"/>
  <c r="Y171" i="9"/>
  <c r="AA171" i="9"/>
  <c r="Z171" i="9"/>
  <c r="T171" i="9"/>
  <c r="V171" i="9"/>
  <c r="W171" i="9"/>
  <c r="X171" i="9"/>
  <c r="AB171" i="9"/>
  <c r="U171" i="9"/>
  <c r="AC129" i="9"/>
  <c r="AC113" i="9"/>
  <c r="AC105" i="9"/>
  <c r="AC97" i="9"/>
  <c r="AC90" i="9"/>
  <c r="AC69" i="9"/>
  <c r="AC37" i="9"/>
  <c r="AC13" i="9"/>
  <c r="AA152" i="5"/>
  <c r="S152" i="5"/>
  <c r="AC152" i="5" s="1"/>
  <c r="AB64" i="5"/>
  <c r="S64" i="5"/>
  <c r="W102" i="5"/>
  <c r="AB27" i="5"/>
  <c r="S27" i="5"/>
  <c r="W130" i="5"/>
  <c r="AC130" i="5" s="1"/>
  <c r="U102" i="5"/>
  <c r="W152" i="5"/>
  <c r="W64" i="5"/>
  <c r="AB102" i="5"/>
  <c r="W27" i="5"/>
  <c r="AB130" i="5"/>
  <c r="AC43" i="9" l="1"/>
  <c r="AC12" i="9"/>
  <c r="AC44" i="9"/>
  <c r="AC130" i="9"/>
  <c r="AC88" i="9"/>
  <c r="AC19" i="9"/>
  <c r="AC139" i="9"/>
  <c r="AC27" i="9"/>
  <c r="AC51" i="9"/>
  <c r="AC75" i="9"/>
  <c r="AC146" i="9"/>
  <c r="AC174" i="9"/>
  <c r="AC169" i="9"/>
  <c r="AC160" i="9"/>
  <c r="AC111" i="9"/>
  <c r="AC119" i="9"/>
  <c r="AC127" i="9"/>
  <c r="AC179" i="9"/>
  <c r="AC82" i="9"/>
  <c r="AC96" i="9"/>
  <c r="AC83" i="9"/>
  <c r="AC95" i="9"/>
  <c r="AC66" i="9"/>
  <c r="AC128" i="9"/>
  <c r="AC20" i="9"/>
  <c r="AC118" i="9"/>
  <c r="AC184" i="9"/>
  <c r="AC26" i="9"/>
  <c r="AC112" i="9"/>
  <c r="AC36" i="9"/>
  <c r="AC60" i="9"/>
  <c r="AC143" i="9"/>
  <c r="AC94" i="9"/>
  <c r="AC110" i="9"/>
  <c r="AC18" i="9"/>
  <c r="AC42" i="9"/>
  <c r="AC28" i="9"/>
  <c r="AC52" i="9"/>
  <c r="AC158" i="9"/>
  <c r="AC134" i="9"/>
  <c r="AC81" i="9"/>
  <c r="AC67" i="9"/>
  <c r="AC76" i="9"/>
  <c r="AC182" i="9"/>
  <c r="AC58" i="9"/>
  <c r="AC74" i="9"/>
  <c r="AC89" i="9"/>
  <c r="AC104" i="9"/>
  <c r="AC171" i="9"/>
  <c r="AC163" i="9"/>
  <c r="AC10" i="9"/>
  <c r="AC120" i="9"/>
  <c r="AC11" i="9"/>
  <c r="AC59" i="9"/>
  <c r="AC68" i="9"/>
  <c r="AR110" i="5"/>
  <c r="AQ110" i="5"/>
  <c r="AU110" i="5"/>
  <c r="AY110" i="5"/>
  <c r="AV110" i="5"/>
  <c r="AS110" i="5"/>
  <c r="BA110" i="5" s="1"/>
  <c r="AP110" i="5"/>
  <c r="AT110" i="5"/>
  <c r="AS69" i="5"/>
  <c r="BA69" i="5" s="1"/>
  <c r="AU69" i="5"/>
  <c r="AX69" i="5"/>
  <c r="AP69" i="5"/>
  <c r="AQ69" i="5"/>
  <c r="AV69" i="5"/>
  <c r="AR69" i="5"/>
  <c r="AY69" i="5"/>
  <c r="AS182" i="5"/>
  <c r="AY182" i="5"/>
  <c r="AU182" i="5"/>
  <c r="BB182" i="5" s="1"/>
  <c r="AP182" i="5"/>
  <c r="AQ182" i="5"/>
  <c r="AV182" i="5"/>
  <c r="AX182" i="5"/>
  <c r="AR182" i="5"/>
  <c r="AT57" i="5"/>
  <c r="AR57" i="5"/>
  <c r="AW57" i="5"/>
  <c r="AU57" i="5"/>
  <c r="AY57" i="5"/>
  <c r="AS57" i="5"/>
  <c r="BA57" i="5" s="1"/>
  <c r="AQ57" i="5"/>
  <c r="AP57" i="5"/>
  <c r="AV57" i="5"/>
  <c r="AX164" i="5"/>
  <c r="AR164" i="5"/>
  <c r="AQ164" i="5"/>
  <c r="AU164" i="5"/>
  <c r="BB164" i="5" s="1"/>
  <c r="AY164" i="5"/>
  <c r="AP164" i="5"/>
  <c r="AZ164" i="5" s="1"/>
  <c r="AV164" i="5"/>
  <c r="AW164" i="5"/>
  <c r="AS164" i="5"/>
  <c r="AS148" i="5"/>
  <c r="AV148" i="5"/>
  <c r="AT148" i="5"/>
  <c r="AU148" i="5"/>
  <c r="BB148" i="5" s="1"/>
  <c r="AR148" i="5"/>
  <c r="AP148" i="5"/>
  <c r="AQ148" i="5"/>
  <c r="AY148" i="5"/>
  <c r="AS185" i="5"/>
  <c r="AR185" i="5"/>
  <c r="AU185" i="5"/>
  <c r="BB185" i="5" s="1"/>
  <c r="AV185" i="5"/>
  <c r="AP185" i="5"/>
  <c r="AZ185" i="5" s="1"/>
  <c r="AX185" i="5"/>
  <c r="AY185" i="5"/>
  <c r="AQ185" i="5"/>
  <c r="AP169" i="5"/>
  <c r="AY169" i="5"/>
  <c r="AQ169" i="5"/>
  <c r="AS169" i="5"/>
  <c r="BA169" i="5" s="1"/>
  <c r="AR169" i="5"/>
  <c r="AU169" i="5"/>
  <c r="AV169" i="5"/>
  <c r="AR174" i="5"/>
  <c r="AP174" i="5"/>
  <c r="AV174" i="5"/>
  <c r="AQ174" i="5"/>
  <c r="AS174" i="5"/>
  <c r="AU174" i="5"/>
  <c r="BB174" i="5" s="1"/>
  <c r="AX174" i="5"/>
  <c r="AY174" i="5"/>
  <c r="AR86" i="5"/>
  <c r="AS86" i="5"/>
  <c r="AP86" i="5"/>
  <c r="AQ86" i="5"/>
  <c r="AU86" i="5"/>
  <c r="BB86" i="5" s="1"/>
  <c r="AT86" i="5"/>
  <c r="AX86" i="5"/>
  <c r="AV86" i="5"/>
  <c r="AY86" i="5"/>
  <c r="AY187" i="5"/>
  <c r="AQ187" i="5"/>
  <c r="AS187" i="5"/>
  <c r="AV187" i="5"/>
  <c r="AU187" i="5"/>
  <c r="BB187" i="5" s="1"/>
  <c r="AP187" i="5"/>
  <c r="AR187" i="5"/>
  <c r="AX14" i="5"/>
  <c r="AT14" i="5"/>
  <c r="AS14" i="5"/>
  <c r="BA14" i="5" s="1"/>
  <c r="AQ14" i="5"/>
  <c r="AR14" i="5"/>
  <c r="AY14" i="5"/>
  <c r="AV14" i="5"/>
  <c r="AP14" i="5"/>
  <c r="AU14" i="5"/>
  <c r="AS129" i="5"/>
  <c r="BA129" i="5" s="1"/>
  <c r="AY129" i="5"/>
  <c r="AV129" i="5"/>
  <c r="AR129" i="5"/>
  <c r="AP129" i="5"/>
  <c r="AZ129" i="5" s="1"/>
  <c r="AU129" i="5"/>
  <c r="AQ129" i="5"/>
  <c r="AS191" i="5"/>
  <c r="AQ191" i="5"/>
  <c r="AY191" i="5"/>
  <c r="AV191" i="5"/>
  <c r="AP191" i="5"/>
  <c r="AW191" i="5"/>
  <c r="AR191" i="5"/>
  <c r="AU191" i="5"/>
  <c r="BB191" i="5" s="1"/>
  <c r="AT191" i="5"/>
  <c r="AU144" i="5"/>
  <c r="BB144" i="5" s="1"/>
  <c r="AR144" i="5"/>
  <c r="AV144" i="5"/>
  <c r="AQ144" i="5"/>
  <c r="AP144" i="5"/>
  <c r="AZ144" i="5" s="1"/>
  <c r="AY144" i="5"/>
  <c r="AS144" i="5"/>
  <c r="AT144" i="5"/>
  <c r="AU141" i="5"/>
  <c r="AR141" i="5"/>
  <c r="AS141" i="5"/>
  <c r="BA141" i="5" s="1"/>
  <c r="AP141" i="5"/>
  <c r="AZ141" i="5" s="1"/>
  <c r="AV141" i="5"/>
  <c r="AQ141" i="5"/>
  <c r="AY141" i="5"/>
  <c r="AT141" i="5"/>
  <c r="AR111" i="5"/>
  <c r="AV111" i="5"/>
  <c r="AY111" i="5"/>
  <c r="AS111" i="5"/>
  <c r="BA111" i="5" s="1"/>
  <c r="AQ111" i="5"/>
  <c r="AU111" i="5"/>
  <c r="AP111" i="5"/>
  <c r="AT111" i="5"/>
  <c r="AQ149" i="5"/>
  <c r="AV149" i="5"/>
  <c r="AY149" i="5"/>
  <c r="AU149" i="5"/>
  <c r="AS149" i="5"/>
  <c r="BA149" i="5" s="1"/>
  <c r="AX149" i="5"/>
  <c r="AR149" i="5"/>
  <c r="AP149" i="5"/>
  <c r="AV136" i="5"/>
  <c r="AR136" i="5"/>
  <c r="AP136" i="5"/>
  <c r="AY136" i="5"/>
  <c r="AQ136" i="5"/>
  <c r="AX136" i="5"/>
  <c r="AS136" i="5"/>
  <c r="BA136" i="5" s="1"/>
  <c r="AU136" i="5"/>
  <c r="AQ175" i="5"/>
  <c r="AX175" i="5"/>
  <c r="AV175" i="5"/>
  <c r="AP175" i="5"/>
  <c r="AR175" i="5"/>
  <c r="AY175" i="5"/>
  <c r="AU175" i="5"/>
  <c r="BB175" i="5" s="1"/>
  <c r="AS175" i="5"/>
  <c r="AU6" i="5"/>
  <c r="AV6" i="5"/>
  <c r="AR6" i="5"/>
  <c r="AS6" i="5"/>
  <c r="BA6" i="5" s="1"/>
  <c r="AY6" i="5"/>
  <c r="AQ6" i="5"/>
  <c r="AP6" i="5"/>
  <c r="AQ79" i="5"/>
  <c r="AY79" i="5"/>
  <c r="AS79" i="5"/>
  <c r="AR79" i="5"/>
  <c r="AU79" i="5"/>
  <c r="BB79" i="5" s="1"/>
  <c r="AX79" i="5"/>
  <c r="AV79" i="5"/>
  <c r="AP79" i="5"/>
  <c r="AW79" i="5"/>
  <c r="AC153" i="9"/>
  <c r="AX192" i="5"/>
  <c r="AO180" i="5"/>
  <c r="AX180" i="5" s="1"/>
  <c r="AX129" i="5"/>
  <c r="AX33" i="5"/>
  <c r="AX64" i="5"/>
  <c r="AX169" i="5"/>
  <c r="AC146" i="5"/>
  <c r="AY93" i="5"/>
  <c r="AX93" i="5"/>
  <c r="AR93" i="5"/>
  <c r="AV93" i="5"/>
  <c r="AQ93" i="5"/>
  <c r="AS93" i="5"/>
  <c r="BA93" i="5" s="1"/>
  <c r="AU93" i="5"/>
  <c r="AP93" i="5"/>
  <c r="AW188" i="5"/>
  <c r="AW202" i="5"/>
  <c r="AW26" i="5"/>
  <c r="AW18" i="5"/>
  <c r="AW175" i="5"/>
  <c r="AW95" i="5"/>
  <c r="AO29" i="5"/>
  <c r="AT29" i="5" s="1"/>
  <c r="AO54" i="5"/>
  <c r="AT54" i="5" s="1"/>
  <c r="AO104" i="5"/>
  <c r="AT104" i="5"/>
  <c r="AT18" i="5"/>
  <c r="AO18" i="5"/>
  <c r="AT91" i="5"/>
  <c r="AO91" i="5"/>
  <c r="AO142" i="5"/>
  <c r="AT142" i="5" s="1"/>
  <c r="AO178" i="5"/>
  <c r="AT178" i="5"/>
  <c r="AO179" i="5"/>
  <c r="AT179" i="5"/>
  <c r="AO150" i="5"/>
  <c r="AT150" i="5"/>
  <c r="AO151" i="5"/>
  <c r="AW151" i="5" s="1"/>
  <c r="AT81" i="5"/>
  <c r="AO36" i="5"/>
  <c r="AX36" i="5" s="1"/>
  <c r="AO20" i="5"/>
  <c r="AT20" i="5" s="1"/>
  <c r="AO13" i="5"/>
  <c r="AT13" i="5" s="1"/>
  <c r="AT12" i="5"/>
  <c r="AT132" i="5"/>
  <c r="AS73" i="5"/>
  <c r="BA73" i="5" s="1"/>
  <c r="AQ73" i="5"/>
  <c r="AY73" i="5"/>
  <c r="AV73" i="5"/>
  <c r="AT73" i="5"/>
  <c r="AR73" i="5"/>
  <c r="AX73" i="5"/>
  <c r="AU73" i="5"/>
  <c r="AP73" i="5"/>
  <c r="AZ73" i="5" s="1"/>
  <c r="AQ5" i="5"/>
  <c r="AR5" i="5"/>
  <c r="AV5" i="5"/>
  <c r="AW5" i="5"/>
  <c r="AS5" i="5"/>
  <c r="AP5" i="5"/>
  <c r="AZ5" i="5" s="1"/>
  <c r="AY5" i="5"/>
  <c r="AO62" i="5"/>
  <c r="AW62" i="5" s="1"/>
  <c r="AS40" i="5"/>
  <c r="AT40" i="5"/>
  <c r="AY40" i="5"/>
  <c r="AU40" i="5"/>
  <c r="BB40" i="5" s="1"/>
  <c r="AP40" i="5"/>
  <c r="AW40" i="5"/>
  <c r="AX40" i="5"/>
  <c r="AR40" i="5"/>
  <c r="AV92" i="5"/>
  <c r="BB55" i="5"/>
  <c r="BB128" i="5"/>
  <c r="AC64" i="5"/>
  <c r="AC153" i="5"/>
  <c r="AC12" i="5"/>
  <c r="AC73" i="5"/>
  <c r="AC31" i="5"/>
  <c r="AC52" i="5"/>
  <c r="AC126" i="5"/>
  <c r="AX82" i="5"/>
  <c r="AX122" i="5"/>
  <c r="AC89" i="5"/>
  <c r="AX65" i="5"/>
  <c r="AX144" i="5"/>
  <c r="AX187" i="5"/>
  <c r="AW156" i="5"/>
  <c r="AU156" i="5"/>
  <c r="BB156" i="5" s="1"/>
  <c r="AR156" i="5"/>
  <c r="AQ156" i="5"/>
  <c r="AV156" i="5"/>
  <c r="AS156" i="5"/>
  <c r="AX156" i="5"/>
  <c r="AP156" i="5"/>
  <c r="AW142" i="5"/>
  <c r="AW208" i="5"/>
  <c r="AW140" i="5"/>
  <c r="AW131" i="5"/>
  <c r="AW103" i="5"/>
  <c r="AW150" i="5"/>
  <c r="AW102" i="5"/>
  <c r="AW136" i="5"/>
  <c r="AW111" i="5"/>
  <c r="AO122" i="5"/>
  <c r="AO72" i="5"/>
  <c r="AT72" i="5"/>
  <c r="AT97" i="5"/>
  <c r="AO97" i="5"/>
  <c r="AO198" i="5"/>
  <c r="AT198" i="5" s="1"/>
  <c r="AO66" i="5"/>
  <c r="AT66" i="5"/>
  <c r="AT108" i="5"/>
  <c r="AO31" i="5"/>
  <c r="AT31" i="5"/>
  <c r="AT93" i="5"/>
  <c r="AO161" i="5"/>
  <c r="AT161" i="5" s="1"/>
  <c r="AT174" i="5"/>
  <c r="AO75" i="5"/>
  <c r="AT75" i="5"/>
  <c r="AO77" i="5"/>
  <c r="AO100" i="5"/>
  <c r="AT100" i="5" s="1"/>
  <c r="AO114" i="5"/>
  <c r="AT114" i="5"/>
  <c r="AO204" i="5"/>
  <c r="AT204" i="5"/>
  <c r="AO71" i="5"/>
  <c r="AW71" i="5" s="1"/>
  <c r="AZ167" i="5"/>
  <c r="AW130" i="5"/>
  <c r="AQ40" i="5"/>
  <c r="BA56" i="5"/>
  <c r="BB56" i="5"/>
  <c r="BA181" i="5"/>
  <c r="AC151" i="9"/>
  <c r="AX57" i="5"/>
  <c r="AW143" i="5"/>
  <c r="AW63" i="5"/>
  <c r="AO170" i="5"/>
  <c r="AT170" i="5" s="1"/>
  <c r="AO113" i="5"/>
  <c r="AT113" i="5"/>
  <c r="AO208" i="5"/>
  <c r="AX208" i="5" s="1"/>
  <c r="AT208" i="5"/>
  <c r="BA21" i="5"/>
  <c r="BB21" i="5"/>
  <c r="AC207" i="5"/>
  <c r="AC167" i="9"/>
  <c r="AC119" i="5"/>
  <c r="AX104" i="5"/>
  <c r="AO127" i="5"/>
  <c r="AX127" i="5"/>
  <c r="AX147" i="5"/>
  <c r="AC8" i="5"/>
  <c r="AS132" i="5"/>
  <c r="BA132" i="5" s="1"/>
  <c r="AR132" i="5"/>
  <c r="AV132" i="5"/>
  <c r="AP132" i="5"/>
  <c r="AQ132" i="5"/>
  <c r="AU132" i="5"/>
  <c r="AW97" i="5"/>
  <c r="AW149" i="5"/>
  <c r="AW74" i="5"/>
  <c r="AW85" i="5"/>
  <c r="AO107" i="5"/>
  <c r="AO143" i="5"/>
  <c r="AT69" i="5"/>
  <c r="AO94" i="5"/>
  <c r="AW94" i="5" s="1"/>
  <c r="AO192" i="5"/>
  <c r="AT192" i="5" s="1"/>
  <c r="AO43" i="5"/>
  <c r="AT145" i="5"/>
  <c r="AT199" i="5"/>
  <c r="AO199" i="5"/>
  <c r="AT182" i="5"/>
  <c r="AO82" i="5"/>
  <c r="AT82" i="5"/>
  <c r="AO68" i="5"/>
  <c r="AX68" i="5" s="1"/>
  <c r="AT68" i="5"/>
  <c r="AO131" i="5"/>
  <c r="AT131" i="5"/>
  <c r="AO64" i="5"/>
  <c r="AO16" i="5"/>
  <c r="AT16" i="5"/>
  <c r="AP89" i="5"/>
  <c r="AS89" i="5"/>
  <c r="BA89" i="5" s="1"/>
  <c r="AR89" i="5"/>
  <c r="AY89" i="5"/>
  <c r="AU89" i="5"/>
  <c r="AX89" i="5"/>
  <c r="AV89" i="5"/>
  <c r="AQ89" i="5"/>
  <c r="AW89" i="5"/>
  <c r="AV103" i="5"/>
  <c r="AU103" i="5"/>
  <c r="AY103" i="5"/>
  <c r="AX103" i="5"/>
  <c r="AR103" i="5"/>
  <c r="AP103" i="5"/>
  <c r="AZ103" i="5" s="1"/>
  <c r="AS103" i="5"/>
  <c r="BA103" i="5" s="1"/>
  <c r="AS41" i="5"/>
  <c r="BA41" i="5" s="1"/>
  <c r="AV41" i="5"/>
  <c r="AX41" i="5"/>
  <c r="AQ41" i="5"/>
  <c r="AU41" i="5"/>
  <c r="AP41" i="5"/>
  <c r="AW41" i="5"/>
  <c r="AY41" i="5"/>
  <c r="AR41" i="5"/>
  <c r="AU65" i="5"/>
  <c r="BB65" i="5" s="1"/>
  <c r="AV65" i="5"/>
  <c r="AR65" i="5"/>
  <c r="AS65" i="5"/>
  <c r="AP65" i="5"/>
  <c r="AQ65" i="5"/>
  <c r="AP119" i="5"/>
  <c r="AX119" i="5"/>
  <c r="AS119" i="5"/>
  <c r="BA119" i="5" s="1"/>
  <c r="AU119" i="5"/>
  <c r="AR119" i="5"/>
  <c r="AQ119" i="5"/>
  <c r="AV119" i="5"/>
  <c r="AY119" i="5"/>
  <c r="AW45" i="5"/>
  <c r="AS45" i="5"/>
  <c r="BA45" i="5" s="1"/>
  <c r="AY45" i="5"/>
  <c r="AQ45" i="5"/>
  <c r="AT45" i="5"/>
  <c r="AR45" i="5"/>
  <c r="AU45" i="5"/>
  <c r="AX45" i="5"/>
  <c r="AP45" i="5"/>
  <c r="AZ45" i="5" s="1"/>
  <c r="AO138" i="5"/>
  <c r="AX138" i="5" s="1"/>
  <c r="AX186" i="5"/>
  <c r="AQ186" i="5"/>
  <c r="AS186" i="5"/>
  <c r="AP186" i="5"/>
  <c r="AV186" i="5"/>
  <c r="AR186" i="5"/>
  <c r="AT186" i="5"/>
  <c r="AU186" i="5"/>
  <c r="BB186" i="5" s="1"/>
  <c r="AY186" i="5"/>
  <c r="AQ83" i="5"/>
  <c r="AS83" i="5"/>
  <c r="BA83" i="5" s="1"/>
  <c r="AU83" i="5"/>
  <c r="AW83" i="5"/>
  <c r="AP83" i="5"/>
  <c r="AX83" i="5"/>
  <c r="AV83" i="5"/>
  <c r="AR83" i="5"/>
  <c r="AY83" i="5"/>
  <c r="AC102" i="5"/>
  <c r="AC155" i="9"/>
  <c r="AC69" i="5"/>
  <c r="AC139" i="5"/>
  <c r="AC87" i="5"/>
  <c r="AC176" i="5"/>
  <c r="AC120" i="5"/>
  <c r="AC188" i="5"/>
  <c r="AX81" i="5"/>
  <c r="AX197" i="5"/>
  <c r="AC165" i="5"/>
  <c r="AC195" i="5"/>
  <c r="AC53" i="5"/>
  <c r="AC180" i="5"/>
  <c r="AC96" i="5"/>
  <c r="AC45" i="5"/>
  <c r="AX16" i="5"/>
  <c r="AX140" i="5"/>
  <c r="AO188" i="5"/>
  <c r="AO12" i="5"/>
  <c r="AO8" i="5"/>
  <c r="AW8" i="5"/>
  <c r="AW72" i="5"/>
  <c r="AW100" i="5"/>
  <c r="AW169" i="5"/>
  <c r="AW185" i="5"/>
  <c r="AW119" i="5"/>
  <c r="AW17" i="5"/>
  <c r="AO197" i="5"/>
  <c r="AC112" i="5"/>
  <c r="AT103" i="5"/>
  <c r="AO155" i="5"/>
  <c r="AT155" i="5" s="1"/>
  <c r="AT164" i="5"/>
  <c r="AO9" i="5"/>
  <c r="AT9" i="5" s="1"/>
  <c r="AO35" i="5"/>
  <c r="AO28" i="5"/>
  <c r="AT28" i="5"/>
  <c r="AO209" i="5"/>
  <c r="AO190" i="5"/>
  <c r="AT190" i="5" s="1"/>
  <c r="AO38" i="5"/>
  <c r="AT38" i="5"/>
  <c r="AO51" i="5"/>
  <c r="AT51" i="5"/>
  <c r="AT138" i="5"/>
  <c r="AO59" i="5"/>
  <c r="AX59" i="5" s="1"/>
  <c r="AT59" i="5"/>
  <c r="AO19" i="5"/>
  <c r="AO23" i="5"/>
  <c r="AT23" i="5"/>
  <c r="AT125" i="5"/>
  <c r="AO60" i="5"/>
  <c r="AO207" i="5"/>
  <c r="AW207" i="5" s="1"/>
  <c r="AO85" i="5"/>
  <c r="AX115" i="5"/>
  <c r="AP115" i="5"/>
  <c r="AZ115" i="5" s="1"/>
  <c r="AU115" i="5"/>
  <c r="BB115" i="5" s="1"/>
  <c r="AV115" i="5"/>
  <c r="AQ115" i="5"/>
  <c r="AW115" i="5"/>
  <c r="AY115" i="5"/>
  <c r="AT115" i="5"/>
  <c r="AR115" i="5"/>
  <c r="AS115" i="5"/>
  <c r="AO70" i="5"/>
  <c r="AT70" i="5" s="1"/>
  <c r="AW132" i="5"/>
  <c r="AO152" i="5"/>
  <c r="AT152" i="5" s="1"/>
  <c r="AP196" i="5"/>
  <c r="AZ196" i="5" s="1"/>
  <c r="AX196" i="5"/>
  <c r="AY196" i="5"/>
  <c r="AU196" i="5"/>
  <c r="AS196" i="5"/>
  <c r="BA196" i="5" s="1"/>
  <c r="AV196" i="5"/>
  <c r="AT196" i="5"/>
  <c r="AQ196" i="5"/>
  <c r="AR196" i="5"/>
  <c r="AZ184" i="5"/>
  <c r="AO162" i="5"/>
  <c r="AT162" i="5" s="1"/>
  <c r="AX23" i="5"/>
  <c r="AX189" i="5"/>
  <c r="AX126" i="5"/>
  <c r="AW46" i="5"/>
  <c r="AW54" i="5"/>
  <c r="AR92" i="5"/>
  <c r="AP92" i="5"/>
  <c r="AS92" i="5"/>
  <c r="AQ92" i="5"/>
  <c r="AX92" i="5"/>
  <c r="AY92" i="5"/>
  <c r="AT79" i="5"/>
  <c r="AC38" i="5"/>
  <c r="AC161" i="9"/>
  <c r="AC145" i="9"/>
  <c r="AC116" i="5"/>
  <c r="AC56" i="5"/>
  <c r="AX114" i="5"/>
  <c r="AX58" i="5"/>
  <c r="AC106" i="5"/>
  <c r="AX188" i="5"/>
  <c r="AX67" i="5"/>
  <c r="AX6" i="5"/>
  <c r="AC91" i="5"/>
  <c r="AO10" i="5"/>
  <c r="AP80" i="5"/>
  <c r="AS80" i="5"/>
  <c r="AU80" i="5"/>
  <c r="BB80" i="5" s="1"/>
  <c r="AX80" i="5"/>
  <c r="AY80" i="5"/>
  <c r="AQ80" i="5"/>
  <c r="AV80" i="5"/>
  <c r="AR80" i="5"/>
  <c r="AO165" i="5"/>
  <c r="AO176" i="5"/>
  <c r="AX176" i="5" s="1"/>
  <c r="AW209" i="5"/>
  <c r="AW186" i="5"/>
  <c r="AW20" i="5"/>
  <c r="AW91" i="5"/>
  <c r="AW171" i="5"/>
  <c r="AO168" i="5"/>
  <c r="AT99" i="5"/>
  <c r="AO116" i="5"/>
  <c r="AW116" i="5" s="1"/>
  <c r="AT116" i="5"/>
  <c r="AO34" i="5"/>
  <c r="AO105" i="5"/>
  <c r="AT105" i="5" s="1"/>
  <c r="AO203" i="5"/>
  <c r="AT203" i="5"/>
  <c r="AO117" i="5"/>
  <c r="AT117" i="5"/>
  <c r="AO205" i="5"/>
  <c r="AT205" i="5"/>
  <c r="AT7" i="5"/>
  <c r="AO195" i="5"/>
  <c r="AT195" i="5"/>
  <c r="AO47" i="5"/>
  <c r="AT47" i="5" s="1"/>
  <c r="AT126" i="5"/>
  <c r="AO126" i="5"/>
  <c r="AT183" i="5"/>
  <c r="AO183" i="5"/>
  <c r="AW183" i="5" s="1"/>
  <c r="AO154" i="5"/>
  <c r="AO88" i="5"/>
  <c r="AT88" i="5"/>
  <c r="AT173" i="5"/>
  <c r="AT130" i="5"/>
  <c r="AT153" i="5"/>
  <c r="AO153" i="5"/>
  <c r="AO124" i="5"/>
  <c r="AU92" i="5"/>
  <c r="BB92" i="5" s="1"/>
  <c r="AO84" i="5"/>
  <c r="AC47" i="5"/>
  <c r="AO177" i="5"/>
  <c r="AW177" i="5" s="1"/>
  <c r="AV40" i="5"/>
  <c r="AO173" i="5"/>
  <c r="AW196" i="5"/>
  <c r="AC165" i="9"/>
  <c r="AC149" i="9"/>
  <c r="AS158" i="5"/>
  <c r="BA158" i="5" s="1"/>
  <c r="AP158" i="5"/>
  <c r="AX158" i="5"/>
  <c r="AU158" i="5"/>
  <c r="AQ158" i="5"/>
  <c r="AV158" i="5"/>
  <c r="AR158" i="5"/>
  <c r="AY158" i="5"/>
  <c r="AV25" i="5"/>
  <c r="AR25" i="5"/>
  <c r="AY25" i="5"/>
  <c r="AT25" i="5"/>
  <c r="AU25" i="5"/>
  <c r="BB25" i="5" s="1"/>
  <c r="AX25" i="5"/>
  <c r="AP25" i="5"/>
  <c r="AZ25" i="5" s="1"/>
  <c r="AQ25" i="5"/>
  <c r="AC71" i="5"/>
  <c r="AC54" i="5"/>
  <c r="AX111" i="5"/>
  <c r="AR130" i="5"/>
  <c r="AV130" i="5"/>
  <c r="AU130" i="5"/>
  <c r="BB130" i="5" s="1"/>
  <c r="AQ130" i="5"/>
  <c r="AY130" i="5"/>
  <c r="AP130" i="5"/>
  <c r="AZ130" i="5" s="1"/>
  <c r="AW31" i="5"/>
  <c r="AW144" i="5"/>
  <c r="AW182" i="5"/>
  <c r="AO17" i="5"/>
  <c r="AT17" i="5" s="1"/>
  <c r="AO32" i="5"/>
  <c r="AO112" i="5"/>
  <c r="AO27" i="5"/>
  <c r="AO101" i="5"/>
  <c r="AT101" i="5"/>
  <c r="AW78" i="5"/>
  <c r="AY78" i="5"/>
  <c r="AR78" i="5"/>
  <c r="AS78" i="5"/>
  <c r="AV78" i="5"/>
  <c r="AQ78" i="5"/>
  <c r="AT78" i="5"/>
  <c r="AP78" i="5"/>
  <c r="AX78" i="5"/>
  <c r="AU78" i="5"/>
  <c r="BB78" i="5" s="1"/>
  <c r="AP171" i="5"/>
  <c r="AV171" i="5"/>
  <c r="AX171" i="5"/>
  <c r="AY171" i="5"/>
  <c r="AR171" i="5"/>
  <c r="AU171" i="5"/>
  <c r="BB171" i="5" s="1"/>
  <c r="AT171" i="5"/>
  <c r="AQ171" i="5"/>
  <c r="AS171" i="5"/>
  <c r="AU49" i="5"/>
  <c r="BB49" i="5" s="1"/>
  <c r="AV49" i="5"/>
  <c r="AS49" i="5"/>
  <c r="BA49" i="5" s="1"/>
  <c r="AT49" i="5"/>
  <c r="AW49" i="5"/>
  <c r="AY49" i="5"/>
  <c r="AR49" i="5"/>
  <c r="AQ49" i="5"/>
  <c r="AP49" i="5"/>
  <c r="AX49" i="5"/>
  <c r="AS160" i="5"/>
  <c r="AU160" i="5"/>
  <c r="BB160" i="5" s="1"/>
  <c r="AP160" i="5"/>
  <c r="AX160" i="5"/>
  <c r="AT160" i="5"/>
  <c r="AY160" i="5"/>
  <c r="AR160" i="5"/>
  <c r="AQ160" i="5"/>
  <c r="AC141" i="9"/>
  <c r="AX207" i="5"/>
  <c r="AC189" i="5"/>
  <c r="AS140" i="5"/>
  <c r="AP140" i="5"/>
  <c r="AT140" i="5"/>
  <c r="AU140" i="5"/>
  <c r="BB140" i="5" s="1"/>
  <c r="AV140" i="5"/>
  <c r="AY140" i="5"/>
  <c r="AQ140" i="5"/>
  <c r="AR140" i="5"/>
  <c r="AW82" i="5"/>
  <c r="AO90" i="5"/>
  <c r="AT90" i="5"/>
  <c r="AC173" i="9"/>
  <c r="AC27" i="5"/>
  <c r="AC154" i="5"/>
  <c r="AC159" i="9"/>
  <c r="AC75" i="5"/>
  <c r="AC67" i="5"/>
  <c r="AC136" i="5"/>
  <c r="AC5" i="5"/>
  <c r="AC177" i="5"/>
  <c r="AX20" i="5"/>
  <c r="AX203" i="5"/>
  <c r="AX5" i="5"/>
  <c r="AX148" i="5"/>
  <c r="AC58" i="5"/>
  <c r="AC104" i="5"/>
  <c r="AC84" i="5"/>
  <c r="AC49" i="5"/>
  <c r="AC93" i="5"/>
  <c r="AX10" i="5"/>
  <c r="AX130" i="5"/>
  <c r="AX173" i="5"/>
  <c r="AC167" i="5"/>
  <c r="AO53" i="5"/>
  <c r="AW53" i="5" s="1"/>
  <c r="AX108" i="5"/>
  <c r="AY108" i="5"/>
  <c r="AR108" i="5"/>
  <c r="AS108" i="5"/>
  <c r="AP108" i="5"/>
  <c r="AV108" i="5"/>
  <c r="AQ108" i="5"/>
  <c r="AU108" i="5"/>
  <c r="BB108" i="5" s="1"/>
  <c r="AW198" i="5"/>
  <c r="AW141" i="5"/>
  <c r="AW174" i="5"/>
  <c r="AW190" i="5"/>
  <c r="AO61" i="5"/>
  <c r="AW61" i="5"/>
  <c r="AW99" i="5"/>
  <c r="AW129" i="5"/>
  <c r="AW14" i="5"/>
  <c r="AW69" i="5"/>
  <c r="AW93" i="5"/>
  <c r="AW160" i="5"/>
  <c r="AO50" i="5"/>
  <c r="AT149" i="5"/>
  <c r="AO30" i="5"/>
  <c r="AO58" i="5"/>
  <c r="AT58" i="5"/>
  <c r="AT185" i="5"/>
  <c r="AO39" i="5"/>
  <c r="AO24" i="5"/>
  <c r="AT24" i="5"/>
  <c r="AO202" i="5"/>
  <c r="AT129" i="5"/>
  <c r="AO194" i="5"/>
  <c r="AW194" i="5" s="1"/>
  <c r="AT187" i="5"/>
  <c r="AT5" i="5"/>
  <c r="AO63" i="5"/>
  <c r="AT63" i="5"/>
  <c r="AO74" i="5"/>
  <c r="AX74" i="5" s="1"/>
  <c r="AT74" i="5"/>
  <c r="AT67" i="5"/>
  <c r="AO67" i="5"/>
  <c r="AT83" i="5"/>
  <c r="AT65" i="5"/>
  <c r="AO81" i="5"/>
  <c r="AX98" i="5"/>
  <c r="AY98" i="5"/>
  <c r="AT98" i="5"/>
  <c r="AR98" i="5"/>
  <c r="AU98" i="5"/>
  <c r="AP98" i="5"/>
  <c r="AQ98" i="5"/>
  <c r="AS98" i="5"/>
  <c r="BA98" i="5" s="1"/>
  <c r="AV98" i="5"/>
  <c r="AU5" i="5"/>
  <c r="BB5" i="5" s="1"/>
  <c r="AW73" i="5"/>
  <c r="AO201" i="5"/>
  <c r="AT201" i="5" s="1"/>
  <c r="AT80" i="5"/>
  <c r="AZ55" i="5"/>
  <c r="AZ76" i="5"/>
  <c r="BA184" i="5"/>
  <c r="AT158" i="5"/>
  <c r="AW108" i="5"/>
  <c r="AT89" i="5"/>
  <c r="AC41" i="5"/>
  <c r="AV147" i="5"/>
  <c r="AP147" i="5"/>
  <c r="AZ147" i="5" s="1"/>
  <c r="AQ147" i="5"/>
  <c r="AS147" i="5"/>
  <c r="AY147" i="5"/>
  <c r="AU147" i="5"/>
  <c r="BB147" i="5" s="1"/>
  <c r="AR147" i="5"/>
  <c r="AW147" i="5"/>
  <c r="AT136" i="5"/>
  <c r="AT175" i="5"/>
  <c r="AT6" i="5"/>
  <c r="AO44" i="5"/>
  <c r="AT44" i="5"/>
  <c r="AT120" i="5"/>
  <c r="AO120" i="5"/>
  <c r="AX120" i="5" s="1"/>
  <c r="AO133" i="5"/>
  <c r="AU7" i="5"/>
  <c r="BB7" i="5" s="1"/>
  <c r="AQ7" i="5"/>
  <c r="AV7" i="5"/>
  <c r="AY7" i="5"/>
  <c r="AP7" i="5"/>
  <c r="AZ7" i="5" s="1"/>
  <c r="AR7" i="5"/>
  <c r="AS7" i="5"/>
  <c r="AX7" i="5"/>
  <c r="BA25" i="5"/>
  <c r="AV160" i="5"/>
  <c r="AC191" i="5"/>
  <c r="AC159" i="5"/>
  <c r="AX13" i="5"/>
  <c r="AW187" i="5"/>
  <c r="AY99" i="5"/>
  <c r="AS99" i="5"/>
  <c r="AX99" i="5"/>
  <c r="AR99" i="5"/>
  <c r="AU99" i="5"/>
  <c r="BB99" i="5" s="1"/>
  <c r="AV99" i="5"/>
  <c r="AP99" i="5"/>
  <c r="AC157" i="9"/>
  <c r="AC19" i="5"/>
  <c r="AC200" i="5"/>
  <c r="AC147" i="9"/>
  <c r="AC118" i="5"/>
  <c r="AC141" i="5"/>
  <c r="AC143" i="5"/>
  <c r="AC28" i="5"/>
  <c r="AX42" i="5"/>
  <c r="AX9" i="5"/>
  <c r="AX154" i="5"/>
  <c r="AX191" i="5"/>
  <c r="AX141" i="5"/>
  <c r="AX132" i="5"/>
  <c r="AX12" i="5"/>
  <c r="AX110" i="5"/>
  <c r="AX150" i="5"/>
  <c r="AO172" i="5"/>
  <c r="AO33" i="5"/>
  <c r="AO125" i="5"/>
  <c r="AW148" i="5"/>
  <c r="AW6" i="5"/>
  <c r="AW7" i="5"/>
  <c r="AW65" i="5"/>
  <c r="AW110" i="5"/>
  <c r="AW154" i="5"/>
  <c r="AW96" i="5"/>
  <c r="AO96" i="5"/>
  <c r="AX96" i="5" s="1"/>
  <c r="AW29" i="5"/>
  <c r="AW24" i="5"/>
  <c r="AW161" i="5"/>
  <c r="AW86" i="5"/>
  <c r="AO106" i="5"/>
  <c r="AW106" i="5" s="1"/>
  <c r="AO157" i="5"/>
  <c r="AX157" i="5" s="1"/>
  <c r="AO200" i="5"/>
  <c r="AT200" i="5"/>
  <c r="AO123" i="5"/>
  <c r="AT123" i="5"/>
  <c r="AT156" i="5"/>
  <c r="AO109" i="5"/>
  <c r="AO102" i="5"/>
  <c r="AT102" i="5" s="1"/>
  <c r="AO87" i="5"/>
  <c r="AT87" i="5"/>
  <c r="AT41" i="5"/>
  <c r="AO11" i="5"/>
  <c r="AT11" i="5"/>
  <c r="AT169" i="5"/>
  <c r="AO26" i="5"/>
  <c r="AT26" i="5"/>
  <c r="AO42" i="5"/>
  <c r="AT42" i="5"/>
  <c r="AO22" i="5"/>
  <c r="AT22" i="5"/>
  <c r="AT92" i="5"/>
  <c r="AO52" i="5"/>
  <c r="AT52" i="5" s="1"/>
  <c r="AO134" i="5"/>
  <c r="AO163" i="5"/>
  <c r="AY65" i="5"/>
  <c r="AO48" i="5"/>
  <c r="AO193" i="5"/>
  <c r="AT193" i="5" s="1"/>
  <c r="AY156" i="5"/>
  <c r="AO189" i="5"/>
  <c r="AW189" i="5" s="1"/>
  <c r="AY132" i="5"/>
  <c r="AO95" i="5"/>
  <c r="AO15" i="5"/>
  <c r="AO145" i="5"/>
  <c r="AO159" i="5"/>
  <c r="AT159" i="5" s="1"/>
  <c r="AO137" i="5"/>
  <c r="AT137" i="5" s="1"/>
  <c r="AV45" i="5"/>
  <c r="AW158" i="5"/>
  <c r="AO46" i="5"/>
  <c r="AZ128" i="5"/>
  <c r="BB118" i="5"/>
  <c r="AV44" i="5" l="1"/>
  <c r="AY44" i="5"/>
  <c r="AR44" i="5"/>
  <c r="AX44" i="5"/>
  <c r="AP44" i="5"/>
  <c r="AU44" i="5"/>
  <c r="BB44" i="5" s="1"/>
  <c r="AS44" i="5"/>
  <c r="AQ44" i="5"/>
  <c r="AV202" i="5"/>
  <c r="AY202" i="5"/>
  <c r="AU202" i="5"/>
  <c r="AS202" i="5"/>
  <c r="BA202" i="5" s="1"/>
  <c r="AX202" i="5"/>
  <c r="AP202" i="5"/>
  <c r="AZ202" i="5" s="1"/>
  <c r="AQ202" i="5"/>
  <c r="AR202" i="5"/>
  <c r="AZ78" i="5"/>
  <c r="AV84" i="5"/>
  <c r="AY84" i="5"/>
  <c r="AQ84" i="5"/>
  <c r="AR84" i="5"/>
  <c r="AX84" i="5"/>
  <c r="AU84" i="5"/>
  <c r="AS84" i="5"/>
  <c r="BA84" i="5" s="1"/>
  <c r="AP84" i="5"/>
  <c r="AS88" i="5"/>
  <c r="AP88" i="5"/>
  <c r="AV88" i="5"/>
  <c r="AQ88" i="5"/>
  <c r="AY88" i="5"/>
  <c r="AR88" i="5"/>
  <c r="AU88" i="5"/>
  <c r="BB88" i="5" s="1"/>
  <c r="BA115" i="5"/>
  <c r="AS51" i="5"/>
  <c r="BA51" i="5" s="1"/>
  <c r="AR51" i="5"/>
  <c r="AY51" i="5"/>
  <c r="AQ51" i="5"/>
  <c r="AP51" i="5"/>
  <c r="AU51" i="5"/>
  <c r="AV51" i="5"/>
  <c r="AX51" i="5"/>
  <c r="AR28" i="5"/>
  <c r="AY28" i="5"/>
  <c r="AP28" i="5"/>
  <c r="AV28" i="5"/>
  <c r="AS28" i="5"/>
  <c r="BA28" i="5" s="1"/>
  <c r="AU28" i="5"/>
  <c r="AX28" i="5"/>
  <c r="AW28" i="5"/>
  <c r="AQ28" i="5"/>
  <c r="AZ119" i="5"/>
  <c r="AY143" i="5"/>
  <c r="AX143" i="5"/>
  <c r="AU143" i="5"/>
  <c r="AV143" i="5"/>
  <c r="AQ143" i="5"/>
  <c r="AS143" i="5"/>
  <c r="BA143" i="5" s="1"/>
  <c r="AP143" i="5"/>
  <c r="AZ143" i="5" s="1"/>
  <c r="AR143" i="5"/>
  <c r="AY204" i="5"/>
  <c r="AV204" i="5"/>
  <c r="AW204" i="5"/>
  <c r="AR204" i="5"/>
  <c r="AU204" i="5"/>
  <c r="BB204" i="5" s="1"/>
  <c r="AQ204" i="5"/>
  <c r="AP204" i="5"/>
  <c r="AS204" i="5"/>
  <c r="AR75" i="5"/>
  <c r="AU75" i="5"/>
  <c r="AX75" i="5"/>
  <c r="AQ75" i="5"/>
  <c r="AS75" i="5"/>
  <c r="BA75" i="5" s="1"/>
  <c r="AV75" i="5"/>
  <c r="AY75" i="5"/>
  <c r="AP75" i="5"/>
  <c r="AW75" i="5"/>
  <c r="AX72" i="5"/>
  <c r="AV72" i="5"/>
  <c r="AS72" i="5"/>
  <c r="AY72" i="5"/>
  <c r="AR72" i="5"/>
  <c r="AU72" i="5"/>
  <c r="BB72" i="5" s="1"/>
  <c r="AP72" i="5"/>
  <c r="AQ72" i="5"/>
  <c r="AZ156" i="5"/>
  <c r="AX194" i="5"/>
  <c r="AS104" i="5"/>
  <c r="BA104" i="5" s="1"/>
  <c r="AY104" i="5"/>
  <c r="AV104" i="5"/>
  <c r="AR104" i="5"/>
  <c r="AU104" i="5"/>
  <c r="BB104" i="5" s="1"/>
  <c r="AP104" i="5"/>
  <c r="AQ104" i="5"/>
  <c r="AZ136" i="5"/>
  <c r="BA187" i="5"/>
  <c r="AU15" i="5"/>
  <c r="BB15" i="5" s="1"/>
  <c r="AP15" i="5"/>
  <c r="AX15" i="5"/>
  <c r="AR15" i="5"/>
  <c r="AY15" i="5"/>
  <c r="AV15" i="5"/>
  <c r="AQ15" i="5"/>
  <c r="AS15" i="5"/>
  <c r="AW15" i="5"/>
  <c r="AP163" i="5"/>
  <c r="AY163" i="5"/>
  <c r="AS163" i="5"/>
  <c r="AV163" i="5"/>
  <c r="AR163" i="5"/>
  <c r="AX163" i="5"/>
  <c r="AQ163" i="5"/>
  <c r="AU163" i="5"/>
  <c r="BB163" i="5" s="1"/>
  <c r="AP42" i="5"/>
  <c r="AS42" i="5"/>
  <c r="BA42" i="5" s="1"/>
  <c r="AV42" i="5"/>
  <c r="AQ42" i="5"/>
  <c r="AY42" i="5"/>
  <c r="AR42" i="5"/>
  <c r="AU42" i="5"/>
  <c r="AY123" i="5"/>
  <c r="AX123" i="5"/>
  <c r="AP123" i="5"/>
  <c r="AZ123" i="5" s="1"/>
  <c r="AW123" i="5"/>
  <c r="AS123" i="5"/>
  <c r="BA123" i="5" s="1"/>
  <c r="AV123" i="5"/>
  <c r="AR123" i="5"/>
  <c r="AU123" i="5"/>
  <c r="AQ123" i="5"/>
  <c r="AY33" i="5"/>
  <c r="AR33" i="5"/>
  <c r="AQ33" i="5"/>
  <c r="AU33" i="5"/>
  <c r="BB33" i="5" s="1"/>
  <c r="AP33" i="5"/>
  <c r="AV33" i="5"/>
  <c r="AS33" i="5"/>
  <c r="AT33" i="5"/>
  <c r="BA147" i="5"/>
  <c r="AT202" i="5"/>
  <c r="AP30" i="5"/>
  <c r="AY30" i="5"/>
  <c r="AV30" i="5"/>
  <c r="AR30" i="5"/>
  <c r="AU30" i="5"/>
  <c r="AS30" i="5"/>
  <c r="BA30" i="5" s="1"/>
  <c r="AQ30" i="5"/>
  <c r="AW30" i="5"/>
  <c r="AZ108" i="5"/>
  <c r="AS101" i="5"/>
  <c r="AV101" i="5"/>
  <c r="AR101" i="5"/>
  <c r="AW101" i="5"/>
  <c r="AQ101" i="5"/>
  <c r="AU101" i="5"/>
  <c r="BB101" i="5" s="1"/>
  <c r="AP101" i="5"/>
  <c r="AY101" i="5"/>
  <c r="AP154" i="5"/>
  <c r="AZ154" i="5" s="1"/>
  <c r="AY154" i="5"/>
  <c r="AS154" i="5"/>
  <c r="AR154" i="5"/>
  <c r="AQ154" i="5"/>
  <c r="AV154" i="5"/>
  <c r="AU154" i="5"/>
  <c r="BB154" i="5" s="1"/>
  <c r="AW104" i="5"/>
  <c r="BA80" i="5"/>
  <c r="BA92" i="5"/>
  <c r="BB196" i="5"/>
  <c r="AV23" i="5"/>
  <c r="AS23" i="5"/>
  <c r="BA23" i="5" s="1"/>
  <c r="AW23" i="5"/>
  <c r="AQ23" i="5"/>
  <c r="AU23" i="5"/>
  <c r="AP23" i="5"/>
  <c r="AY23" i="5"/>
  <c r="AR23" i="5"/>
  <c r="AY35" i="5"/>
  <c r="AW35" i="5"/>
  <c r="AP35" i="5"/>
  <c r="AR35" i="5"/>
  <c r="AS35" i="5"/>
  <c r="AU35" i="5"/>
  <c r="BB35" i="5" s="1"/>
  <c r="AX35" i="5"/>
  <c r="AQ35" i="5"/>
  <c r="AV35" i="5"/>
  <c r="AW42" i="5"/>
  <c r="AY8" i="5"/>
  <c r="AQ8" i="5"/>
  <c r="AU8" i="5"/>
  <c r="BB8" i="5" s="1"/>
  <c r="AV8" i="5"/>
  <c r="AT8" i="5"/>
  <c r="AR8" i="5"/>
  <c r="AS8" i="5"/>
  <c r="BA8" i="5" s="1"/>
  <c r="AP8" i="5"/>
  <c r="AZ83" i="5"/>
  <c r="AP16" i="5"/>
  <c r="AQ16" i="5"/>
  <c r="AU16" i="5"/>
  <c r="BB16" i="5" s="1"/>
  <c r="AR16" i="5"/>
  <c r="AY16" i="5"/>
  <c r="AS16" i="5"/>
  <c r="AV16" i="5"/>
  <c r="AR82" i="5"/>
  <c r="AS82" i="5"/>
  <c r="BA82" i="5" s="1"/>
  <c r="AY82" i="5"/>
  <c r="AU82" i="5"/>
  <c r="AV82" i="5"/>
  <c r="AQ82" i="5"/>
  <c r="AP82" i="5"/>
  <c r="AZ82" i="5" s="1"/>
  <c r="AX43" i="5"/>
  <c r="AP43" i="5"/>
  <c r="AU43" i="5"/>
  <c r="BB43" i="5" s="1"/>
  <c r="AY43" i="5"/>
  <c r="AR43" i="5"/>
  <c r="AS43" i="5"/>
  <c r="AV43" i="5"/>
  <c r="AQ43" i="5"/>
  <c r="AT143" i="5"/>
  <c r="AW16" i="5"/>
  <c r="AX183" i="5"/>
  <c r="AZ40" i="5"/>
  <c r="BA5" i="5"/>
  <c r="AT151" i="5"/>
  <c r="BA79" i="5"/>
  <c r="AZ86" i="5"/>
  <c r="BB57" i="5"/>
  <c r="AZ182" i="5"/>
  <c r="AZ69" i="5"/>
  <c r="AR193" i="5"/>
  <c r="AY193" i="5"/>
  <c r="AU193" i="5"/>
  <c r="AV193" i="5"/>
  <c r="AP193" i="5"/>
  <c r="AQ193" i="5"/>
  <c r="AS193" i="5"/>
  <c r="BA193" i="5" s="1"/>
  <c r="AP109" i="5"/>
  <c r="AX109" i="5"/>
  <c r="AS109" i="5"/>
  <c r="AV109" i="5"/>
  <c r="AR109" i="5"/>
  <c r="AQ109" i="5"/>
  <c r="AY109" i="5"/>
  <c r="AU109" i="5"/>
  <c r="BB109" i="5" s="1"/>
  <c r="AP194" i="5"/>
  <c r="AZ194" i="5" s="1"/>
  <c r="AV194" i="5"/>
  <c r="AY194" i="5"/>
  <c r="AR194" i="5"/>
  <c r="AQ194" i="5"/>
  <c r="AU194" i="5"/>
  <c r="AS194" i="5"/>
  <c r="BA194" i="5" s="1"/>
  <c r="AS32" i="5"/>
  <c r="BA32" i="5" s="1"/>
  <c r="AP32" i="5"/>
  <c r="AR32" i="5"/>
  <c r="AV32" i="5"/>
  <c r="AQ32" i="5"/>
  <c r="AY32" i="5"/>
  <c r="AU32" i="5"/>
  <c r="AU177" i="5"/>
  <c r="BB177" i="5" s="1"/>
  <c r="AY177" i="5"/>
  <c r="AQ177" i="5"/>
  <c r="AV177" i="5"/>
  <c r="AP177" i="5"/>
  <c r="AR177" i="5"/>
  <c r="AS177" i="5"/>
  <c r="AT177" i="5"/>
  <c r="AX209" i="5"/>
  <c r="AQ209" i="5"/>
  <c r="AV209" i="5"/>
  <c r="AP209" i="5"/>
  <c r="AS209" i="5"/>
  <c r="BA209" i="5" s="1"/>
  <c r="AU209" i="5"/>
  <c r="AY209" i="5"/>
  <c r="AR209" i="5"/>
  <c r="AR94" i="5"/>
  <c r="AS94" i="5"/>
  <c r="BA94" i="5" s="1"/>
  <c r="AV94" i="5"/>
  <c r="AX94" i="5"/>
  <c r="AP94" i="5"/>
  <c r="AZ94" i="5" s="1"/>
  <c r="AQ94" i="5"/>
  <c r="AY94" i="5"/>
  <c r="AU94" i="5"/>
  <c r="AZ132" i="5"/>
  <c r="AV77" i="5"/>
  <c r="AS77" i="5"/>
  <c r="BA77" i="5" s="1"/>
  <c r="AP77" i="5"/>
  <c r="AY77" i="5"/>
  <c r="AR77" i="5"/>
  <c r="AQ77" i="5"/>
  <c r="AU77" i="5"/>
  <c r="AT62" i="5"/>
  <c r="AY62" i="5"/>
  <c r="AP62" i="5"/>
  <c r="AZ62" i="5" s="1"/>
  <c r="AU62" i="5"/>
  <c r="AR62" i="5"/>
  <c r="AQ62" i="5"/>
  <c r="AV62" i="5"/>
  <c r="AX62" i="5"/>
  <c r="AS62" i="5"/>
  <c r="BA62" i="5" s="1"/>
  <c r="AS36" i="5"/>
  <c r="BA36" i="5" s="1"/>
  <c r="AY36" i="5"/>
  <c r="AP36" i="5"/>
  <c r="AU36" i="5"/>
  <c r="AQ36" i="5"/>
  <c r="AR36" i="5"/>
  <c r="AV36" i="5"/>
  <c r="AQ159" i="5"/>
  <c r="AU159" i="5"/>
  <c r="BB159" i="5" s="1"/>
  <c r="AS159" i="5"/>
  <c r="BA159" i="5" s="1"/>
  <c r="AV159" i="5"/>
  <c r="AP159" i="5"/>
  <c r="AZ159" i="5" s="1"/>
  <c r="AR159" i="5"/>
  <c r="AX159" i="5"/>
  <c r="AW159" i="5"/>
  <c r="AY159" i="5"/>
  <c r="AR48" i="5"/>
  <c r="AQ48" i="5"/>
  <c r="AY48" i="5"/>
  <c r="AU48" i="5"/>
  <c r="BB48" i="5" s="1"/>
  <c r="AP48" i="5"/>
  <c r="AW48" i="5"/>
  <c r="AS48" i="5"/>
  <c r="AV48" i="5"/>
  <c r="AY11" i="5"/>
  <c r="AR11" i="5"/>
  <c r="AV11" i="5"/>
  <c r="AP11" i="5"/>
  <c r="AQ11" i="5"/>
  <c r="AS11" i="5"/>
  <c r="BA11" i="5" s="1"/>
  <c r="AU11" i="5"/>
  <c r="AT106" i="5"/>
  <c r="AT32" i="5"/>
  <c r="AZ158" i="5"/>
  <c r="AR47" i="5"/>
  <c r="AQ47" i="5"/>
  <c r="AX47" i="5"/>
  <c r="AY47" i="5"/>
  <c r="AS47" i="5"/>
  <c r="AU47" i="5"/>
  <c r="BB47" i="5" s="1"/>
  <c r="AP47" i="5"/>
  <c r="AV47" i="5"/>
  <c r="AZ89" i="5"/>
  <c r="AY208" i="5"/>
  <c r="AS208" i="5"/>
  <c r="BA208" i="5" s="1"/>
  <c r="AU208" i="5"/>
  <c r="BB208" i="5" s="1"/>
  <c r="AQ208" i="5"/>
  <c r="AR208" i="5"/>
  <c r="AP208" i="5"/>
  <c r="AZ208" i="5" s="1"/>
  <c r="AV208" i="5"/>
  <c r="AX31" i="5"/>
  <c r="AS31" i="5"/>
  <c r="AP31" i="5"/>
  <c r="AZ31" i="5" s="1"/>
  <c r="AR31" i="5"/>
  <c r="AQ31" i="5"/>
  <c r="AY31" i="5"/>
  <c r="AV31" i="5"/>
  <c r="AU31" i="5"/>
  <c r="BB31" i="5" s="1"/>
  <c r="AU178" i="5"/>
  <c r="AS178" i="5"/>
  <c r="BA178" i="5" s="1"/>
  <c r="AW178" i="5"/>
  <c r="AP178" i="5"/>
  <c r="AZ178" i="5" s="1"/>
  <c r="AY178" i="5"/>
  <c r="AV178" i="5"/>
  <c r="AQ178" i="5"/>
  <c r="AR178" i="5"/>
  <c r="AX178" i="5"/>
  <c r="BB149" i="5"/>
  <c r="AV74" i="5"/>
  <c r="AQ74" i="5"/>
  <c r="AS74" i="5"/>
  <c r="AP74" i="5"/>
  <c r="AZ74" i="5" s="1"/>
  <c r="AY74" i="5"/>
  <c r="AU74" i="5"/>
  <c r="BB74" i="5" s="1"/>
  <c r="AR74" i="5"/>
  <c r="AX193" i="5"/>
  <c r="AX77" i="5"/>
  <c r="AS116" i="5"/>
  <c r="AR116" i="5"/>
  <c r="AV116" i="5"/>
  <c r="AQ116" i="5"/>
  <c r="AU116" i="5"/>
  <c r="BB116" i="5" s="1"/>
  <c r="AX116" i="5"/>
  <c r="AY116" i="5"/>
  <c r="AP116" i="5"/>
  <c r="AZ116" i="5" s="1"/>
  <c r="AX151" i="5"/>
  <c r="AS151" i="5"/>
  <c r="AU151" i="5"/>
  <c r="BB151" i="5" s="1"/>
  <c r="AY151" i="5"/>
  <c r="AV151" i="5"/>
  <c r="AQ151" i="5"/>
  <c r="AR151" i="5"/>
  <c r="AP151" i="5"/>
  <c r="AZ151" i="5" s="1"/>
  <c r="AP95" i="5"/>
  <c r="AS95" i="5"/>
  <c r="AV95" i="5"/>
  <c r="AR95" i="5"/>
  <c r="AX95" i="5"/>
  <c r="AQ95" i="5"/>
  <c r="AY95" i="5"/>
  <c r="AU95" i="5"/>
  <c r="BB95" i="5" s="1"/>
  <c r="AT95" i="5"/>
  <c r="AR134" i="5"/>
  <c r="AV134" i="5"/>
  <c r="AQ134" i="5"/>
  <c r="AS134" i="5"/>
  <c r="BA134" i="5" s="1"/>
  <c r="AW134" i="5"/>
  <c r="AP134" i="5"/>
  <c r="AY134" i="5"/>
  <c r="AU134" i="5"/>
  <c r="AV87" i="5"/>
  <c r="AU87" i="5"/>
  <c r="BB87" i="5" s="1"/>
  <c r="AX87" i="5"/>
  <c r="AQ87" i="5"/>
  <c r="AR87" i="5"/>
  <c r="AP87" i="5"/>
  <c r="AY87" i="5"/>
  <c r="AW87" i="5"/>
  <c r="AS87" i="5"/>
  <c r="AY172" i="5"/>
  <c r="AU172" i="5"/>
  <c r="AS172" i="5"/>
  <c r="BA172" i="5" s="1"/>
  <c r="AQ172" i="5"/>
  <c r="AT172" i="5"/>
  <c r="AR172" i="5"/>
  <c r="AW172" i="5"/>
  <c r="AP172" i="5"/>
  <c r="AV172" i="5"/>
  <c r="AS81" i="5"/>
  <c r="BA81" i="5" s="1"/>
  <c r="AY81" i="5"/>
  <c r="AQ81" i="5"/>
  <c r="AR81" i="5"/>
  <c r="AU81" i="5"/>
  <c r="AV81" i="5"/>
  <c r="AP81" i="5"/>
  <c r="AW81" i="5"/>
  <c r="AP63" i="5"/>
  <c r="AS63" i="5"/>
  <c r="BA63" i="5" s="1"/>
  <c r="AR63" i="5"/>
  <c r="AV63" i="5"/>
  <c r="AY63" i="5"/>
  <c r="AQ63" i="5"/>
  <c r="AU63" i="5"/>
  <c r="AT30" i="5"/>
  <c r="AW193" i="5"/>
  <c r="BA108" i="5"/>
  <c r="AV90" i="5"/>
  <c r="AX90" i="5"/>
  <c r="AR90" i="5"/>
  <c r="AY90" i="5"/>
  <c r="AQ90" i="5"/>
  <c r="AU90" i="5"/>
  <c r="BB90" i="5" s="1"/>
  <c r="AS90" i="5"/>
  <c r="AP90" i="5"/>
  <c r="AZ90" i="5" s="1"/>
  <c r="BA160" i="5"/>
  <c r="AV27" i="5"/>
  <c r="AQ27" i="5"/>
  <c r="AP27" i="5"/>
  <c r="AY27" i="5"/>
  <c r="AS27" i="5"/>
  <c r="BA27" i="5" s="1"/>
  <c r="AR27" i="5"/>
  <c r="AX27" i="5"/>
  <c r="AU27" i="5"/>
  <c r="AX124" i="5"/>
  <c r="AY124" i="5"/>
  <c r="AQ124" i="5"/>
  <c r="AU124" i="5"/>
  <c r="BB124" i="5" s="1"/>
  <c r="AV124" i="5"/>
  <c r="AP124" i="5"/>
  <c r="AZ124" i="5" s="1"/>
  <c r="AR124" i="5"/>
  <c r="AS124" i="5"/>
  <c r="BA124" i="5" s="1"/>
  <c r="AW124" i="5"/>
  <c r="AT154" i="5"/>
  <c r="AX195" i="5"/>
  <c r="AS195" i="5"/>
  <c r="AP195" i="5"/>
  <c r="AZ195" i="5" s="1"/>
  <c r="AR195" i="5"/>
  <c r="AQ195" i="5"/>
  <c r="AY195" i="5"/>
  <c r="AU195" i="5"/>
  <c r="BB195" i="5" s="1"/>
  <c r="AV195" i="5"/>
  <c r="AW195" i="5"/>
  <c r="AS203" i="5"/>
  <c r="BA203" i="5" s="1"/>
  <c r="AP203" i="5"/>
  <c r="AZ203" i="5" s="1"/>
  <c r="AV203" i="5"/>
  <c r="AR203" i="5"/>
  <c r="AU203" i="5"/>
  <c r="BB203" i="5" s="1"/>
  <c r="AQ203" i="5"/>
  <c r="AY203" i="5"/>
  <c r="AW203" i="5"/>
  <c r="AS168" i="5"/>
  <c r="AR168" i="5"/>
  <c r="AU168" i="5"/>
  <c r="BB168" i="5" s="1"/>
  <c r="AT168" i="5"/>
  <c r="AV168" i="5"/>
  <c r="AW168" i="5"/>
  <c r="AY168" i="5"/>
  <c r="AQ168" i="5"/>
  <c r="AP168" i="5"/>
  <c r="AP165" i="5"/>
  <c r="AZ165" i="5" s="1"/>
  <c r="AU165" i="5"/>
  <c r="BB165" i="5" s="1"/>
  <c r="AR165" i="5"/>
  <c r="AV165" i="5"/>
  <c r="AQ165" i="5"/>
  <c r="AY165" i="5"/>
  <c r="AW165" i="5"/>
  <c r="AS165" i="5"/>
  <c r="AZ80" i="5"/>
  <c r="AX168" i="5"/>
  <c r="AZ92" i="5"/>
  <c r="AU162" i="5"/>
  <c r="BB162" i="5" s="1"/>
  <c r="AX162" i="5"/>
  <c r="AS162" i="5"/>
  <c r="BA162" i="5" s="1"/>
  <c r="AY162" i="5"/>
  <c r="AQ162" i="5"/>
  <c r="AP162" i="5"/>
  <c r="AZ162" i="5" s="1"/>
  <c r="AV162" i="5"/>
  <c r="AR162" i="5"/>
  <c r="AQ85" i="5"/>
  <c r="AR85" i="5"/>
  <c r="AV85" i="5"/>
  <c r="AP85" i="5"/>
  <c r="AX85" i="5"/>
  <c r="AS85" i="5"/>
  <c r="BA85" i="5" s="1"/>
  <c r="AU85" i="5"/>
  <c r="AY85" i="5"/>
  <c r="AP19" i="5"/>
  <c r="AV19" i="5"/>
  <c r="AU19" i="5"/>
  <c r="AY19" i="5"/>
  <c r="AS19" i="5"/>
  <c r="BA19" i="5" s="1"/>
  <c r="AQ19" i="5"/>
  <c r="AR19" i="5"/>
  <c r="AQ38" i="5"/>
  <c r="AV38" i="5"/>
  <c r="AP38" i="5"/>
  <c r="AY38" i="5"/>
  <c r="AS38" i="5"/>
  <c r="AW38" i="5"/>
  <c r="AX38" i="5"/>
  <c r="AU38" i="5"/>
  <c r="BB38" i="5" s="1"/>
  <c r="AR38" i="5"/>
  <c r="AT35" i="5"/>
  <c r="AV12" i="5"/>
  <c r="AU12" i="5"/>
  <c r="AR12" i="5"/>
  <c r="AP12" i="5"/>
  <c r="AY12" i="5"/>
  <c r="AQ12" i="5"/>
  <c r="AS12" i="5"/>
  <c r="BA12" i="5" s="1"/>
  <c r="BB45" i="5"/>
  <c r="AZ65" i="5"/>
  <c r="AZ41" i="5"/>
  <c r="AQ64" i="5"/>
  <c r="AS64" i="5"/>
  <c r="BA64" i="5" s="1"/>
  <c r="AW64" i="5"/>
  <c r="AY64" i="5"/>
  <c r="AP64" i="5"/>
  <c r="AU64" i="5"/>
  <c r="BB64" i="5" s="1"/>
  <c r="AR64" i="5"/>
  <c r="AV64" i="5"/>
  <c r="AT43" i="5"/>
  <c r="AW51" i="5"/>
  <c r="AQ113" i="5"/>
  <c r="AP113" i="5"/>
  <c r="AZ113" i="5" s="1"/>
  <c r="AS113" i="5"/>
  <c r="AV113" i="5"/>
  <c r="AY113" i="5"/>
  <c r="AW113" i="5"/>
  <c r="AX113" i="5"/>
  <c r="AR113" i="5"/>
  <c r="AU113" i="5"/>
  <c r="BB113" i="5" s="1"/>
  <c r="AU114" i="5"/>
  <c r="BB114" i="5" s="1"/>
  <c r="AY114" i="5"/>
  <c r="AQ114" i="5"/>
  <c r="AR114" i="5"/>
  <c r="AP114" i="5"/>
  <c r="AV114" i="5"/>
  <c r="AS114" i="5"/>
  <c r="AQ66" i="5"/>
  <c r="AY66" i="5"/>
  <c r="AR66" i="5"/>
  <c r="AU66" i="5"/>
  <c r="BB66" i="5" s="1"/>
  <c r="AX66" i="5"/>
  <c r="AP66" i="5"/>
  <c r="AV66" i="5"/>
  <c r="AS66" i="5"/>
  <c r="BA66" i="5" s="1"/>
  <c r="AW66" i="5"/>
  <c r="AY122" i="5"/>
  <c r="AR122" i="5"/>
  <c r="AT122" i="5"/>
  <c r="AU122" i="5"/>
  <c r="AP122" i="5"/>
  <c r="AZ122" i="5" s="1"/>
  <c r="AW122" i="5"/>
  <c r="AQ122" i="5"/>
  <c r="AS122" i="5"/>
  <c r="BA122" i="5" s="1"/>
  <c r="AV122" i="5"/>
  <c r="BA156" i="5"/>
  <c r="AX32" i="5"/>
  <c r="AS13" i="5"/>
  <c r="BA13" i="5" s="1"/>
  <c r="AR13" i="5"/>
  <c r="AY13" i="5"/>
  <c r="AQ13" i="5"/>
  <c r="AV13" i="5"/>
  <c r="AW13" i="5"/>
  <c r="AP13" i="5"/>
  <c r="AZ13" i="5" s="1"/>
  <c r="AU13" i="5"/>
  <c r="AR142" i="5"/>
  <c r="AS142" i="5"/>
  <c r="BA142" i="5" s="1"/>
  <c r="AU142" i="5"/>
  <c r="AQ142" i="5"/>
  <c r="AY142" i="5"/>
  <c r="AP142" i="5"/>
  <c r="AX142" i="5"/>
  <c r="AV142" i="5"/>
  <c r="AY54" i="5"/>
  <c r="AR54" i="5"/>
  <c r="AP54" i="5"/>
  <c r="AQ54" i="5"/>
  <c r="AV54" i="5"/>
  <c r="AS54" i="5"/>
  <c r="AU54" i="5"/>
  <c r="BB54" i="5" s="1"/>
  <c r="AX54" i="5"/>
  <c r="AW162" i="5"/>
  <c r="BB6" i="5"/>
  <c r="BB141" i="5"/>
  <c r="BA86" i="5"/>
  <c r="AZ174" i="5"/>
  <c r="AZ169" i="5"/>
  <c r="BA185" i="5"/>
  <c r="BA148" i="5"/>
  <c r="AS106" i="5"/>
  <c r="AY106" i="5"/>
  <c r="AV106" i="5"/>
  <c r="AQ106" i="5"/>
  <c r="AU106" i="5"/>
  <c r="BB106" i="5" s="1"/>
  <c r="AX106" i="5"/>
  <c r="AR106" i="5"/>
  <c r="AP106" i="5"/>
  <c r="AX53" i="5"/>
  <c r="AS22" i="5"/>
  <c r="AP22" i="5"/>
  <c r="AW22" i="5"/>
  <c r="AY22" i="5"/>
  <c r="AV22" i="5"/>
  <c r="AQ22" i="5"/>
  <c r="AU22" i="5"/>
  <c r="BB22" i="5" s="1"/>
  <c r="AR22" i="5"/>
  <c r="AW32" i="5"/>
  <c r="AP145" i="5"/>
  <c r="AR145" i="5"/>
  <c r="AV145" i="5"/>
  <c r="AW145" i="5"/>
  <c r="AS145" i="5"/>
  <c r="BA145" i="5" s="1"/>
  <c r="AU145" i="5"/>
  <c r="AQ145" i="5"/>
  <c r="AY145" i="5"/>
  <c r="AX145" i="5"/>
  <c r="AQ125" i="5"/>
  <c r="AV125" i="5"/>
  <c r="AS125" i="5"/>
  <c r="BA125" i="5" s="1"/>
  <c r="AY125" i="5"/>
  <c r="AU125" i="5"/>
  <c r="AP125" i="5"/>
  <c r="AR125" i="5"/>
  <c r="AV61" i="5"/>
  <c r="AR61" i="5"/>
  <c r="AQ61" i="5"/>
  <c r="AY61" i="5"/>
  <c r="AU61" i="5"/>
  <c r="BB61" i="5" s="1"/>
  <c r="AS61" i="5"/>
  <c r="AX61" i="5"/>
  <c r="AT61" i="5"/>
  <c r="AP61" i="5"/>
  <c r="AT48" i="5"/>
  <c r="AX46" i="5"/>
  <c r="AS46" i="5"/>
  <c r="BA46" i="5" s="1"/>
  <c r="AT46" i="5"/>
  <c r="AU46" i="5"/>
  <c r="AP46" i="5"/>
  <c r="AV46" i="5"/>
  <c r="AY46" i="5"/>
  <c r="AR46" i="5"/>
  <c r="AQ46" i="5"/>
  <c r="AU26" i="5"/>
  <c r="BB26" i="5" s="1"/>
  <c r="AV26" i="5"/>
  <c r="AY26" i="5"/>
  <c r="AR26" i="5"/>
  <c r="AQ26" i="5"/>
  <c r="AP26" i="5"/>
  <c r="AS26" i="5"/>
  <c r="AR200" i="5"/>
  <c r="AV200" i="5"/>
  <c r="AS200" i="5"/>
  <c r="BA200" i="5" s="1"/>
  <c r="AW200" i="5"/>
  <c r="AQ200" i="5"/>
  <c r="AY200" i="5"/>
  <c r="AP200" i="5"/>
  <c r="AU200" i="5"/>
  <c r="AT15" i="5"/>
  <c r="AQ24" i="5"/>
  <c r="AY24" i="5"/>
  <c r="AS24" i="5"/>
  <c r="AR24" i="5"/>
  <c r="AP24" i="5"/>
  <c r="AX24" i="5"/>
  <c r="AV24" i="5"/>
  <c r="AU24" i="5"/>
  <c r="BB24" i="5" s="1"/>
  <c r="AT53" i="5"/>
  <c r="AW33" i="5"/>
  <c r="AT27" i="5"/>
  <c r="AW153" i="5"/>
  <c r="AS153" i="5"/>
  <c r="AY153" i="5"/>
  <c r="AQ153" i="5"/>
  <c r="AU153" i="5"/>
  <c r="BB153" i="5" s="1"/>
  <c r="AP153" i="5"/>
  <c r="AV153" i="5"/>
  <c r="AR153" i="5"/>
  <c r="AS183" i="5"/>
  <c r="BA183" i="5" s="1"/>
  <c r="AU183" i="5"/>
  <c r="AY183" i="5"/>
  <c r="AV183" i="5"/>
  <c r="AP183" i="5"/>
  <c r="AZ183" i="5" s="1"/>
  <c r="AQ183" i="5"/>
  <c r="AR183" i="5"/>
  <c r="AW163" i="5"/>
  <c r="AW12" i="5"/>
  <c r="AS10" i="5"/>
  <c r="AY10" i="5"/>
  <c r="AP10" i="5"/>
  <c r="AT10" i="5"/>
  <c r="AQ10" i="5"/>
  <c r="AU10" i="5"/>
  <c r="BB10" i="5" s="1"/>
  <c r="AV10" i="5"/>
  <c r="AR10" i="5"/>
  <c r="AX134" i="5"/>
  <c r="AT207" i="5"/>
  <c r="AT19" i="5"/>
  <c r="AS197" i="5"/>
  <c r="BA197" i="5" s="1"/>
  <c r="AP197" i="5"/>
  <c r="AR197" i="5"/>
  <c r="AV197" i="5"/>
  <c r="AY197" i="5"/>
  <c r="AQ197" i="5"/>
  <c r="AU197" i="5"/>
  <c r="AT197" i="5"/>
  <c r="AW197" i="5"/>
  <c r="AP188" i="5"/>
  <c r="AZ188" i="5" s="1"/>
  <c r="AV188" i="5"/>
  <c r="AS188" i="5"/>
  <c r="BA188" i="5" s="1"/>
  <c r="AY188" i="5"/>
  <c r="AR188" i="5"/>
  <c r="AQ188" i="5"/>
  <c r="AU188" i="5"/>
  <c r="BB188" i="5" s="1"/>
  <c r="AT188" i="5"/>
  <c r="AX200" i="5"/>
  <c r="BB83" i="5"/>
  <c r="AZ186" i="5"/>
  <c r="BA65" i="5"/>
  <c r="BB41" i="5"/>
  <c r="BB89" i="5"/>
  <c r="AT64" i="5"/>
  <c r="AT165" i="5"/>
  <c r="AW27" i="5"/>
  <c r="AX153" i="5"/>
  <c r="AW90" i="5"/>
  <c r="AW77" i="5"/>
  <c r="AX88" i="5"/>
  <c r="AR150" i="5"/>
  <c r="AV150" i="5"/>
  <c r="AY150" i="5"/>
  <c r="AQ150" i="5"/>
  <c r="AP150" i="5"/>
  <c r="AZ150" i="5" s="1"/>
  <c r="AS150" i="5"/>
  <c r="AU150" i="5"/>
  <c r="BB150" i="5" s="1"/>
  <c r="AY91" i="5"/>
  <c r="AQ91" i="5"/>
  <c r="AP91" i="5"/>
  <c r="AX91" i="5"/>
  <c r="AR91" i="5"/>
  <c r="AS91" i="5"/>
  <c r="BA91" i="5" s="1"/>
  <c r="AV91" i="5"/>
  <c r="AU91" i="5"/>
  <c r="AW43" i="5"/>
  <c r="AW109" i="5"/>
  <c r="BA175" i="5"/>
  <c r="BB136" i="5"/>
  <c r="AZ149" i="5"/>
  <c r="BA191" i="5"/>
  <c r="BB14" i="5"/>
  <c r="BA164" i="5"/>
  <c r="BB69" i="5"/>
  <c r="BB110" i="5"/>
  <c r="AY137" i="5"/>
  <c r="AR137" i="5"/>
  <c r="AQ137" i="5"/>
  <c r="AX137" i="5"/>
  <c r="AW137" i="5"/>
  <c r="AU137" i="5"/>
  <c r="BB137" i="5" s="1"/>
  <c r="AP137" i="5"/>
  <c r="AS137" i="5"/>
  <c r="AV137" i="5"/>
  <c r="AY201" i="5"/>
  <c r="AV201" i="5"/>
  <c r="AP201" i="5"/>
  <c r="AX201" i="5"/>
  <c r="AR201" i="5"/>
  <c r="AU201" i="5"/>
  <c r="AQ201" i="5"/>
  <c r="AS201" i="5"/>
  <c r="BA201" i="5" s="1"/>
  <c r="AW201" i="5"/>
  <c r="AX50" i="5"/>
  <c r="AP50" i="5"/>
  <c r="AQ50" i="5"/>
  <c r="AU50" i="5"/>
  <c r="AR50" i="5"/>
  <c r="AY50" i="5"/>
  <c r="AV50" i="5"/>
  <c r="AT50" i="5"/>
  <c r="AS50" i="5"/>
  <c r="BA50" i="5" s="1"/>
  <c r="AY53" i="5"/>
  <c r="AV53" i="5"/>
  <c r="AQ53" i="5"/>
  <c r="AU53" i="5"/>
  <c r="BB53" i="5" s="1"/>
  <c r="AR53" i="5"/>
  <c r="AS53" i="5"/>
  <c r="BA53" i="5" s="1"/>
  <c r="AP53" i="5"/>
  <c r="AZ53" i="5" s="1"/>
  <c r="AP34" i="5"/>
  <c r="AZ34" i="5" s="1"/>
  <c r="AV34" i="5"/>
  <c r="AX34" i="5"/>
  <c r="AW34" i="5"/>
  <c r="AS34" i="5"/>
  <c r="AY34" i="5"/>
  <c r="AR34" i="5"/>
  <c r="AQ34" i="5"/>
  <c r="AU34" i="5"/>
  <c r="BB34" i="5" s="1"/>
  <c r="AP60" i="5"/>
  <c r="AZ60" i="5" s="1"/>
  <c r="AW60" i="5"/>
  <c r="AY60" i="5"/>
  <c r="AV60" i="5"/>
  <c r="AU60" i="5"/>
  <c r="AX60" i="5"/>
  <c r="AR60" i="5"/>
  <c r="AQ60" i="5"/>
  <c r="AS60" i="5"/>
  <c r="BA60" i="5" s="1"/>
  <c r="AY155" i="5"/>
  <c r="AQ155" i="5"/>
  <c r="AS155" i="5"/>
  <c r="AU155" i="5"/>
  <c r="BB155" i="5" s="1"/>
  <c r="AV155" i="5"/>
  <c r="AW155" i="5"/>
  <c r="AR155" i="5"/>
  <c r="AX155" i="5"/>
  <c r="AP155" i="5"/>
  <c r="AQ71" i="5"/>
  <c r="AS71" i="5"/>
  <c r="AY71" i="5"/>
  <c r="AV71" i="5"/>
  <c r="AR71" i="5"/>
  <c r="AP71" i="5"/>
  <c r="AZ71" i="5" s="1"/>
  <c r="AU71" i="5"/>
  <c r="BB71" i="5" s="1"/>
  <c r="AQ180" i="5"/>
  <c r="AW180" i="5"/>
  <c r="AT180" i="5"/>
  <c r="AU180" i="5"/>
  <c r="AV180" i="5"/>
  <c r="AY180" i="5"/>
  <c r="AS180" i="5"/>
  <c r="BA180" i="5" s="1"/>
  <c r="AP180" i="5"/>
  <c r="AZ180" i="5" s="1"/>
  <c r="AR180" i="5"/>
  <c r="AZ99" i="5"/>
  <c r="AU117" i="5"/>
  <c r="AR117" i="5"/>
  <c r="AX117" i="5"/>
  <c r="AV117" i="5"/>
  <c r="AY117" i="5"/>
  <c r="AS117" i="5"/>
  <c r="BA117" i="5" s="1"/>
  <c r="AQ117" i="5"/>
  <c r="AP117" i="5"/>
  <c r="AZ117" i="5" s="1"/>
  <c r="AW117" i="5"/>
  <c r="AS176" i="5"/>
  <c r="AV176" i="5"/>
  <c r="AR176" i="5"/>
  <c r="AT176" i="5"/>
  <c r="AQ176" i="5"/>
  <c r="AP176" i="5"/>
  <c r="AU176" i="5"/>
  <c r="BB176" i="5" s="1"/>
  <c r="AY176" i="5"/>
  <c r="AY70" i="5"/>
  <c r="AS70" i="5"/>
  <c r="AR70" i="5"/>
  <c r="AQ70" i="5"/>
  <c r="AU70" i="5"/>
  <c r="BB70" i="5" s="1"/>
  <c r="AV70" i="5"/>
  <c r="AP70" i="5"/>
  <c r="AU138" i="5"/>
  <c r="AV138" i="5"/>
  <c r="AP138" i="5"/>
  <c r="AW138" i="5"/>
  <c r="AR138" i="5"/>
  <c r="AQ138" i="5"/>
  <c r="AY138" i="5"/>
  <c r="AS138" i="5"/>
  <c r="BA138" i="5" s="1"/>
  <c r="AP68" i="5"/>
  <c r="AQ68" i="5"/>
  <c r="AR68" i="5"/>
  <c r="AU68" i="5"/>
  <c r="BB68" i="5" s="1"/>
  <c r="AV68" i="5"/>
  <c r="AW68" i="5"/>
  <c r="AY68" i="5"/>
  <c r="AS68" i="5"/>
  <c r="AS127" i="5"/>
  <c r="AR127" i="5"/>
  <c r="AV127" i="5"/>
  <c r="AT127" i="5"/>
  <c r="AP127" i="5"/>
  <c r="AZ127" i="5" s="1"/>
  <c r="AW127" i="5"/>
  <c r="AQ127" i="5"/>
  <c r="AU127" i="5"/>
  <c r="BB127" i="5" s="1"/>
  <c r="AY127" i="5"/>
  <c r="BB73" i="5"/>
  <c r="AZ175" i="5"/>
  <c r="AZ191" i="5"/>
  <c r="BA174" i="5"/>
  <c r="AZ110" i="5"/>
  <c r="AP58" i="5"/>
  <c r="AY58" i="5"/>
  <c r="AQ58" i="5"/>
  <c r="AV58" i="5"/>
  <c r="AR58" i="5"/>
  <c r="AS58" i="5"/>
  <c r="BA58" i="5" s="1"/>
  <c r="AU58" i="5"/>
  <c r="AZ160" i="5"/>
  <c r="AQ17" i="5"/>
  <c r="AX17" i="5"/>
  <c r="AY17" i="5"/>
  <c r="AU17" i="5"/>
  <c r="BB17" i="5" s="1"/>
  <c r="AS17" i="5"/>
  <c r="BA17" i="5" s="1"/>
  <c r="AP17" i="5"/>
  <c r="AZ17" i="5" s="1"/>
  <c r="AV17" i="5"/>
  <c r="AR17" i="5"/>
  <c r="AW176" i="5"/>
  <c r="AT84" i="5"/>
  <c r="AS189" i="5"/>
  <c r="BA189" i="5" s="1"/>
  <c r="AY189" i="5"/>
  <c r="AU189" i="5"/>
  <c r="BB189" i="5" s="1"/>
  <c r="AP189" i="5"/>
  <c r="AZ189" i="5" s="1"/>
  <c r="AV189" i="5"/>
  <c r="AT189" i="5"/>
  <c r="AR189" i="5"/>
  <c r="AQ189" i="5"/>
  <c r="AR52" i="5"/>
  <c r="AV52" i="5"/>
  <c r="AP52" i="5"/>
  <c r="AS52" i="5"/>
  <c r="BA52" i="5" s="1"/>
  <c r="AY52" i="5"/>
  <c r="AQ52" i="5"/>
  <c r="AU52" i="5"/>
  <c r="AT134" i="5"/>
  <c r="AU102" i="5"/>
  <c r="BB102" i="5" s="1"/>
  <c r="AS102" i="5"/>
  <c r="BA102" i="5" s="1"/>
  <c r="AV102" i="5"/>
  <c r="AR102" i="5"/>
  <c r="AQ102" i="5"/>
  <c r="AY102" i="5"/>
  <c r="AP102" i="5"/>
  <c r="AX102" i="5"/>
  <c r="AU157" i="5"/>
  <c r="AR157" i="5"/>
  <c r="AP157" i="5"/>
  <c r="AY157" i="5"/>
  <c r="AW157" i="5"/>
  <c r="AQ157" i="5"/>
  <c r="AV157" i="5"/>
  <c r="AS157" i="5"/>
  <c r="BA157" i="5" s="1"/>
  <c r="AX125" i="5"/>
  <c r="AX48" i="5"/>
  <c r="BA99" i="5"/>
  <c r="AY133" i="5"/>
  <c r="AX133" i="5"/>
  <c r="AP133" i="5"/>
  <c r="AZ133" i="5" s="1"/>
  <c r="AQ133" i="5"/>
  <c r="AT133" i="5"/>
  <c r="AS133" i="5"/>
  <c r="BA133" i="5" s="1"/>
  <c r="AR133" i="5"/>
  <c r="AU133" i="5"/>
  <c r="AV133" i="5"/>
  <c r="AZ98" i="5"/>
  <c r="AS39" i="5"/>
  <c r="AW39" i="5"/>
  <c r="AV39" i="5"/>
  <c r="AX39" i="5"/>
  <c r="AQ39" i="5"/>
  <c r="AP39" i="5"/>
  <c r="AZ39" i="5" s="1"/>
  <c r="AY39" i="5"/>
  <c r="AU39" i="5"/>
  <c r="BB39" i="5" s="1"/>
  <c r="AR39" i="5"/>
  <c r="AX71" i="5"/>
  <c r="AX63" i="5"/>
  <c r="AZ140" i="5"/>
  <c r="AZ49" i="5"/>
  <c r="BA78" i="5"/>
  <c r="AP112" i="5"/>
  <c r="AZ112" i="5" s="1"/>
  <c r="AV112" i="5"/>
  <c r="AW112" i="5"/>
  <c r="AR112" i="5"/>
  <c r="AY112" i="5"/>
  <c r="AX112" i="5"/>
  <c r="AU112" i="5"/>
  <c r="AS112" i="5"/>
  <c r="BA112" i="5" s="1"/>
  <c r="AQ112" i="5"/>
  <c r="AW88" i="5"/>
  <c r="AY173" i="5"/>
  <c r="AV173" i="5"/>
  <c r="AQ173" i="5"/>
  <c r="AR173" i="5"/>
  <c r="AU173" i="5"/>
  <c r="AW173" i="5"/>
  <c r="AP173" i="5"/>
  <c r="AZ173" i="5" s="1"/>
  <c r="AS173" i="5"/>
  <c r="BA173" i="5" s="1"/>
  <c r="AR105" i="5"/>
  <c r="AY105" i="5"/>
  <c r="AW105" i="5"/>
  <c r="AV105" i="5"/>
  <c r="AS105" i="5"/>
  <c r="AQ105" i="5"/>
  <c r="AP105" i="5"/>
  <c r="AU105" i="5"/>
  <c r="BB105" i="5" s="1"/>
  <c r="AW84" i="5"/>
  <c r="AW125" i="5"/>
  <c r="AX26" i="5"/>
  <c r="AW133" i="5"/>
  <c r="AV207" i="5"/>
  <c r="AP207" i="5"/>
  <c r="AZ207" i="5" s="1"/>
  <c r="AY207" i="5"/>
  <c r="AR207" i="5"/>
  <c r="AS207" i="5"/>
  <c r="BA207" i="5" s="1"/>
  <c r="AQ207" i="5"/>
  <c r="AU207" i="5"/>
  <c r="AP190" i="5"/>
  <c r="AV190" i="5"/>
  <c r="AQ190" i="5"/>
  <c r="AS190" i="5"/>
  <c r="BA190" i="5" s="1"/>
  <c r="AY190" i="5"/>
  <c r="AU190" i="5"/>
  <c r="AR190" i="5"/>
  <c r="AX190" i="5"/>
  <c r="AS9" i="5"/>
  <c r="AW9" i="5"/>
  <c r="AY9" i="5"/>
  <c r="AR9" i="5"/>
  <c r="AQ9" i="5"/>
  <c r="AV9" i="5"/>
  <c r="AP9" i="5"/>
  <c r="AZ9" i="5" s="1"/>
  <c r="AU9" i="5"/>
  <c r="BB9" i="5" s="1"/>
  <c r="AW47" i="5"/>
  <c r="AW19" i="5"/>
  <c r="AX165" i="5"/>
  <c r="AX8" i="5"/>
  <c r="BA186" i="5"/>
  <c r="AS192" i="5"/>
  <c r="BA192" i="5" s="1"/>
  <c r="AR192" i="5"/>
  <c r="AU192" i="5"/>
  <c r="AV192" i="5"/>
  <c r="AP192" i="5"/>
  <c r="AQ192" i="5"/>
  <c r="AW192" i="5"/>
  <c r="AY192" i="5"/>
  <c r="AR107" i="5"/>
  <c r="AX107" i="5"/>
  <c r="AQ107" i="5"/>
  <c r="AP107" i="5"/>
  <c r="AU107" i="5"/>
  <c r="AV107" i="5"/>
  <c r="AY107" i="5"/>
  <c r="AT107" i="5"/>
  <c r="AS107" i="5"/>
  <c r="BA107" i="5" s="1"/>
  <c r="BB132" i="5"/>
  <c r="AW170" i="5"/>
  <c r="AV170" i="5"/>
  <c r="AX170" i="5"/>
  <c r="AP170" i="5"/>
  <c r="AS170" i="5"/>
  <c r="BA170" i="5" s="1"/>
  <c r="AU170" i="5"/>
  <c r="AQ170" i="5"/>
  <c r="AR170" i="5"/>
  <c r="AY170" i="5"/>
  <c r="AQ100" i="5"/>
  <c r="AY100" i="5"/>
  <c r="AX100" i="5"/>
  <c r="AP100" i="5"/>
  <c r="AZ100" i="5" s="1"/>
  <c r="AR100" i="5"/>
  <c r="AS100" i="5"/>
  <c r="BA100" i="5" s="1"/>
  <c r="AV100" i="5"/>
  <c r="AU100" i="5"/>
  <c r="AU161" i="5"/>
  <c r="BB161" i="5" s="1"/>
  <c r="AS161" i="5"/>
  <c r="BA161" i="5" s="1"/>
  <c r="AQ161" i="5"/>
  <c r="AP161" i="5"/>
  <c r="AZ161" i="5" s="1"/>
  <c r="AR161" i="5"/>
  <c r="AV161" i="5"/>
  <c r="AX161" i="5"/>
  <c r="AY161" i="5"/>
  <c r="AV198" i="5"/>
  <c r="AP198" i="5"/>
  <c r="AS198" i="5"/>
  <c r="BA198" i="5" s="1"/>
  <c r="AY198" i="5"/>
  <c r="AR198" i="5"/>
  <c r="AQ198" i="5"/>
  <c r="AU198" i="5"/>
  <c r="BB198" i="5" s="1"/>
  <c r="AW114" i="5"/>
  <c r="AX177" i="5"/>
  <c r="AQ20" i="5"/>
  <c r="AU20" i="5"/>
  <c r="AR20" i="5"/>
  <c r="AV20" i="5"/>
  <c r="AS20" i="5"/>
  <c r="BA20" i="5" s="1"/>
  <c r="AY20" i="5"/>
  <c r="AP20" i="5"/>
  <c r="AZ20" i="5" s="1"/>
  <c r="AV29" i="5"/>
  <c r="AU29" i="5"/>
  <c r="BB29" i="5" s="1"/>
  <c r="AY29" i="5"/>
  <c r="AR29" i="5"/>
  <c r="AQ29" i="5"/>
  <c r="AP29" i="5"/>
  <c r="AZ29" i="5" s="1"/>
  <c r="AS29" i="5"/>
  <c r="AX29" i="5"/>
  <c r="AW11" i="5"/>
  <c r="AZ93" i="5"/>
  <c r="AX172" i="5"/>
  <c r="AZ79" i="5"/>
  <c r="AZ6" i="5"/>
  <c r="AZ111" i="5"/>
  <c r="BA144" i="5"/>
  <c r="AZ14" i="5"/>
  <c r="BA182" i="5"/>
  <c r="AT109" i="5"/>
  <c r="AT157" i="5"/>
  <c r="AP96" i="5"/>
  <c r="AZ96" i="5" s="1"/>
  <c r="AT96" i="5"/>
  <c r="AU96" i="5"/>
  <c r="BB96" i="5" s="1"/>
  <c r="AQ96" i="5"/>
  <c r="AY96" i="5"/>
  <c r="AV96" i="5"/>
  <c r="AR96" i="5"/>
  <c r="AS96" i="5"/>
  <c r="AW52" i="5"/>
  <c r="AX52" i="5"/>
  <c r="BA7" i="5"/>
  <c r="AP120" i="5"/>
  <c r="AV120" i="5"/>
  <c r="AY120" i="5"/>
  <c r="AQ120" i="5"/>
  <c r="AR120" i="5"/>
  <c r="AU120" i="5"/>
  <c r="BB120" i="5" s="1"/>
  <c r="AW120" i="5"/>
  <c r="AS120" i="5"/>
  <c r="AX70" i="5"/>
  <c r="BB98" i="5"/>
  <c r="AP67" i="5"/>
  <c r="AR67" i="5"/>
  <c r="AQ67" i="5"/>
  <c r="AU67" i="5"/>
  <c r="BB67" i="5" s="1"/>
  <c r="AS67" i="5"/>
  <c r="AV67" i="5"/>
  <c r="AY67" i="5"/>
  <c r="AW67" i="5"/>
  <c r="AT194" i="5"/>
  <c r="AT39" i="5"/>
  <c r="AT163" i="5"/>
  <c r="AX105" i="5"/>
  <c r="AW58" i="5"/>
  <c r="BA140" i="5"/>
  <c r="BA171" i="5"/>
  <c r="AZ171" i="5"/>
  <c r="AT112" i="5"/>
  <c r="AW70" i="5"/>
  <c r="AX204" i="5"/>
  <c r="BB158" i="5"/>
  <c r="AP126" i="5"/>
  <c r="AV126" i="5"/>
  <c r="AU126" i="5"/>
  <c r="AR126" i="5"/>
  <c r="AS126" i="5"/>
  <c r="BA126" i="5" s="1"/>
  <c r="AQ126" i="5"/>
  <c r="AY126" i="5"/>
  <c r="AW126" i="5"/>
  <c r="AU205" i="5"/>
  <c r="AS205" i="5"/>
  <c r="BA205" i="5" s="1"/>
  <c r="AY205" i="5"/>
  <c r="AX205" i="5"/>
  <c r="AP205" i="5"/>
  <c r="AQ205" i="5"/>
  <c r="AV205" i="5"/>
  <c r="AR205" i="5"/>
  <c r="AT34" i="5"/>
  <c r="AW205" i="5"/>
  <c r="AW44" i="5"/>
  <c r="AX30" i="5"/>
  <c r="AP152" i="5"/>
  <c r="AX152" i="5"/>
  <c r="AU152" i="5"/>
  <c r="AS152" i="5"/>
  <c r="BA152" i="5" s="1"/>
  <c r="AV152" i="5"/>
  <c r="AR152" i="5"/>
  <c r="AY152" i="5"/>
  <c r="AQ152" i="5"/>
  <c r="AW152" i="5"/>
  <c r="AT60" i="5"/>
  <c r="AR59" i="5"/>
  <c r="AU59" i="5"/>
  <c r="BB59" i="5" s="1"/>
  <c r="AV59" i="5"/>
  <c r="AQ59" i="5"/>
  <c r="AY59" i="5"/>
  <c r="AP59" i="5"/>
  <c r="AS59" i="5"/>
  <c r="AW59" i="5"/>
  <c r="AT209" i="5"/>
  <c r="AW36" i="5"/>
  <c r="AX22" i="5"/>
  <c r="AX101" i="5"/>
  <c r="BB119" i="5"/>
  <c r="BB103" i="5"/>
  <c r="AR131" i="5"/>
  <c r="AX131" i="5"/>
  <c r="AV131" i="5"/>
  <c r="AP131" i="5"/>
  <c r="AZ131" i="5" s="1"/>
  <c r="AQ131" i="5"/>
  <c r="AY131" i="5"/>
  <c r="AU131" i="5"/>
  <c r="AS131" i="5"/>
  <c r="BA131" i="5" s="1"/>
  <c r="AP199" i="5"/>
  <c r="AW199" i="5"/>
  <c r="AS199" i="5"/>
  <c r="AX199" i="5"/>
  <c r="AV199" i="5"/>
  <c r="AY199" i="5"/>
  <c r="AR199" i="5"/>
  <c r="AU199" i="5"/>
  <c r="BB199" i="5" s="1"/>
  <c r="AQ199" i="5"/>
  <c r="AT94" i="5"/>
  <c r="AW107" i="5"/>
  <c r="AT85" i="5"/>
  <c r="AX198" i="5"/>
  <c r="AT71" i="5"/>
  <c r="AT77" i="5"/>
  <c r="AU97" i="5"/>
  <c r="AR97" i="5"/>
  <c r="AX97" i="5"/>
  <c r="AQ97" i="5"/>
  <c r="AS97" i="5"/>
  <c r="BA97" i="5" s="1"/>
  <c r="AP97" i="5"/>
  <c r="AZ97" i="5" s="1"/>
  <c r="AV97" i="5"/>
  <c r="AY97" i="5"/>
  <c r="AW50" i="5"/>
  <c r="BA40" i="5"/>
  <c r="AT36" i="5"/>
  <c r="AW179" i="5"/>
  <c r="AU179" i="5"/>
  <c r="BB179" i="5" s="1"/>
  <c r="AV179" i="5"/>
  <c r="AY179" i="5"/>
  <c r="AX179" i="5"/>
  <c r="AS179" i="5"/>
  <c r="AR179" i="5"/>
  <c r="AQ179" i="5"/>
  <c r="AP179" i="5"/>
  <c r="AZ179" i="5" s="1"/>
  <c r="AX18" i="5"/>
  <c r="AU18" i="5"/>
  <c r="BB18" i="5" s="1"/>
  <c r="AP18" i="5"/>
  <c r="AQ18" i="5"/>
  <c r="AR18" i="5"/>
  <c r="AS18" i="5"/>
  <c r="AY18" i="5"/>
  <c r="AV18" i="5"/>
  <c r="AT124" i="5"/>
  <c r="AW10" i="5"/>
  <c r="BB93" i="5"/>
  <c r="AX11" i="5"/>
  <c r="AX19" i="5"/>
  <c r="BB111" i="5"/>
  <c r="BB129" i="5"/>
  <c r="AZ187" i="5"/>
  <c r="BB169" i="5"/>
  <c r="AZ148" i="5"/>
  <c r="AZ57" i="5"/>
  <c r="BA130" i="5"/>
  <c r="BA199" i="5" l="1"/>
  <c r="BB152" i="5"/>
  <c r="BA96" i="5"/>
  <c r="BB20" i="5"/>
  <c r="AZ170" i="5"/>
  <c r="BB133" i="5"/>
  <c r="AZ157" i="5"/>
  <c r="AZ52" i="5"/>
  <c r="AZ138" i="5"/>
  <c r="BA70" i="5"/>
  <c r="AZ91" i="5"/>
  <c r="AZ10" i="5"/>
  <c r="BB200" i="5"/>
  <c r="BA26" i="5"/>
  <c r="BA114" i="5"/>
  <c r="AZ12" i="5"/>
  <c r="BA165" i="5"/>
  <c r="AZ168" i="5"/>
  <c r="BA168" i="5"/>
  <c r="BA195" i="5"/>
  <c r="BB63" i="5"/>
  <c r="AZ81" i="5"/>
  <c r="AZ172" i="5"/>
  <c r="BA87" i="5"/>
  <c r="BA95" i="5"/>
  <c r="BA151" i="5"/>
  <c r="BA74" i="5"/>
  <c r="BA47" i="5"/>
  <c r="BB11" i="5"/>
  <c r="BA48" i="5"/>
  <c r="BB77" i="5"/>
  <c r="BB94" i="5"/>
  <c r="BB32" i="5"/>
  <c r="BB194" i="5"/>
  <c r="AZ193" i="5"/>
  <c r="BA16" i="5"/>
  <c r="BB30" i="5"/>
  <c r="BA33" i="5"/>
  <c r="BB123" i="5"/>
  <c r="BB42" i="5"/>
  <c r="BA15" i="5"/>
  <c r="BA72" i="5"/>
  <c r="BB28" i="5"/>
  <c r="BB51" i="5"/>
  <c r="BB84" i="5"/>
  <c r="BA44" i="5"/>
  <c r="AZ8" i="5"/>
  <c r="AZ198" i="5"/>
  <c r="BB107" i="5"/>
  <c r="AZ192" i="5"/>
  <c r="BA105" i="5"/>
  <c r="BB173" i="5"/>
  <c r="BB112" i="5"/>
  <c r="BA176" i="5"/>
  <c r="BB180" i="5"/>
  <c r="BB60" i="5"/>
  <c r="BA137" i="5"/>
  <c r="BB197" i="5"/>
  <c r="AZ200" i="5"/>
  <c r="AZ26" i="5"/>
  <c r="AZ61" i="5"/>
  <c r="AZ145" i="5"/>
  <c r="AZ22" i="5"/>
  <c r="AZ54" i="5"/>
  <c r="BB142" i="5"/>
  <c r="BA38" i="5"/>
  <c r="AZ85" i="5"/>
  <c r="AZ27" i="5"/>
  <c r="BB134" i="5"/>
  <c r="AZ95" i="5"/>
  <c r="BA116" i="5"/>
  <c r="BA177" i="5"/>
  <c r="BA154" i="5"/>
  <c r="BB143" i="5"/>
  <c r="AZ51" i="5"/>
  <c r="BA18" i="5"/>
  <c r="AZ199" i="5"/>
  <c r="BA59" i="5"/>
  <c r="AZ152" i="5"/>
  <c r="AZ205" i="5"/>
  <c r="AZ67" i="5"/>
  <c r="AZ107" i="5"/>
  <c r="BA9" i="5"/>
  <c r="AZ190" i="5"/>
  <c r="BB157" i="5"/>
  <c r="BA127" i="5"/>
  <c r="AZ68" i="5"/>
  <c r="BB138" i="5"/>
  <c r="BB117" i="5"/>
  <c r="BA71" i="5"/>
  <c r="BA155" i="5"/>
  <c r="BA34" i="5"/>
  <c r="BB201" i="5"/>
  <c r="AZ137" i="5"/>
  <c r="BA10" i="5"/>
  <c r="BB183" i="5"/>
  <c r="BA153" i="5"/>
  <c r="AZ24" i="5"/>
  <c r="BA22" i="5"/>
  <c r="AZ66" i="5"/>
  <c r="AZ114" i="5"/>
  <c r="BB12" i="5"/>
  <c r="BB19" i="5"/>
  <c r="BB81" i="5"/>
  <c r="AZ48" i="5"/>
  <c r="BB209" i="5"/>
  <c r="BB193" i="5"/>
  <c r="BA43" i="5"/>
  <c r="AZ33" i="5"/>
  <c r="BB75" i="5"/>
  <c r="AZ44" i="5"/>
  <c r="BA179" i="5"/>
  <c r="BB97" i="5"/>
  <c r="AZ59" i="5"/>
  <c r="BB100" i="5"/>
  <c r="BB192" i="5"/>
  <c r="BB207" i="5"/>
  <c r="BA68" i="5"/>
  <c r="AZ70" i="5"/>
  <c r="BB50" i="5"/>
  <c r="BB91" i="5"/>
  <c r="AZ46" i="5"/>
  <c r="AZ125" i="5"/>
  <c r="BA106" i="5"/>
  <c r="BB122" i="5"/>
  <c r="AZ38" i="5"/>
  <c r="AZ87" i="5"/>
  <c r="AZ134" i="5"/>
  <c r="BA31" i="5"/>
  <c r="AZ11" i="5"/>
  <c r="BB36" i="5"/>
  <c r="AZ177" i="5"/>
  <c r="BA109" i="5"/>
  <c r="BB82" i="5"/>
  <c r="AZ23" i="5"/>
  <c r="BA101" i="5"/>
  <c r="AZ104" i="5"/>
  <c r="AZ28" i="5"/>
  <c r="AZ105" i="5"/>
  <c r="BB131" i="5"/>
  <c r="BB126" i="5"/>
  <c r="AZ120" i="5"/>
  <c r="BA29" i="5"/>
  <c r="AZ102" i="5"/>
  <c r="BB52" i="5"/>
  <c r="AZ58" i="5"/>
  <c r="AZ176" i="5"/>
  <c r="AZ155" i="5"/>
  <c r="BA150" i="5"/>
  <c r="BA24" i="5"/>
  <c r="BB46" i="5"/>
  <c r="BA61" i="5"/>
  <c r="BB125" i="5"/>
  <c r="BB145" i="5"/>
  <c r="AZ106" i="5"/>
  <c r="BB13" i="5"/>
  <c r="AZ19" i="5"/>
  <c r="BB27" i="5"/>
  <c r="BB178" i="5"/>
  <c r="AZ36" i="5"/>
  <c r="BB62" i="5"/>
  <c r="AZ77" i="5"/>
  <c r="AZ209" i="5"/>
  <c r="BA35" i="5"/>
  <c r="BB23" i="5"/>
  <c r="AZ30" i="5"/>
  <c r="BA163" i="5"/>
  <c r="AZ72" i="5"/>
  <c r="AZ75" i="5"/>
  <c r="BA204" i="5"/>
  <c r="AZ88" i="5"/>
  <c r="BB202" i="5"/>
  <c r="AZ18" i="5"/>
  <c r="BA120" i="5"/>
  <c r="BB190" i="5"/>
  <c r="BA39" i="5"/>
  <c r="AZ50" i="5"/>
  <c r="AZ201" i="5"/>
  <c r="BA113" i="5"/>
  <c r="AZ64" i="5"/>
  <c r="AZ32" i="5"/>
  <c r="AZ109" i="5"/>
  <c r="AZ16" i="5"/>
  <c r="AZ101" i="5"/>
  <c r="AZ204" i="5"/>
  <c r="BA88" i="5"/>
  <c r="BB205" i="5"/>
  <c r="AZ126" i="5"/>
  <c r="BA67" i="5"/>
  <c r="BB170" i="5"/>
  <c r="BB58" i="5"/>
  <c r="AZ197" i="5"/>
  <c r="AZ153" i="5"/>
  <c r="BA54" i="5"/>
  <c r="AZ142" i="5"/>
  <c r="BB85" i="5"/>
  <c r="BA90" i="5"/>
  <c r="AZ63" i="5"/>
  <c r="BB172" i="5"/>
  <c r="AZ47" i="5"/>
  <c r="AZ43" i="5"/>
  <c r="AZ35" i="5"/>
  <c r="AZ42" i="5"/>
  <c r="AZ163" i="5"/>
  <c r="AZ15" i="5"/>
  <c r="AZ84" i="5"/>
</calcChain>
</file>

<file path=xl/sharedStrings.xml><?xml version="1.0" encoding="utf-8"?>
<sst xmlns="http://schemas.openxmlformats.org/spreadsheetml/2006/main" count="5485" uniqueCount="703">
  <si>
    <t>Tiepolo, M., Vannucci, R., Bottazzi, P., Oberti, R., Zanetti, A. and Foley, S. (2000) Partitioning of rare earth elements, Y, Th, U, and Pb between pargasite, kaersutite, and basanite to trachyte melts: Implications for percolated and veined mantle. Geochemistry, Geophysics, Geosystems 1(8) . 10.1029/2000GC000064</t>
  </si>
  <si>
    <t>gl, amph, cpx, phl</t>
  </si>
  <si>
    <t>gl, amph, cpx, ol</t>
  </si>
  <si>
    <t>gl, amph, cpx</t>
  </si>
  <si>
    <t>gl, amph, ol</t>
  </si>
  <si>
    <t>Nicholls, I.A. and Harris, K.L. (1980) Experimental rare earth element partition coefficients for garnet, clinopyroxene and amphibole coexisting with andesitic and basaltic liquids. Geochimica et Cosmochimica Acta 44 287-308. 10.1016/0016-7037(80)90138-6</t>
  </si>
  <si>
    <t>gl, amph</t>
  </si>
  <si>
    <t>gl,amph,spn</t>
  </si>
  <si>
    <t>Hilyard, M., Nielsen, R.L., Beard, J.S., Patinõ-Douce, A. and Blencoe, J. (2000) Experimental determination of the partitioning behavior of rare earth and high field strength elements between pargasitic amphibole and natural silicate melts. Geochimica et Cosmochimica Acta 64(6) 1103-1120. 10.1016/S0016-7037(99)00379-8</t>
  </si>
  <si>
    <t>478LLHb</t>
  </si>
  <si>
    <t>478LLHc</t>
  </si>
  <si>
    <t>478NSTb</t>
  </si>
  <si>
    <t>AT4YZGb</t>
  </si>
  <si>
    <t>478YZGc</t>
  </si>
  <si>
    <t>Dalpé, C. and Baker, D.R. (2000) Experimental investigation of large-ion-lithophile-element-, high-field-strength-element- and rare-earth-element-partitioning between calcic amphibole and basaltic melt: the effects of pressure and oxygen fugacity. Contributions to Mineralogy and Petrology 140(2) 233-250. 10.1007/s004100000181</t>
  </si>
  <si>
    <t>liq,amph,phl,ol,cpx</t>
  </si>
  <si>
    <t>liq,amph,phl</t>
  </si>
  <si>
    <t>liq,amph,cpx</t>
  </si>
  <si>
    <t>liq,amph,cpx,ilm</t>
  </si>
  <si>
    <t xml:space="preserve">Green, T.H. and Pearson, N.J. (1985) Experimental determination of REE partition coefficients between amphibole and basaltic to andesitic liquids at high pressure. Geochimica et Cosmochimica Acta 49 1465-1468. </t>
  </si>
  <si>
    <t>gl, amp, cpx, pl, sph, chev</t>
  </si>
  <si>
    <t>953(HM)</t>
  </si>
  <si>
    <t>gl, amp, cpx, sph, chev, mag</t>
  </si>
  <si>
    <t>gl, amp, cpx, sph, allan</t>
  </si>
  <si>
    <t>955(HM)</t>
  </si>
  <si>
    <t>gl, amp, cpx, mag</t>
  </si>
  <si>
    <t>GRSF63</t>
  </si>
  <si>
    <t xml:space="preserve">Skjerlie, K.P., and Johnston, D. (1996) Vapour-absent melting from 10 to 20 kbar of crustal rocks that contain multiple hydrous phases: implications for anatexis in the deep to very deep continental crust and active continental margins. Journal of Petrology 37 661-691. </t>
  </si>
  <si>
    <t>qz+plag+kfs+amph+bi+ep+gt+ilm+liq</t>
  </si>
  <si>
    <t>GRSF37</t>
  </si>
  <si>
    <t>qz+plag+amph+ep+gt+ilm+liq</t>
  </si>
  <si>
    <t>GRSF34</t>
  </si>
  <si>
    <t>qz+plag+amph+gt+cpx+opx+ilm+liq</t>
  </si>
  <si>
    <t>qz+plag+amph+bi+gt+cpx+rut+liq</t>
  </si>
  <si>
    <t>GRSF66</t>
  </si>
  <si>
    <t>plag+amph+ilm+liq+fl</t>
  </si>
  <si>
    <t>plag+liq+amph+fl</t>
  </si>
  <si>
    <t>gt+cpx+amph+ilm+liq+fl</t>
  </si>
  <si>
    <t xml:space="preserve">Carroll, M.J., and Wyllie, P.J. (1989) Experimental phase relations in the system tonalite-peridotite-H2O at 15kb; Implications for assimilation and differentiation processes near the crust-mantle boundary. Journal of Petrology 30 1351-1382. </t>
  </si>
  <si>
    <t>liq+gt+amph+ox</t>
  </si>
  <si>
    <t>liq+amph+ox</t>
  </si>
  <si>
    <t xml:space="preserve">Adam, J. and Green, T.H. (1994) The effects of pressure and temperature on the partitioning of Ti, Sr and REE between amphibole, clinopyroxene, and basanitic melts. Chemical Geology 117 219-233. </t>
  </si>
  <si>
    <t>gt,amph,cpx,all,ap,ilm,liq</t>
  </si>
  <si>
    <t>cpx,amph,liq</t>
  </si>
  <si>
    <t>amph,bi,liq</t>
  </si>
  <si>
    <t>cpx,amph,mag,liq</t>
  </si>
  <si>
    <t>Xiong, X.L., Adam, J. and Green, T.H. (2005) Rutile stability and rutile/melt HFSE partitioning during partial melting of hydrous basalt: Implications for TTG genesis. Chemical Geology 218 339-359. 10.1016/j.chemgeo.2005.01.014</t>
  </si>
  <si>
    <t>gl,amph,ol,spn</t>
  </si>
  <si>
    <t>R74</t>
  </si>
  <si>
    <t>Fujinawa, A. and Green, T.H. (1997) Experimental study of partitioning of Hf and Zr between amphibole, clinopyroxene, garnet, and silicate melts. Journal of Mineralogy Petrology and Economic Geology 92(2) 69-89. 10.2465/ganko.92.69</t>
  </si>
  <si>
    <t>gl, amph, mag</t>
  </si>
  <si>
    <t>gl, amph, ilm</t>
  </si>
  <si>
    <t>1632b</t>
  </si>
  <si>
    <t>gl, cpx, amph</t>
  </si>
  <si>
    <t>gl, gt, cpx, amph</t>
  </si>
  <si>
    <t>1668a</t>
  </si>
  <si>
    <t>gl, amph, cpx, mag</t>
  </si>
  <si>
    <t>gl, amph, cpx, ilm</t>
  </si>
  <si>
    <t>C*3.5(920)4.3kb</t>
  </si>
  <si>
    <t>Nekvasil, H., Dondolini, A., Horn, J., Filiberto, J., Long, H., and Lindsley, D.H. (2004) The origin and evolution of silica-saturated alkalic suites: an experimental study. Journal of Petrology 45 693-721. 10.1093/petrology/egg103</t>
  </si>
  <si>
    <t>liq+cpx+plag+spn+ap+amph+bi</t>
  </si>
  <si>
    <t>C*3.5(940)4.3kb</t>
  </si>
  <si>
    <t>B2(1000)4.3kb</t>
  </si>
  <si>
    <t>liq+ol+plag+ilm+ap+amph+bi</t>
  </si>
  <si>
    <t>C*4(940)9.3kb</t>
  </si>
  <si>
    <t>liq+amph+plag+ap+ilm</t>
  </si>
  <si>
    <t>C*4(960)9.3kb</t>
  </si>
  <si>
    <t>C*4(980)9.3kb</t>
  </si>
  <si>
    <t>liq+cpx+amph+plag+ap+ilm</t>
  </si>
  <si>
    <t>liq+opx+amph+ap</t>
  </si>
  <si>
    <t>A2.3(1000)9.3kb</t>
  </si>
  <si>
    <t>A2.3(1040)9.3kb</t>
  </si>
  <si>
    <t>liq+cpx+opx+amph+ap</t>
  </si>
  <si>
    <t>liq+amph+spn</t>
  </si>
  <si>
    <t>RP40</t>
  </si>
  <si>
    <t>liq+amph+plag+ilm</t>
  </si>
  <si>
    <t>RP15</t>
  </si>
  <si>
    <t>liq+amph+plag+spn+ilm</t>
  </si>
  <si>
    <t>RP14</t>
  </si>
  <si>
    <t>liq+amph+plag+spn</t>
  </si>
  <si>
    <t>RP36</t>
  </si>
  <si>
    <t>RP34</t>
  </si>
  <si>
    <t>liq+gt+amph+plag+ilm</t>
  </si>
  <si>
    <t>RP10</t>
  </si>
  <si>
    <t>RP33</t>
  </si>
  <si>
    <t>RP25</t>
  </si>
  <si>
    <t>RP32</t>
  </si>
  <si>
    <t>liq+amph</t>
  </si>
  <si>
    <t>RP88</t>
  </si>
  <si>
    <t>RP89</t>
  </si>
  <si>
    <t>liq+gt+amph</t>
  </si>
  <si>
    <t>RP31</t>
  </si>
  <si>
    <t>liq+gt+amph+ilm</t>
  </si>
  <si>
    <t>G-16b</t>
  </si>
  <si>
    <t xml:space="preserve">Gardner, J.E., Rutherford, M., Carey, S., Sigurdsson, H. (1995) Experimental constraints on pre-eruptive water contents and changing magma storage prior to explosive eruptions of Mount St Helens volcano. Bulletin of Volcanology 57 1-17. </t>
  </si>
  <si>
    <t>plag+amph+opx+spn+ilm+liq</t>
  </si>
  <si>
    <t>G-16a</t>
  </si>
  <si>
    <t>G-15a</t>
  </si>
  <si>
    <t>plag+amph+spn+liq</t>
  </si>
  <si>
    <t>G-14a</t>
  </si>
  <si>
    <t>G-3b</t>
  </si>
  <si>
    <t>G-3a</t>
  </si>
  <si>
    <t>82-66+NaOH#1A</t>
  </si>
  <si>
    <t xml:space="preserve">Sisson, T.W., Grove, T.L. (1993) Experimental investigations of the role of H2O on calc-alkaline differentiation and subduction zone magmatism. Contributions to Mineralogy and Petrology 113 143-166. </t>
  </si>
  <si>
    <t>liq+ol+plag+cpx+amph+spn+fl</t>
  </si>
  <si>
    <t>82-66+NaOH#1</t>
  </si>
  <si>
    <t>liq+cpx+amph+spn+fl</t>
  </si>
  <si>
    <t>82-66+NaOH#2</t>
  </si>
  <si>
    <t>liq+cpx+amph+spn+ol+fl</t>
  </si>
  <si>
    <t>85S52b+An80#9</t>
  </si>
  <si>
    <t>liq+plag+ol+amph+fl</t>
  </si>
  <si>
    <t>85S52b+An80#14</t>
  </si>
  <si>
    <t>85S52b-#14</t>
  </si>
  <si>
    <t>liq+ol+amph+fl</t>
  </si>
  <si>
    <t>87S35a-#13</t>
  </si>
  <si>
    <t>liq+amph+plag+spn+ap+fl</t>
  </si>
  <si>
    <t>87S35a-#10</t>
  </si>
  <si>
    <t>87S35a-#11</t>
  </si>
  <si>
    <t>liq+ol+amph+plag+spn+fl</t>
  </si>
  <si>
    <t>87S35a-#3</t>
  </si>
  <si>
    <t>liq+ol+amph+plag+fl</t>
  </si>
  <si>
    <t>82-66#7</t>
  </si>
  <si>
    <t>liq+ol+plag+cpx+spn+amph+fl</t>
  </si>
  <si>
    <t xml:space="preserve">Patino-Douce, A.E., Beard, J.S&gt; (1995) Dehydration-melting of biotite gneiss and quartz amphibolite from 3 to 15  kbar. Journal of Petrology 36 707-738. </t>
  </si>
  <si>
    <t>APD 588/PC</t>
  </si>
  <si>
    <t>qz+plag+amph+opx+cpx+gt+rut+liq</t>
  </si>
  <si>
    <t>APD 511/PC</t>
  </si>
  <si>
    <t>qz+plag+amph+opx+cpx+ilm+liq</t>
  </si>
  <si>
    <t>APD 554/PC</t>
  </si>
  <si>
    <t>qz+plag+amph+opx+ilm</t>
  </si>
  <si>
    <t>292-34/IH</t>
  </si>
  <si>
    <t>1093-17/IH</t>
  </si>
  <si>
    <t>1093-12/IH</t>
  </si>
  <si>
    <t xml:space="preserve">Naney, M.T. (1983) Phase equilibria of rock-forming ferromagnesian silicates in granitic systems. American Journal of Science 283 993-1033. </t>
  </si>
  <si>
    <t>amph+liq+spn</t>
  </si>
  <si>
    <t>amph+plag+liq+spn+ilm</t>
  </si>
  <si>
    <t>1140mf #48</t>
  </si>
  <si>
    <t xml:space="preserve">Grove, T.L., Donnelly-Nolan, J.M., Housh, T. (1997) Magmatic processes that generated the rhyolite of Glass Mountain, Medicine Lake volcano, N. California. Contributions to Mineralogy and Petrology 127 205-223. </t>
  </si>
  <si>
    <t>liq+plag+amph+spn</t>
  </si>
  <si>
    <t>1140mf #47</t>
  </si>
  <si>
    <t>1140mf #46</t>
  </si>
  <si>
    <t>liq+ol+plag+amph</t>
  </si>
  <si>
    <t>1140mf #44</t>
  </si>
  <si>
    <t>1140mf #45</t>
  </si>
  <si>
    <t>liq+ol+plag+amph+cpx</t>
  </si>
  <si>
    <t xml:space="preserve">Moore, G., and Carmichael, I.S.E. (1998) The hydrous phase equilibria (to 3 kbar) of an andesite and basaltic andesite from western Mexico: constraints on water content and conditions of phenocryst growth. Contributions to Mineralogy and Petrology 130 304-319. </t>
  </si>
  <si>
    <t>PEM22-20</t>
  </si>
  <si>
    <t>liq+ol+amph+cpx</t>
  </si>
  <si>
    <t>PEM 12-25</t>
  </si>
  <si>
    <t>liq+plag+amph+ox</t>
  </si>
  <si>
    <t>PEM 12-27</t>
  </si>
  <si>
    <t>PEM1 2-5</t>
  </si>
  <si>
    <t>liq+opx+plag+ox+cpx+amph</t>
  </si>
  <si>
    <t>PEM12-10</t>
  </si>
  <si>
    <t>PEM12-18</t>
  </si>
  <si>
    <t>liq+opx+plag+amph</t>
  </si>
  <si>
    <t>HAB14</t>
  </si>
  <si>
    <t>liq+plag+amph+cpx+spn</t>
  </si>
  <si>
    <t>HAB12</t>
  </si>
  <si>
    <t>HAB11</t>
  </si>
  <si>
    <t>HAB7</t>
  </si>
  <si>
    <t>liq+plag+amph+cpx+ol</t>
  </si>
  <si>
    <t>HAB2</t>
  </si>
  <si>
    <t>liq+plag+amph+opx</t>
  </si>
  <si>
    <t>HAB1</t>
  </si>
  <si>
    <t>liq+plag+amph</t>
  </si>
  <si>
    <t>85-44-5</t>
  </si>
  <si>
    <t>liq+ol+cpx+plag+amph+spn</t>
  </si>
  <si>
    <t>M57</t>
  </si>
  <si>
    <t>plag+opx+amph+spn+ilm+cpx+liq</t>
  </si>
  <si>
    <t>plag+opx+amph+spn+liq</t>
  </si>
  <si>
    <t>M47</t>
  </si>
  <si>
    <t>plag+opx+amph+spn+liq+ilm</t>
  </si>
  <si>
    <t>M46a</t>
  </si>
  <si>
    <t xml:space="preserve">Kawamoto, T. (1996) Experimental constraints on differentiation and H2O abundance of calc-alkaline magmas. Earth and Planetary Science Letters 144 577-589. </t>
  </si>
  <si>
    <t>amph+cpx+opx+plag+spn</t>
  </si>
  <si>
    <t>cpx+opx+plag+spn</t>
  </si>
  <si>
    <t xml:space="preserve">Prouteau, G., Scaillet, B., Pichavant, M., Maury, R.C. (1999) Fluid-present melting of ocean crust in subduction zones. Geology 27 1111-1114. </t>
  </si>
  <si>
    <t xml:space="preserve">Prouteau, G., Scaillet, B. (2003) Experimental constraints on the origin of the 1991 Pinatubo dacite. Journal of Petrology 44 2203-2241. </t>
  </si>
  <si>
    <t>PIN108</t>
  </si>
  <si>
    <t>PIN109</t>
  </si>
  <si>
    <t>liq+amph+spn+cpx</t>
  </si>
  <si>
    <t>PIN110</t>
  </si>
  <si>
    <t>PIN87</t>
  </si>
  <si>
    <t>liq+amph+plag+spn+cpx</t>
  </si>
  <si>
    <t>PIN88</t>
  </si>
  <si>
    <t>liq+plag+amph+qz+spn</t>
  </si>
  <si>
    <t>PIN105</t>
  </si>
  <si>
    <t>PIN106</t>
  </si>
  <si>
    <t>PIN98</t>
  </si>
  <si>
    <t>PIN100</t>
  </si>
  <si>
    <t>liq+plag+amph+spn+ilm</t>
  </si>
  <si>
    <t xml:space="preserve">Springer, W., Seck, H.A. (1997) Partial fusion of basic granulites at 5 to 15 kbar: implications for the origin of TTG magmas. Contrib Mineral Petrol 127 30-45. </t>
  </si>
  <si>
    <t>liq+plag+cpx+amph+gt</t>
  </si>
  <si>
    <t>S61511</t>
  </si>
  <si>
    <t>liq+cpx+amph+gt</t>
  </si>
  <si>
    <t>S61006</t>
  </si>
  <si>
    <t xml:space="preserve">Scaillet, B., Evans, B.W. (1999) The 15 June 1991 Eruption of Mount Pinatubo. I. Phase Equilibria and pre-eruption P-T-fO2-fH2O conditions of the dacite magma. Journal of Petrology 40 381-411. </t>
  </si>
  <si>
    <t>liq+plag+amph+opx+spn+ilm</t>
  </si>
  <si>
    <t>liq+plag+amph+ilm+sul</t>
  </si>
  <si>
    <t>Z-342-17</t>
  </si>
  <si>
    <t xml:space="preserve">Blatter, D.L., Carmichael, I.S.E. (2001) Hydrous phase equilibria of a Mexican high-silica andesite: A candidate for a mantle origin?. Geochemica et Cosmochimica Acta 65 4043-4065. </t>
  </si>
  <si>
    <t>opx+amph+plag</t>
  </si>
  <si>
    <t>opx+cpx+amph</t>
  </si>
  <si>
    <t>Z-342-02</t>
  </si>
  <si>
    <t>Barclay, J., Carmichael, I.S.E. (2004) A hornblende basalt from western Mexico: water-saturated phase relations constrain a pressure-temperature window of eruptibility. Journal of Petrology 45 485-506. 10.1093/petrology/egg091</t>
  </si>
  <si>
    <t>ol+cpx+amph+spn+ap</t>
  </si>
  <si>
    <t>Jor46.21</t>
  </si>
  <si>
    <t>ol+cpx+amph+bi+spn+ap</t>
  </si>
  <si>
    <t>Jor46.4</t>
  </si>
  <si>
    <t>amph+bi+spn+ap</t>
  </si>
  <si>
    <t>Jor46.10</t>
  </si>
  <si>
    <t>Holtz, F, Sato, H.,Lewis, J., Behrens, H. Nakada, S. (2005) Experimental Petrology of the 1991-19995 Unzen Dacite, Japan.  Part I: Phase relations, phase composition, and pre-eruptive conditions. Journal of Petrology 46 319-337. 10.1093/petrology/egh077</t>
  </si>
  <si>
    <t>plag+amph+opx+spn+liq+fl</t>
  </si>
  <si>
    <t>plag+amph+spn+liq+fl</t>
  </si>
  <si>
    <t>amph+spn+liq+fl</t>
  </si>
  <si>
    <t>plag+amph+ilm+bi+liq+fl</t>
  </si>
  <si>
    <t>plag+amph+ilm+opx+liq+fl</t>
  </si>
  <si>
    <t>plag+amph+ilm+ap+liq+fl</t>
  </si>
  <si>
    <t>Al2O3</t>
  </si>
  <si>
    <t>MnO</t>
  </si>
  <si>
    <t>Total</t>
  </si>
  <si>
    <t>Amph</t>
  </si>
  <si>
    <t>Melt</t>
  </si>
  <si>
    <t>Alonso-Perez, R., Muntener, O. &amp; Ulmer, P. (2009). Igneous garnet and amphibole fractionation in the roots of island arcs: experimental constraints on andesitic liquids. Contributions to Mineralogy and Petrology 157, 541-558.</t>
  </si>
  <si>
    <t>Ernst, W. G. &amp; Liu, J. (1998). Experimental phase-equilibrium study of Al- and Ti-contents of calcic amphibole in MORB - A semiquantitative thermobarometer. American Mineralogist 83, 952-969.</t>
  </si>
  <si>
    <t>Grove, T. L., Elkins-Tanton, L. T., Parman, S. W., Chatterjee, N., Muntener, O. &amp; Gaetani, G. A. (2003). Fractional crystallization and mantle-melting controls on calc-alkaline differentiation trends. Contributions to Mineralogy and Petrology 145, 515-533.</t>
  </si>
  <si>
    <t>Pichavant, M., Martel, C., Bourdier, J. L. &amp; Scaillet, B. (2002). Physical conditions, structure, and dynamics of a zoned magma chamber: Mount Pelee (Martinique, Lesser Antilles Arc). Journal of Geophysical Research-Solid Earth 107.</t>
  </si>
  <si>
    <t>Rutherford, M. J. &amp; Devine, J. D. (2003). Magmatic conditions and magma ascent as indicated by hornblende phase equilibria and reactions in the 1995-2002 Soufriere Hills magma. Journal of Petrology 44, 1433-1454.</t>
  </si>
  <si>
    <t>Normallized to 100%</t>
  </si>
  <si>
    <t>Molar proportions of cations</t>
  </si>
  <si>
    <t>Norm. cations</t>
  </si>
  <si>
    <t>Tetrahedral site</t>
  </si>
  <si>
    <t>M1, M2, M3 sites</t>
  </si>
  <si>
    <t>M4 site</t>
  </si>
  <si>
    <t>A site</t>
  </si>
  <si>
    <t>Check</t>
  </si>
  <si>
    <t>Ridolfi &amp; Renzulli (2012) Calculations</t>
  </si>
  <si>
    <t>P MPa</t>
  </si>
  <si>
    <t>FeO</t>
  </si>
  <si>
    <t>MgO</t>
  </si>
  <si>
    <t>CaO</t>
  </si>
  <si>
    <t>Si</t>
  </si>
  <si>
    <t>Ti</t>
  </si>
  <si>
    <t>Al</t>
  </si>
  <si>
    <t>Fe</t>
  </si>
  <si>
    <t>Mn</t>
  </si>
  <si>
    <t>Mg</t>
  </si>
  <si>
    <t>Ca</t>
  </si>
  <si>
    <t>Na</t>
  </si>
  <si>
    <t>K</t>
  </si>
  <si>
    <t>P</t>
  </si>
  <si>
    <t>Mg#</t>
  </si>
  <si>
    <t>F</t>
  </si>
  <si>
    <t>Cl</t>
  </si>
  <si>
    <t>H2O</t>
  </si>
  <si>
    <t>Cr</t>
  </si>
  <si>
    <t>Fe3+</t>
  </si>
  <si>
    <t>Fe2+</t>
  </si>
  <si>
    <t>Al(IV)</t>
  </si>
  <si>
    <t>Ti(IV)</t>
  </si>
  <si>
    <t>Al(VI)</t>
  </si>
  <si>
    <t>Species</t>
  </si>
  <si>
    <t>T (°C)</t>
  </si>
  <si>
    <t>P (MPa)</t>
  </si>
  <si>
    <t>DNNO</t>
  </si>
  <si>
    <t>P1a</t>
  </si>
  <si>
    <t>P1b</t>
  </si>
  <si>
    <t>P1c</t>
  </si>
  <si>
    <t>P1d</t>
  </si>
  <si>
    <t>P1e</t>
  </si>
  <si>
    <t>DPdb</t>
  </si>
  <si>
    <t>Xpae</t>
  </si>
  <si>
    <t>P2</t>
  </si>
  <si>
    <t>APE</t>
  </si>
  <si>
    <t>Adam et al. 1993</t>
  </si>
  <si>
    <t>Basanite-Basalt</t>
  </si>
  <si>
    <t>T ºC</t>
  </si>
  <si>
    <r>
      <t>SiO</t>
    </r>
    <r>
      <rPr>
        <b/>
        <vertAlign val="subscript"/>
        <sz val="8"/>
        <color theme="1"/>
        <rFont val="Arial"/>
        <family val="2"/>
      </rPr>
      <t>2</t>
    </r>
  </si>
  <si>
    <r>
      <t>TiO</t>
    </r>
    <r>
      <rPr>
        <b/>
        <vertAlign val="subscript"/>
        <sz val="8"/>
        <color theme="1"/>
        <rFont val="Arial"/>
        <family val="2"/>
      </rPr>
      <t>2</t>
    </r>
  </si>
  <si>
    <r>
      <t>Al</t>
    </r>
    <r>
      <rPr>
        <b/>
        <vertAlign val="subscript"/>
        <sz val="8"/>
        <color theme="1"/>
        <rFont val="Arial"/>
        <family val="2"/>
      </rPr>
      <t>2</t>
    </r>
    <r>
      <rPr>
        <b/>
        <sz val="8"/>
        <color theme="1"/>
        <rFont val="Arial"/>
        <family val="2"/>
      </rPr>
      <t>O</t>
    </r>
    <r>
      <rPr>
        <b/>
        <vertAlign val="subscript"/>
        <sz val="8"/>
        <color theme="1"/>
        <rFont val="Arial"/>
        <family val="2"/>
      </rPr>
      <t>3</t>
    </r>
  </si>
  <si>
    <r>
      <t>Na</t>
    </r>
    <r>
      <rPr>
        <b/>
        <vertAlign val="subscript"/>
        <sz val="8"/>
        <color theme="1"/>
        <rFont val="Arial"/>
        <family val="2"/>
      </rPr>
      <t>2</t>
    </r>
    <r>
      <rPr>
        <b/>
        <sz val="8"/>
        <color theme="1"/>
        <rFont val="Arial"/>
        <family val="2"/>
      </rPr>
      <t>O</t>
    </r>
  </si>
  <si>
    <r>
      <t>K</t>
    </r>
    <r>
      <rPr>
        <b/>
        <vertAlign val="subscript"/>
        <sz val="8"/>
        <color theme="1"/>
        <rFont val="Arial"/>
        <family val="2"/>
      </rPr>
      <t>2</t>
    </r>
    <r>
      <rPr>
        <b/>
        <sz val="8"/>
        <color theme="1"/>
        <rFont val="Arial"/>
        <family val="2"/>
      </rPr>
      <t>O</t>
    </r>
  </si>
  <si>
    <r>
      <t>P</t>
    </r>
    <r>
      <rPr>
        <b/>
        <vertAlign val="subscript"/>
        <sz val="8"/>
        <color theme="1"/>
        <rFont val="Arial"/>
        <family val="2"/>
      </rPr>
      <t>2</t>
    </r>
    <r>
      <rPr>
        <b/>
        <sz val="8"/>
        <color theme="1"/>
        <rFont val="Arial"/>
        <family val="2"/>
      </rPr>
      <t>O</t>
    </r>
    <r>
      <rPr>
        <b/>
        <vertAlign val="subscript"/>
        <sz val="8"/>
        <color theme="1"/>
        <rFont val="Arial"/>
        <family val="2"/>
      </rPr>
      <t>5</t>
    </r>
  </si>
  <si>
    <r>
      <t>Cr</t>
    </r>
    <r>
      <rPr>
        <b/>
        <vertAlign val="subscript"/>
        <sz val="8"/>
        <color theme="1"/>
        <rFont val="Arial"/>
        <family val="2"/>
      </rPr>
      <t>2</t>
    </r>
    <r>
      <rPr>
        <b/>
        <sz val="8"/>
        <color theme="1"/>
        <rFont val="Arial"/>
        <family val="2"/>
      </rPr>
      <t>O</t>
    </r>
    <r>
      <rPr>
        <b/>
        <vertAlign val="subscript"/>
        <sz val="8"/>
        <color theme="1"/>
        <rFont val="Arial"/>
        <family val="2"/>
      </rPr>
      <t>3</t>
    </r>
  </si>
  <si>
    <r>
      <t>H</t>
    </r>
    <r>
      <rPr>
        <b/>
        <vertAlign val="subscript"/>
        <sz val="8"/>
        <color theme="1"/>
        <rFont val="Arial"/>
        <family val="2"/>
      </rPr>
      <t>2</t>
    </r>
    <r>
      <rPr>
        <b/>
        <sz val="8"/>
        <color theme="1"/>
        <rFont val="Arial"/>
        <family val="2"/>
      </rPr>
      <t>O</t>
    </r>
  </si>
  <si>
    <t>R</t>
  </si>
  <si>
    <t>P GPa</t>
  </si>
  <si>
    <t>Xnf/X</t>
  </si>
  <si>
    <t>XFe/XMg</t>
  </si>
  <si>
    <t>Ref.</t>
  </si>
  <si>
    <t>KD(Fe-Mg)</t>
  </si>
  <si>
    <t>Equilibrium?</t>
  </si>
  <si>
    <t>Basanite</t>
  </si>
  <si>
    <t>Adam &amp; Green 2006</t>
  </si>
  <si>
    <t>Andesite</t>
  </si>
  <si>
    <t>Klein et al. 1997</t>
  </si>
  <si>
    <t>Dacite</t>
  </si>
  <si>
    <t>Basalt-Andesite</t>
  </si>
  <si>
    <t>Nandedkar 2014</t>
  </si>
  <si>
    <t>Basaltic andesite</t>
  </si>
  <si>
    <t>RN8 inner</t>
  </si>
  <si>
    <t>RBN8 outer</t>
  </si>
  <si>
    <t>RN11</t>
  </si>
  <si>
    <t>Rhyolite</t>
  </si>
  <si>
    <t>Sisson 1994</t>
  </si>
  <si>
    <t>81T116</t>
  </si>
  <si>
    <t>AYII-V</t>
  </si>
  <si>
    <t>CL-1</t>
  </si>
  <si>
    <t>DM-A</t>
  </si>
  <si>
    <t>Bogaerts et al. 2006</t>
  </si>
  <si>
    <t>Granodiorite</t>
  </si>
  <si>
    <t>50-9</t>
  </si>
  <si>
    <t>50-10</t>
  </si>
  <si>
    <t>Costa et al. 2004</t>
  </si>
  <si>
    <t>Martel et al. 2013</t>
  </si>
  <si>
    <t>Trachyte</t>
  </si>
  <si>
    <t>825cli4</t>
  </si>
  <si>
    <t>900cli2</t>
  </si>
  <si>
    <t>Pichavant et al. 2009</t>
  </si>
  <si>
    <t>Quartz diorite</t>
  </si>
  <si>
    <t>850/1/2</t>
  </si>
  <si>
    <t>850/0.9/2</t>
  </si>
  <si>
    <t>800/1/2</t>
  </si>
  <si>
    <t>Sato et al. 2005</t>
  </si>
  <si>
    <t>b52</t>
  </si>
  <si>
    <t>b53</t>
  </si>
  <si>
    <t>900 ºC</t>
  </si>
  <si>
    <t>850 ºC</t>
  </si>
  <si>
    <t>lnFeO</t>
  </si>
  <si>
    <t>CaO (wt %)</t>
  </si>
  <si>
    <t>Recalibrated equilibrium melt composition (wt%)</t>
  </si>
  <si>
    <t>Tsch</t>
  </si>
  <si>
    <t>Na(A)</t>
  </si>
  <si>
    <t>Intercept</t>
  </si>
  <si>
    <t>lnMgO</t>
  </si>
  <si>
    <t>K2O</t>
  </si>
  <si>
    <t>lnCaO</t>
  </si>
  <si>
    <t>GC1</t>
  </si>
  <si>
    <t xml:space="preserve">GC1_1 </t>
  </si>
  <si>
    <t xml:space="preserve">GC1_2 </t>
  </si>
  <si>
    <t xml:space="preserve">GC1_3 </t>
  </si>
  <si>
    <t xml:space="preserve">GC1_5 </t>
  </si>
  <si>
    <t xml:space="preserve">GC1_6 </t>
  </si>
  <si>
    <t xml:space="preserve">GC1_7 </t>
  </si>
  <si>
    <t xml:space="preserve">GC1_8 </t>
  </si>
  <si>
    <t xml:space="preserve">GC1_9 </t>
  </si>
  <si>
    <t xml:space="preserve">GC1_10 </t>
  </si>
  <si>
    <t xml:space="preserve">GC1_11 </t>
  </si>
  <si>
    <t xml:space="preserve">GC1_12 </t>
  </si>
  <si>
    <t xml:space="preserve">GC1_13 </t>
  </si>
  <si>
    <t xml:space="preserve">GC1_14 </t>
  </si>
  <si>
    <t xml:space="preserve">GC1_15 </t>
  </si>
  <si>
    <t xml:space="preserve">GC1_16 </t>
  </si>
  <si>
    <t xml:space="preserve">GC1_17 </t>
  </si>
  <si>
    <t xml:space="preserve">GC1_18 </t>
  </si>
  <si>
    <t xml:space="preserve">GC1_19 </t>
  </si>
  <si>
    <t xml:space="preserve">GC1_20 </t>
  </si>
  <si>
    <t xml:space="preserve">GC1_21 </t>
  </si>
  <si>
    <t xml:space="preserve">GC1_22 </t>
  </si>
  <si>
    <t xml:space="preserve">GC1_23 </t>
  </si>
  <si>
    <t>AVERAGE</t>
  </si>
  <si>
    <t>STDEV</t>
  </si>
  <si>
    <t>P2027</t>
  </si>
  <si>
    <t xml:space="preserve">P2027_1_1 </t>
  </si>
  <si>
    <t xml:space="preserve">P2027_1_2 </t>
  </si>
  <si>
    <t xml:space="preserve">P2027_1_3 </t>
  </si>
  <si>
    <t xml:space="preserve">P2027_1_6 </t>
  </si>
  <si>
    <t xml:space="preserve">P2027_2_9 </t>
  </si>
  <si>
    <t xml:space="preserve">P2027_2_10 </t>
  </si>
  <si>
    <t xml:space="preserve">P2027_2_12 </t>
  </si>
  <si>
    <t xml:space="preserve">P2027_2_13 </t>
  </si>
  <si>
    <t xml:space="preserve">P2027_2_14 </t>
  </si>
  <si>
    <t>P2026</t>
  </si>
  <si>
    <t xml:space="preserve">P2026_1 </t>
  </si>
  <si>
    <t xml:space="preserve">P2026_2 </t>
  </si>
  <si>
    <t xml:space="preserve">P2026_3 </t>
  </si>
  <si>
    <t xml:space="preserve">P2026_4 </t>
  </si>
  <si>
    <t xml:space="preserve">P2026_5 </t>
  </si>
  <si>
    <t xml:space="preserve">P2026_8 </t>
  </si>
  <si>
    <t xml:space="preserve">P2026_9 </t>
  </si>
  <si>
    <t xml:space="preserve">P2026_10 </t>
  </si>
  <si>
    <t xml:space="preserve">P2026_11 </t>
  </si>
  <si>
    <t xml:space="preserve">P2026_12 </t>
  </si>
  <si>
    <t xml:space="preserve">P2026_13 </t>
  </si>
  <si>
    <t xml:space="preserve">P2026_14 </t>
  </si>
  <si>
    <t xml:space="preserve">P2026_15 </t>
  </si>
  <si>
    <t xml:space="preserve">P2026_16 </t>
  </si>
  <si>
    <t xml:space="preserve">P2026_17 </t>
  </si>
  <si>
    <t xml:space="preserve">P2026_18 </t>
  </si>
  <si>
    <t xml:space="preserve">P2026_19 </t>
  </si>
  <si>
    <t xml:space="preserve">P2026_20 </t>
  </si>
  <si>
    <t xml:space="preserve">P2026_21 </t>
  </si>
  <si>
    <t xml:space="preserve">P2026_22 </t>
  </si>
  <si>
    <t xml:space="preserve">P2026_23 </t>
  </si>
  <si>
    <t xml:space="preserve">P2026_24 </t>
  </si>
  <si>
    <t xml:space="preserve">P2026_25 </t>
  </si>
  <si>
    <t xml:space="preserve">P2026_26 </t>
  </si>
  <si>
    <t xml:space="preserve">P2026_27 </t>
  </si>
  <si>
    <t xml:space="preserve">P2026_28 </t>
  </si>
  <si>
    <t xml:space="preserve">P2026_29 </t>
  </si>
  <si>
    <t xml:space="preserve">P2026_30 </t>
  </si>
  <si>
    <t>P2184</t>
  </si>
  <si>
    <t xml:space="preserve">P2184_1 </t>
  </si>
  <si>
    <t xml:space="preserve">P2184_3 </t>
  </si>
  <si>
    <t xml:space="preserve">P2184_4 </t>
  </si>
  <si>
    <t xml:space="preserve">P2184_5 </t>
  </si>
  <si>
    <t xml:space="preserve">P2184_6 </t>
  </si>
  <si>
    <t xml:space="preserve">P2184_7 </t>
  </si>
  <si>
    <t xml:space="preserve">P2184_8 </t>
  </si>
  <si>
    <t xml:space="preserve">P2184_9 </t>
  </si>
  <si>
    <t xml:space="preserve">P2184_10 </t>
  </si>
  <si>
    <t xml:space="preserve">P2184_11 </t>
  </si>
  <si>
    <t xml:space="preserve">P2184_12 </t>
  </si>
  <si>
    <t xml:space="preserve">P2184_14 </t>
  </si>
  <si>
    <t xml:space="preserve">P2184_15 </t>
  </si>
  <si>
    <t xml:space="preserve">P2184_16 </t>
  </si>
  <si>
    <t xml:space="preserve">P2184_17 </t>
  </si>
  <si>
    <t xml:space="preserve">P2184_18 </t>
  </si>
  <si>
    <t xml:space="preserve">P2184_19 </t>
  </si>
  <si>
    <t xml:space="preserve">P2184_20 </t>
  </si>
  <si>
    <t xml:space="preserve">P2184_21 </t>
  </si>
  <si>
    <t xml:space="preserve">P2184_22 </t>
  </si>
  <si>
    <t xml:space="preserve">P2184_23 </t>
  </si>
  <si>
    <t xml:space="preserve">P2184_24 </t>
  </si>
  <si>
    <t xml:space="preserve">P2184_25 </t>
  </si>
  <si>
    <t xml:space="preserve">P2184_26 </t>
  </si>
  <si>
    <t xml:space="preserve">P2184_27 </t>
  </si>
  <si>
    <t xml:space="preserve">P2184_28 </t>
  </si>
  <si>
    <t xml:space="preserve">P2184_30 </t>
  </si>
  <si>
    <t xml:space="preserve">P2184_31 </t>
  </si>
  <si>
    <t xml:space="preserve">P2184_32 </t>
  </si>
  <si>
    <t>P2023</t>
  </si>
  <si>
    <t xml:space="preserve">P2023_1 </t>
  </si>
  <si>
    <t xml:space="preserve">P2023_2 </t>
  </si>
  <si>
    <t xml:space="preserve">P2023_3 </t>
  </si>
  <si>
    <t xml:space="preserve">P2023_4 </t>
  </si>
  <si>
    <t xml:space="preserve">P2023_5 </t>
  </si>
  <si>
    <t xml:space="preserve">P2023_6 </t>
  </si>
  <si>
    <t xml:space="preserve">P2023_7 </t>
  </si>
  <si>
    <t xml:space="preserve">P2023_9 </t>
  </si>
  <si>
    <t xml:space="preserve">P2023_10 </t>
  </si>
  <si>
    <t xml:space="preserve">P2023_11 </t>
  </si>
  <si>
    <t xml:space="preserve">P2023_12 </t>
  </si>
  <si>
    <t xml:space="preserve">P2023_13 </t>
  </si>
  <si>
    <t xml:space="preserve">P2023_14 </t>
  </si>
  <si>
    <t xml:space="preserve">P2023_15 </t>
  </si>
  <si>
    <t xml:space="preserve">P2023_16 </t>
  </si>
  <si>
    <t xml:space="preserve">P2023_17 </t>
  </si>
  <si>
    <t xml:space="preserve">P2023_19 </t>
  </si>
  <si>
    <t xml:space="preserve">P2023_20 </t>
  </si>
  <si>
    <t xml:space="preserve">P2023_21 </t>
  </si>
  <si>
    <t xml:space="preserve">P2023_22 </t>
  </si>
  <si>
    <t xml:space="preserve">P2023_23 </t>
  </si>
  <si>
    <t xml:space="preserve">P2023_24 </t>
  </si>
  <si>
    <t xml:space="preserve">P2023_25 </t>
  </si>
  <si>
    <t xml:space="preserve">P2023_26 </t>
  </si>
  <si>
    <t xml:space="preserve">P2023_27 </t>
  </si>
  <si>
    <t xml:space="preserve">P2023_28 </t>
  </si>
  <si>
    <t xml:space="preserve">P2023_29 </t>
  </si>
  <si>
    <t xml:space="preserve">P2023_30 </t>
  </si>
  <si>
    <t>GR17</t>
  </si>
  <si>
    <t>Clinopyroxenite</t>
  </si>
  <si>
    <t>GR17_amph01</t>
  </si>
  <si>
    <t>GR17_amph02</t>
  </si>
  <si>
    <t>GR17_amph03</t>
  </si>
  <si>
    <t>GR17_amph04</t>
  </si>
  <si>
    <t>GR17_amph05</t>
  </si>
  <si>
    <t>GR17_amph06</t>
  </si>
  <si>
    <t>GR17_amph07</t>
  </si>
  <si>
    <t>GR17_amph08</t>
  </si>
  <si>
    <t>GR17_amph09</t>
  </si>
  <si>
    <t>GR17_amph10</t>
  </si>
  <si>
    <t>GR29</t>
  </si>
  <si>
    <t>GR29_amph01</t>
  </si>
  <si>
    <t>GR29_amph02</t>
  </si>
  <si>
    <t>GR29_amph03</t>
  </si>
  <si>
    <t>GR29_amph04</t>
  </si>
  <si>
    <t>GR29_amph05</t>
  </si>
  <si>
    <t>GR29_amph06</t>
  </si>
  <si>
    <t>GR5-1</t>
  </si>
  <si>
    <t>GR5-1_amph01</t>
  </si>
  <si>
    <t>GR5-1_amph02</t>
  </si>
  <si>
    <t>GR5-1_amph03</t>
  </si>
  <si>
    <t>GR5-1_amph04</t>
  </si>
  <si>
    <t>GR5-1_amph05</t>
  </si>
  <si>
    <t>GR5-1_amph06</t>
  </si>
  <si>
    <t>GR5-1_amph07</t>
  </si>
  <si>
    <t>GR5-1_amph08</t>
  </si>
  <si>
    <t>GR5-1_amph09</t>
  </si>
  <si>
    <t>GR5-1_amph10</t>
  </si>
  <si>
    <t>GRN17</t>
  </si>
  <si>
    <t>GRN17_amph02</t>
  </si>
  <si>
    <t>GRN17_amph03</t>
  </si>
  <si>
    <t>GRN17_amph04</t>
  </si>
  <si>
    <t>GRN17_amph05</t>
  </si>
  <si>
    <t>GRN17_amph06</t>
  </si>
  <si>
    <t>GRN17_amph07</t>
  </si>
  <si>
    <t>GRN17_amph08</t>
  </si>
  <si>
    <t>GRN17_amph09</t>
  </si>
  <si>
    <t>GRN17_amph10</t>
  </si>
  <si>
    <t>GRN17_amph11</t>
  </si>
  <si>
    <t>GRN24</t>
  </si>
  <si>
    <t>GRN24_amph01</t>
  </si>
  <si>
    <t>GRN24_amph02</t>
  </si>
  <si>
    <t>GRN24_amph03</t>
  </si>
  <si>
    <t>GRN24_amph04</t>
  </si>
  <si>
    <t>GRN24_amph05</t>
  </si>
  <si>
    <t>GRN24_amph06</t>
  </si>
  <si>
    <t>GRN21</t>
  </si>
  <si>
    <t>Hornblende gabbro</t>
  </si>
  <si>
    <t>GRN21_amph01</t>
  </si>
  <si>
    <t>GRN21_amph02</t>
  </si>
  <si>
    <t>GRN21_amph03</t>
  </si>
  <si>
    <t>GRN21_amph04</t>
  </si>
  <si>
    <t>GRN21_amph05</t>
  </si>
  <si>
    <t>GRN21_amph06</t>
  </si>
  <si>
    <t>GRN21_amph07</t>
  </si>
  <si>
    <t>GRN21_amph08</t>
  </si>
  <si>
    <t>GRN21_amph09</t>
  </si>
  <si>
    <t>GRN5</t>
  </si>
  <si>
    <t>GRN5_amph01</t>
  </si>
  <si>
    <t>GRN5_amph03</t>
  </si>
  <si>
    <t>GRN5_amph04</t>
  </si>
  <si>
    <t>GRN5_amph05</t>
  </si>
  <si>
    <t>GRN5_amph06</t>
  </si>
  <si>
    <t>GRN5_amph07</t>
  </si>
  <si>
    <t>GRN6</t>
  </si>
  <si>
    <t>GRN6_amph01</t>
  </si>
  <si>
    <t>GRN6_amph02</t>
  </si>
  <si>
    <t>GRN6_amph03</t>
  </si>
  <si>
    <t>GRN6_amph04</t>
  </si>
  <si>
    <t>GRN6_amph05</t>
  </si>
  <si>
    <t>GRN6_amph06</t>
  </si>
  <si>
    <t>GR25</t>
  </si>
  <si>
    <t>Hornblendite</t>
  </si>
  <si>
    <t>GR25_amph01</t>
  </si>
  <si>
    <t>GR25_amph02</t>
  </si>
  <si>
    <t>GR25_amph03</t>
  </si>
  <si>
    <t>GR25_amph04</t>
  </si>
  <si>
    <t>GR25_amph05</t>
  </si>
  <si>
    <t>GR25_amph06</t>
  </si>
  <si>
    <t>GR25_amph07</t>
  </si>
  <si>
    <t>GR25_amph08</t>
  </si>
  <si>
    <t>GR25_amph09</t>
  </si>
  <si>
    <t>GR15</t>
  </si>
  <si>
    <t>GR15_amph01</t>
  </si>
  <si>
    <t>GR15_amph02</t>
  </si>
  <si>
    <t>GR15_amph03</t>
  </si>
  <si>
    <t>GR15_amph04</t>
  </si>
  <si>
    <t>GR15_amph05</t>
  </si>
  <si>
    <t>GR15_amph06</t>
  </si>
  <si>
    <t>GR15_amph07</t>
  </si>
  <si>
    <t>GR15_amph08</t>
  </si>
  <si>
    <t>GR15_amph09</t>
  </si>
  <si>
    <t>GR11</t>
  </si>
  <si>
    <t>Plagioclase hornblendite</t>
  </si>
  <si>
    <t>GR11_amph01</t>
  </si>
  <si>
    <t>GR11_amph02</t>
  </si>
  <si>
    <t>GR11_amph03</t>
  </si>
  <si>
    <t>GR11_amph04</t>
  </si>
  <si>
    <t>GR11_amph05</t>
  </si>
  <si>
    <t>GR11_amph06</t>
  </si>
  <si>
    <t>GR11_amph07</t>
  </si>
  <si>
    <t>GR11_amph08</t>
  </si>
  <si>
    <t>GR11_amph09</t>
  </si>
  <si>
    <t>GR11_amph10</t>
  </si>
  <si>
    <t>GR11_amph11</t>
  </si>
  <si>
    <t>GR11_amph12</t>
  </si>
  <si>
    <t>GR11_amph14</t>
  </si>
  <si>
    <t>GR11_amph15</t>
  </si>
  <si>
    <t>GR11_amph16</t>
  </si>
  <si>
    <t>GR11_amph17</t>
  </si>
  <si>
    <t>GR11_amph18</t>
  </si>
  <si>
    <t>GR11_amph19</t>
  </si>
  <si>
    <t>GR11_amph20</t>
  </si>
  <si>
    <t>GR11_amph21</t>
  </si>
  <si>
    <t>GR11_amph22</t>
  </si>
  <si>
    <t>GR11_amph23</t>
  </si>
  <si>
    <t>GR11_amph24</t>
  </si>
  <si>
    <t>GR11_amph25</t>
  </si>
  <si>
    <t>GR11_amph26</t>
  </si>
  <si>
    <t>GR11_amph27</t>
  </si>
  <si>
    <t>GR52</t>
  </si>
  <si>
    <t>GR52_amph01</t>
  </si>
  <si>
    <t>GR52_amph02</t>
  </si>
  <si>
    <t>GR52_amph03</t>
  </si>
  <si>
    <t>GR52_amph04</t>
  </si>
  <si>
    <t>GR52_amph05</t>
  </si>
  <si>
    <t>GR52_amph06</t>
  </si>
  <si>
    <t>GR52_amph07</t>
  </si>
  <si>
    <t>GR52_amph08</t>
  </si>
  <si>
    <t>GR52_amph09</t>
  </si>
  <si>
    <t>GR52_amph10</t>
  </si>
  <si>
    <t>GR42</t>
  </si>
  <si>
    <t>GR42_amph01</t>
  </si>
  <si>
    <t>GR42_amph02</t>
  </si>
  <si>
    <t>GR42_amph03</t>
  </si>
  <si>
    <t>GR42_amph04</t>
  </si>
  <si>
    <t>GR42_amph05</t>
  </si>
  <si>
    <t>GR42_amph06</t>
  </si>
  <si>
    <t>GR42_amph07</t>
  </si>
  <si>
    <t>GR42_amph08</t>
  </si>
  <si>
    <t>GR42_amph09</t>
  </si>
  <si>
    <t>Rock type/Co-present phases</t>
  </si>
  <si>
    <t>Melt analysis #</t>
  </si>
  <si>
    <t>Equilibrium</t>
  </si>
  <si>
    <t>Data for test</t>
  </si>
  <si>
    <t>Data for calibration</t>
  </si>
  <si>
    <t>Calculated equilibrium melt composition (Wt%) with Ridolfi &amp; Renzulli (2012)</t>
  </si>
  <si>
    <t xml:space="preserve">Ridolfi et al. (2010) </t>
  </si>
  <si>
    <t>SiO2</t>
  </si>
  <si>
    <t>Na2O</t>
  </si>
  <si>
    <t>Hornblende gabbro (non-cumulate)</t>
  </si>
  <si>
    <t>Ideal site assignments, average Fe3+</t>
  </si>
  <si>
    <t>CALCULATED MELT COMPOSITIONS</t>
  </si>
  <si>
    <t>Amph species</t>
  </si>
  <si>
    <t>TiO2</t>
  </si>
  <si>
    <t>Cr2O3</t>
  </si>
  <si>
    <t>Mg-number</t>
  </si>
  <si>
    <t>Equation</t>
  </si>
  <si>
    <t>FeOT</t>
  </si>
  <si>
    <t>Pass</t>
  </si>
  <si>
    <t>Mghbl</t>
  </si>
  <si>
    <t>MgHst</t>
  </si>
  <si>
    <t>ONGATITI - CORES</t>
  </si>
  <si>
    <t>CORES</t>
  </si>
  <si>
    <t>edenite</t>
  </si>
  <si>
    <t>P1995</t>
  </si>
  <si>
    <t>P1996</t>
  </si>
  <si>
    <t>P1997</t>
  </si>
  <si>
    <t>P1998</t>
  </si>
  <si>
    <t>P1999</t>
  </si>
  <si>
    <t>P2000</t>
  </si>
  <si>
    <t>P2001</t>
  </si>
  <si>
    <t>P2002</t>
  </si>
  <si>
    <t>P2003</t>
  </si>
  <si>
    <t>P2004</t>
  </si>
  <si>
    <t>P2005</t>
  </si>
  <si>
    <t>P2006</t>
  </si>
  <si>
    <t>P2007</t>
  </si>
  <si>
    <t>P2008</t>
  </si>
  <si>
    <t>P2009</t>
  </si>
  <si>
    <t>P2010</t>
  </si>
  <si>
    <t>P2011</t>
  </si>
  <si>
    <t>P2012</t>
  </si>
  <si>
    <t>P2013</t>
  </si>
  <si>
    <t>P2014</t>
  </si>
  <si>
    <t>ONGATITI - RIMS</t>
  </si>
  <si>
    <t>RIMS</t>
  </si>
  <si>
    <t>ferro-edenite</t>
  </si>
  <si>
    <t>GRENADA - STAMPER ET AL</t>
  </si>
  <si>
    <t xml:space="preserve">Species </t>
  </si>
  <si>
    <t>Sample</t>
  </si>
  <si>
    <t>Name</t>
  </si>
  <si>
    <r>
      <t>SiO</t>
    </r>
    <r>
      <rPr>
        <b/>
        <vertAlign val="subscript"/>
        <sz val="11"/>
        <color theme="1"/>
        <rFont val="Calibri"/>
        <family val="2"/>
      </rPr>
      <t>2</t>
    </r>
  </si>
  <si>
    <r>
      <t>TiO</t>
    </r>
    <r>
      <rPr>
        <b/>
        <vertAlign val="subscript"/>
        <sz val="11"/>
        <color theme="1"/>
        <rFont val="Calibri"/>
        <family val="2"/>
      </rPr>
      <t>2</t>
    </r>
  </si>
  <si>
    <r>
      <t>Al</t>
    </r>
    <r>
      <rPr>
        <b/>
        <vertAlign val="subscript"/>
        <sz val="11"/>
        <color theme="1"/>
        <rFont val="Calibri"/>
        <family val="2"/>
      </rPr>
      <t>2</t>
    </r>
    <r>
      <rPr>
        <b/>
        <sz val="11"/>
        <color theme="1"/>
        <rFont val="Calibri"/>
        <family val="2"/>
      </rPr>
      <t>O</t>
    </r>
    <r>
      <rPr>
        <b/>
        <vertAlign val="subscript"/>
        <sz val="11"/>
        <color theme="1"/>
        <rFont val="Calibri"/>
        <family val="2"/>
      </rPr>
      <t>3</t>
    </r>
  </si>
  <si>
    <r>
      <t>Na</t>
    </r>
    <r>
      <rPr>
        <b/>
        <vertAlign val="subscript"/>
        <sz val="11"/>
        <color theme="1"/>
        <rFont val="Calibri"/>
        <family val="2"/>
      </rPr>
      <t>2</t>
    </r>
    <r>
      <rPr>
        <b/>
        <sz val="11"/>
        <color theme="1"/>
        <rFont val="Calibri"/>
        <family val="2"/>
      </rPr>
      <t>O</t>
    </r>
  </si>
  <si>
    <r>
      <t>K</t>
    </r>
    <r>
      <rPr>
        <b/>
        <vertAlign val="subscript"/>
        <sz val="11"/>
        <color theme="1"/>
        <rFont val="Calibri"/>
        <family val="2"/>
      </rPr>
      <t>2</t>
    </r>
    <r>
      <rPr>
        <b/>
        <sz val="11"/>
        <color theme="1"/>
        <rFont val="Calibri"/>
        <family val="2"/>
      </rPr>
      <t>O</t>
    </r>
  </si>
  <si>
    <t>Analysis #</t>
  </si>
  <si>
    <t>Sample name</t>
  </si>
  <si>
    <t>Amphibole analyses</t>
  </si>
  <si>
    <t>Element</t>
  </si>
  <si>
    <t>SiT</t>
  </si>
  <si>
    <t>lnSiT</t>
  </si>
  <si>
    <t>std. err</t>
  </si>
  <si>
    <t>P value</t>
  </si>
  <si>
    <t>AlVI</t>
  </si>
  <si>
    <t>FeT</t>
  </si>
  <si>
    <t>&lt;2e-16</t>
  </si>
  <si>
    <t>ln FeO</t>
  </si>
  <si>
    <r>
      <t>SiO</t>
    </r>
    <r>
      <rPr>
        <vertAlign val="subscript"/>
        <sz val="10"/>
        <rFont val="Arial"/>
        <family val="2"/>
      </rPr>
      <t>2</t>
    </r>
    <r>
      <rPr>
        <sz val="10"/>
        <rFont val="Arial"/>
        <family val="2"/>
      </rPr>
      <t xml:space="preserve"> (wt %)</t>
    </r>
  </si>
  <si>
    <r>
      <t>lnTiO</t>
    </r>
    <r>
      <rPr>
        <vertAlign val="subscript"/>
        <sz val="10"/>
        <rFont val="Arial"/>
        <family val="2"/>
      </rPr>
      <t>2</t>
    </r>
    <r>
      <rPr>
        <sz val="11"/>
        <color theme="1"/>
        <rFont val="Calibri"/>
        <family val="2"/>
        <scheme val="minor"/>
      </rPr>
      <t/>
    </r>
  </si>
  <si>
    <r>
      <t>K</t>
    </r>
    <r>
      <rPr>
        <vertAlign val="subscript"/>
        <sz val="10"/>
        <rFont val="Arial"/>
        <family val="2"/>
      </rPr>
      <t>2</t>
    </r>
    <r>
      <rPr>
        <sz val="10"/>
        <rFont val="Arial"/>
        <family val="2"/>
      </rPr>
      <t>O (wt %)</t>
    </r>
  </si>
  <si>
    <r>
      <t>Al</t>
    </r>
    <r>
      <rPr>
        <vertAlign val="subscript"/>
        <sz val="10"/>
        <rFont val="Arial"/>
        <family val="2"/>
      </rPr>
      <t>2</t>
    </r>
    <r>
      <rPr>
        <sz val="10"/>
        <rFont val="Arial"/>
        <family val="2"/>
      </rPr>
      <t>O</t>
    </r>
    <r>
      <rPr>
        <vertAlign val="subscript"/>
        <sz val="10"/>
        <rFont val="Arial"/>
        <family val="2"/>
      </rPr>
      <t>3</t>
    </r>
    <r>
      <rPr>
        <sz val="10"/>
        <rFont val="Arial"/>
        <family val="2"/>
      </rPr>
      <t xml:space="preserve"> (wt %)</t>
    </r>
  </si>
  <si>
    <t>T</t>
  </si>
  <si>
    <t>2.23-6</t>
  </si>
  <si>
    <t>pargasite</t>
  </si>
  <si>
    <t>ferrotschermakite</t>
  </si>
  <si>
    <t>Eqn</t>
  </si>
  <si>
    <t>Kaer</t>
  </si>
  <si>
    <t>ferrokaersutite</t>
  </si>
  <si>
    <t>hastingsite</t>
  </si>
  <si>
    <t>wt% SiO2</t>
  </si>
  <si>
    <t xml:space="preserve">wt% TiO2 </t>
  </si>
  <si>
    <t>wt% FeO</t>
  </si>
  <si>
    <t>wt% MgO</t>
  </si>
  <si>
    <t>wt% CaO</t>
  </si>
  <si>
    <t>wt% K2O</t>
  </si>
  <si>
    <t>wt% Al2O3</t>
  </si>
  <si>
    <t>American Mineralogist: June 2017 Deposit AM-17-65928</t>
  </si>
  <si>
    <t>Zhang et al.: Melt major element inversion from calcic amphiboles</t>
  </si>
  <si>
    <r>
      <t>SiO</t>
    </r>
    <r>
      <rPr>
        <b/>
        <vertAlign val="subscript"/>
        <sz val="8"/>
        <color theme="1"/>
        <rFont val="Arial"/>
        <family val="2"/>
      </rPr>
      <t>2</t>
    </r>
    <r>
      <rPr>
        <b/>
        <sz val="8"/>
        <color theme="1"/>
        <rFont val="Arial"/>
        <family val="2"/>
      </rPr>
      <t>_Amp</t>
    </r>
  </si>
  <si>
    <r>
      <t>TiO</t>
    </r>
    <r>
      <rPr>
        <b/>
        <vertAlign val="subscript"/>
        <sz val="8"/>
        <color theme="1"/>
        <rFont val="Arial"/>
        <family val="2"/>
      </rPr>
      <t>2</t>
    </r>
    <r>
      <rPr>
        <b/>
        <sz val="8"/>
        <color theme="1"/>
        <rFont val="Arial"/>
        <family val="2"/>
      </rPr>
      <t>_Amp</t>
    </r>
  </si>
  <si>
    <r>
      <t>Al</t>
    </r>
    <r>
      <rPr>
        <b/>
        <vertAlign val="subscript"/>
        <sz val="8"/>
        <color theme="1"/>
        <rFont val="Arial"/>
        <family val="2"/>
      </rPr>
      <t>2</t>
    </r>
    <r>
      <rPr>
        <b/>
        <sz val="8"/>
        <color theme="1"/>
        <rFont val="Arial"/>
        <family val="2"/>
      </rPr>
      <t>O</t>
    </r>
    <r>
      <rPr>
        <b/>
        <vertAlign val="subscript"/>
        <sz val="8"/>
        <color theme="1"/>
        <rFont val="Arial"/>
        <family val="2"/>
      </rPr>
      <t>3_Amp</t>
    </r>
  </si>
  <si>
    <t>FeOt_Amp</t>
  </si>
  <si>
    <t>MnO_Amp</t>
  </si>
  <si>
    <t>MgO_Amp</t>
  </si>
  <si>
    <t>CaO_Amp</t>
  </si>
  <si>
    <r>
      <t>Na</t>
    </r>
    <r>
      <rPr>
        <b/>
        <vertAlign val="subscript"/>
        <sz val="8"/>
        <color theme="1"/>
        <rFont val="Arial"/>
        <family val="2"/>
      </rPr>
      <t>2</t>
    </r>
    <r>
      <rPr>
        <b/>
        <sz val="8"/>
        <color theme="1"/>
        <rFont val="Arial"/>
        <family val="2"/>
      </rPr>
      <t>O_Amp</t>
    </r>
  </si>
  <si>
    <r>
      <t>K</t>
    </r>
    <r>
      <rPr>
        <b/>
        <vertAlign val="subscript"/>
        <sz val="8"/>
        <color theme="1"/>
        <rFont val="Arial"/>
        <family val="2"/>
      </rPr>
      <t>2</t>
    </r>
    <r>
      <rPr>
        <b/>
        <sz val="8"/>
        <color theme="1"/>
        <rFont val="Arial"/>
        <family val="2"/>
      </rPr>
      <t>O_Amp</t>
    </r>
  </si>
  <si>
    <r>
      <t>P</t>
    </r>
    <r>
      <rPr>
        <b/>
        <vertAlign val="subscript"/>
        <sz val="8"/>
        <color theme="1"/>
        <rFont val="Arial"/>
        <family val="2"/>
      </rPr>
      <t>2</t>
    </r>
    <r>
      <rPr>
        <b/>
        <sz val="8"/>
        <color theme="1"/>
        <rFont val="Arial"/>
        <family val="2"/>
      </rPr>
      <t>O</t>
    </r>
    <r>
      <rPr>
        <b/>
        <vertAlign val="subscript"/>
        <sz val="8"/>
        <color theme="1"/>
        <rFont val="Arial"/>
        <family val="2"/>
      </rPr>
      <t>5</t>
    </r>
    <r>
      <rPr>
        <b/>
        <sz val="8"/>
        <color theme="1"/>
        <rFont val="Arial"/>
        <family val="2"/>
      </rPr>
      <t>_Amp</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</si>
</sst>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
    <numFmt numFmtId="165" formatCode="0.000"/>
    <numFmt numFmtId="166" formatCode="0.0"/>
    <numFmt numFmtId="167" formatCode="0.00_)"/>
    <numFmt numFmtId="168" formatCode="0.00000"/>
  </numFmts>
  <fonts count="28">
    <font>
      <sz val="11"/>
      <color theme="1"/>
      <name val="Calibri"/>
      <family val="2"/>
      <scheme val="minor"/>
    </font>
    <font>
      <sz val="8"/>
      <color theme="1"/>
      <name val="Arial"/>
      <family val="2"/>
    </font>
    <font>
      <sz val="8"/>
      <color theme="1"/>
      <name val="Arial"/>
      <family val="2"/>
    </font>
    <font>
      <sz val="11"/>
      <color rgb="FF000000"/>
      <name val="Calibri"/>
      <family val="2"/>
    </font>
    <font>
      <sz val="8"/>
      <color rgb="FF000000"/>
      <name val="Arial"/>
      <family val="2"/>
    </font>
    <font>
      <b/>
      <sz val="8"/>
      <color rgb="FFFF0000"/>
      <name val="Arial"/>
      <family val="2"/>
    </font>
    <font>
      <sz val="8"/>
      <name val="Arial"/>
      <family val="2"/>
    </font>
    <font>
      <sz val="12"/>
      <color theme="1"/>
      <name val="Calibri"/>
      <family val="2"/>
      <scheme val="minor"/>
    </font>
    <font>
      <b/>
      <sz val="8"/>
      <color theme="1"/>
      <name val="Arial"/>
      <family val="2"/>
    </font>
    <font>
      <b/>
      <vertAlign val="subscript"/>
      <sz val="8"/>
      <color theme="1"/>
      <name val="Arial"/>
      <family val="2"/>
    </font>
    <font>
      <b/>
      <sz val="8"/>
      <name val="Arial"/>
      <family val="2"/>
    </font>
    <font>
      <sz val="10"/>
      <name val="Arial"/>
      <family val="2"/>
    </font>
    <font>
      <sz val="10"/>
      <name val="Tms Rmn"/>
    </font>
    <font>
      <sz val="10"/>
      <name val="Geneva"/>
      <family val="2"/>
    </font>
    <font>
      <sz val="10"/>
      <name val="Courier"/>
      <family val="3"/>
    </font>
    <font>
      <u/>
      <sz val="11"/>
      <color theme="10"/>
      <name val="Calibri"/>
      <family val="2"/>
      <scheme val="minor"/>
    </font>
    <font>
      <u/>
      <sz val="11"/>
      <color theme="11"/>
      <name val="Calibri"/>
      <family val="2"/>
      <scheme val="minor"/>
    </font>
    <font>
      <i/>
      <sz val="11"/>
      <color theme="1"/>
      <name val="Calibri"/>
      <family val="2"/>
      <scheme val="minor"/>
    </font>
    <font>
      <i/>
      <sz val="11"/>
      <color theme="0" tint="-0.499984740745262"/>
      <name val="Calibri"/>
      <family val="2"/>
      <scheme val="minor"/>
    </font>
    <font>
      <b/>
      <sz val="11"/>
      <color theme="1"/>
      <name val="Calibri"/>
      <family val="2"/>
    </font>
    <font>
      <b/>
      <vertAlign val="subscript"/>
      <sz val="11"/>
      <color theme="1"/>
      <name val="Calibri"/>
      <family val="2"/>
    </font>
    <font>
      <b/>
      <sz val="11"/>
      <color theme="1"/>
      <name val="Calibri"/>
      <family val="2"/>
      <scheme val="minor"/>
    </font>
    <font>
      <b/>
      <i/>
      <sz val="11"/>
      <color theme="0" tint="-0.499984740745262"/>
      <name val="Calibri"/>
      <family val="2"/>
      <scheme val="minor"/>
    </font>
    <font>
      <b/>
      <sz val="13"/>
      <color theme="1"/>
      <name val="Calibri"/>
      <family val="2"/>
      <scheme val="minor"/>
    </font>
    <font>
      <b/>
      <i/>
      <sz val="13"/>
      <color theme="0" tint="-0.499984740745262"/>
      <name val="Calibri"/>
      <family val="2"/>
      <scheme val="minor"/>
    </font>
    <font>
      <vertAlign val="subscript"/>
      <sz val="10"/>
      <name val="Arial"/>
      <family val="2"/>
    </font>
    <font>
      <sz val="11"/>
      <color rgb="FF000000"/>
      <name val="Calibri"/>
      <family val="2"/>
      <scheme val="minor"/>
    </font>
    <font>
      <sz val="10"/>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2" tint="-9.9978637043366805E-2"/>
        <bgColor indexed="64"/>
      </patternFill>
    </fill>
  </fills>
  <borders count="2">
    <border>
      <left/>
      <right/>
      <top/>
      <bottom/>
      <diagonal/>
    </border>
    <border>
      <left/>
      <right/>
      <top/>
      <bottom style="medium">
        <color auto="1"/>
      </bottom>
      <diagonal/>
    </border>
  </borders>
  <cellStyleXfs count="134">
    <xf numFmtId="0" fontId="0" fillId="0" borderId="0"/>
    <xf numFmtId="0" fontId="3" fillId="0" borderId="0"/>
    <xf numFmtId="0" fontId="7" fillId="0" borderId="0"/>
    <xf numFmtId="0" fontId="11" fillId="0" borderId="0" applyFill="0"/>
    <xf numFmtId="2" fontId="12" fillId="0" borderId="0"/>
    <xf numFmtId="0" fontId="13" fillId="0" borderId="0"/>
    <xf numFmtId="0" fontId="11" fillId="0" borderId="0"/>
    <xf numFmtId="167" fontId="14"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156">
    <xf numFmtId="0" fontId="0" fillId="0" borderId="0" xfId="0"/>
    <xf numFmtId="0" fontId="8" fillId="0" borderId="0" xfId="0" applyFont="1" applyBorder="1" applyAlignment="1">
      <alignment horizontal="left"/>
    </xf>
    <xf numFmtId="0" fontId="8" fillId="0" borderId="0" xfId="2" applyFont="1" applyFill="1" applyBorder="1" applyAlignment="1">
      <alignment horizontal="left"/>
    </xf>
    <xf numFmtId="2" fontId="8" fillId="0" borderId="0" xfId="2" applyNumberFormat="1" applyFont="1" applyFill="1" applyBorder="1" applyAlignment="1">
      <alignment horizontal="left"/>
    </xf>
    <xf numFmtId="0" fontId="8" fillId="2" borderId="0" xfId="2" applyFont="1" applyFill="1" applyBorder="1" applyAlignment="1">
      <alignment horizontal="left"/>
    </xf>
    <xf numFmtId="1" fontId="6" fillId="0" borderId="0" xfId="2" applyNumberFormat="1" applyFont="1" applyFill="1" applyBorder="1" applyAlignment="1">
      <alignment horizontal="left"/>
    </xf>
    <xf numFmtId="0" fontId="8" fillId="0" borderId="0" xfId="2" applyFont="1" applyFill="1" applyBorder="1" applyAlignment="1">
      <alignment horizontal="center"/>
    </xf>
    <xf numFmtId="0" fontId="8" fillId="0" borderId="0" xfId="2" applyFont="1" applyBorder="1" applyAlignment="1">
      <alignment horizontal="center"/>
    </xf>
    <xf numFmtId="0" fontId="5" fillId="2" borderId="0" xfId="0" applyFont="1" applyFill="1" applyBorder="1" applyAlignment="1">
      <alignment horizontal="left"/>
    </xf>
    <xf numFmtId="0" fontId="8" fillId="2" borderId="0" xfId="0" applyFont="1" applyFill="1" applyBorder="1" applyAlignment="1">
      <alignment horizontal="left"/>
    </xf>
    <xf numFmtId="0" fontId="8" fillId="2" borderId="0" xfId="2" applyFont="1" applyFill="1" applyBorder="1" applyAlignment="1">
      <alignment horizontal="center"/>
    </xf>
    <xf numFmtId="1" fontId="6" fillId="0" borderId="1" xfId="2" applyNumberFormat="1" applyFont="1" applyFill="1" applyBorder="1" applyAlignment="1">
      <alignment horizontal="left"/>
    </xf>
    <xf numFmtId="0" fontId="4" fillId="0" borderId="0" xfId="1" applyFont="1" applyFill="1" applyBorder="1" applyAlignment="1">
      <alignment horizontal="center"/>
    </xf>
    <xf numFmtId="0" fontId="4" fillId="0" borderId="0" xfId="1" applyFont="1" applyFill="1" applyBorder="1"/>
    <xf numFmtId="0" fontId="4" fillId="0" borderId="0" xfId="1" applyFont="1" applyFill="1" applyBorder="1" applyAlignment="1">
      <alignment horizontal="left"/>
    </xf>
    <xf numFmtId="2" fontId="4" fillId="0" borderId="0" xfId="1" applyNumberFormat="1" applyFont="1" applyFill="1" applyBorder="1"/>
    <xf numFmtId="0" fontId="4" fillId="0" borderId="0" xfId="0" applyFont="1" applyFill="1" applyBorder="1" applyAlignment="1">
      <alignment horizontal="center"/>
    </xf>
    <xf numFmtId="0" fontId="4" fillId="0" borderId="0" xfId="0" applyFont="1" applyFill="1" applyBorder="1"/>
    <xf numFmtId="2" fontId="4" fillId="0" borderId="0" xfId="0" applyNumberFormat="1" applyFont="1" applyFill="1" applyBorder="1"/>
    <xf numFmtId="0" fontId="4" fillId="0" borderId="1" xfId="1" applyFont="1" applyFill="1" applyBorder="1" applyAlignment="1">
      <alignment horizontal="center"/>
    </xf>
    <xf numFmtId="0" fontId="4" fillId="0" borderId="1" xfId="1" applyFont="1" applyFill="1" applyBorder="1"/>
    <xf numFmtId="0" fontId="4" fillId="0" borderId="1" xfId="1" applyFont="1" applyFill="1" applyBorder="1" applyAlignment="1">
      <alignment horizontal="left"/>
    </xf>
    <xf numFmtId="2" fontId="4" fillId="0" borderId="1" xfId="1" applyNumberFormat="1" applyFont="1" applyFill="1" applyBorder="1"/>
    <xf numFmtId="0" fontId="8" fillId="0" borderId="0" xfId="0" applyFont="1" applyFill="1" applyBorder="1" applyAlignment="1">
      <alignment horizontal="left"/>
    </xf>
    <xf numFmtId="0" fontId="2" fillId="0" borderId="0" xfId="2" applyFont="1" applyFill="1" applyBorder="1" applyAlignment="1">
      <alignment horizontal="left"/>
    </xf>
    <xf numFmtId="0" fontId="2" fillId="0" borderId="0" xfId="0" applyFont="1" applyFill="1" applyBorder="1" applyAlignment="1">
      <alignment horizontal="center"/>
    </xf>
    <xf numFmtId="2" fontId="2" fillId="0" borderId="0" xfId="0" applyNumberFormat="1" applyFont="1" applyFill="1" applyBorder="1" applyAlignment="1">
      <alignment horizontal="left"/>
    </xf>
    <xf numFmtId="0" fontId="2" fillId="0" borderId="0" xfId="0" applyFont="1" applyBorder="1" applyAlignment="1">
      <alignment horizontal="center"/>
    </xf>
    <xf numFmtId="0" fontId="2" fillId="0" borderId="0" xfId="0" applyFont="1" applyBorder="1" applyAlignment="1">
      <alignment horizontal="left"/>
    </xf>
    <xf numFmtId="2" fontId="2" fillId="0" borderId="0" xfId="0" applyNumberFormat="1" applyFont="1" applyBorder="1" applyAlignment="1">
      <alignment horizontal="left"/>
    </xf>
    <xf numFmtId="0" fontId="2" fillId="0" borderId="0" xfId="0" applyFont="1" applyFill="1" applyBorder="1" applyAlignment="1">
      <alignment horizontal="left"/>
    </xf>
    <xf numFmtId="0" fontId="2" fillId="0" borderId="0" xfId="0" applyNumberFormat="1" applyFont="1" applyBorder="1" applyAlignment="1">
      <alignment horizontal="left"/>
    </xf>
    <xf numFmtId="0" fontId="2" fillId="0" borderId="1" xfId="0" applyFont="1" applyFill="1" applyBorder="1" applyAlignment="1">
      <alignment horizontal="center"/>
    </xf>
    <xf numFmtId="2" fontId="2" fillId="0" borderId="1" xfId="0" applyNumberFormat="1" applyFont="1" applyFill="1" applyBorder="1" applyAlignment="1">
      <alignment horizontal="left"/>
    </xf>
    <xf numFmtId="0" fontId="2" fillId="0" borderId="1" xfId="0" applyFont="1" applyBorder="1"/>
    <xf numFmtId="2" fontId="2" fillId="0" borderId="1" xfId="0" applyNumberFormat="1" applyFont="1" applyBorder="1" applyAlignment="1">
      <alignment horizontal="left"/>
    </xf>
    <xf numFmtId="0" fontId="2" fillId="0" borderId="0" xfId="0" applyFont="1" applyBorder="1"/>
    <xf numFmtId="0" fontId="2" fillId="0" borderId="0" xfId="2" applyFont="1" applyBorder="1" applyAlignment="1">
      <alignment horizontal="center"/>
    </xf>
    <xf numFmtId="0" fontId="2" fillId="0" borderId="0" xfId="2" applyFont="1" applyFill="1" applyBorder="1" applyAlignment="1">
      <alignment horizontal="center"/>
    </xf>
    <xf numFmtId="0" fontId="2" fillId="0" borderId="0" xfId="2" applyFont="1" applyBorder="1" applyAlignment="1">
      <alignment horizontal="left"/>
    </xf>
    <xf numFmtId="2" fontId="2" fillId="0" borderId="0" xfId="2" applyNumberFormat="1" applyFont="1" applyFill="1" applyBorder="1" applyAlignment="1">
      <alignment horizontal="left"/>
    </xf>
    <xf numFmtId="0" fontId="2" fillId="2" borderId="0" xfId="2" applyFont="1" applyFill="1" applyBorder="1" applyAlignment="1">
      <alignment horizontal="left"/>
    </xf>
    <xf numFmtId="165" fontId="2" fillId="0" borderId="0" xfId="2" applyNumberFormat="1" applyFont="1" applyFill="1" applyBorder="1" applyAlignment="1">
      <alignment horizontal="left"/>
    </xf>
    <xf numFmtId="0" fontId="2" fillId="0" borderId="0" xfId="0" applyFont="1" applyFill="1" applyBorder="1"/>
    <xf numFmtId="1" fontId="2" fillId="0" borderId="0" xfId="2" applyNumberFormat="1" applyFont="1" applyFill="1" applyBorder="1" applyAlignment="1">
      <alignment horizontal="left"/>
    </xf>
    <xf numFmtId="166" fontId="2" fillId="0" borderId="0" xfId="2" applyNumberFormat="1" applyFont="1" applyFill="1" applyBorder="1" applyAlignment="1">
      <alignment horizontal="left"/>
    </xf>
    <xf numFmtId="165" fontId="2" fillId="0" borderId="1" xfId="2" applyNumberFormat="1" applyFont="1" applyFill="1" applyBorder="1" applyAlignment="1">
      <alignment horizontal="left"/>
    </xf>
    <xf numFmtId="0" fontId="2" fillId="0" borderId="1" xfId="0" applyFont="1" applyFill="1" applyBorder="1"/>
    <xf numFmtId="2" fontId="2" fillId="0" borderId="1" xfId="2" applyNumberFormat="1" applyFont="1" applyFill="1" applyBorder="1" applyAlignment="1">
      <alignment horizontal="left"/>
    </xf>
    <xf numFmtId="0" fontId="2" fillId="0" borderId="1" xfId="2" applyFont="1" applyFill="1" applyBorder="1" applyAlignment="1">
      <alignment horizontal="left"/>
    </xf>
    <xf numFmtId="1" fontId="2" fillId="0" borderId="1" xfId="2" applyNumberFormat="1" applyFont="1" applyFill="1" applyBorder="1" applyAlignment="1">
      <alignment horizontal="left"/>
    </xf>
    <xf numFmtId="166" fontId="2" fillId="0" borderId="1" xfId="2" applyNumberFormat="1" applyFont="1" applyFill="1" applyBorder="1" applyAlignment="1">
      <alignment horizontal="left"/>
    </xf>
    <xf numFmtId="2" fontId="1" fillId="0" borderId="0" xfId="0" applyNumberFormat="1" applyFont="1" applyFill="1" applyBorder="1" applyAlignment="1">
      <alignment horizontal="center"/>
    </xf>
    <xf numFmtId="0" fontId="2" fillId="2" borderId="0" xfId="0" applyFont="1" applyFill="1" applyBorder="1"/>
    <xf numFmtId="0" fontId="2" fillId="2" borderId="0" xfId="0" applyFont="1" applyFill="1" applyBorder="1" applyAlignment="1">
      <alignment horizontal="center"/>
    </xf>
    <xf numFmtId="2" fontId="2" fillId="2" borderId="0" xfId="0" applyNumberFormat="1" applyFont="1" applyFill="1" applyBorder="1" applyAlignment="1">
      <alignment horizontal="left"/>
    </xf>
    <xf numFmtId="165" fontId="2" fillId="2" borderId="0" xfId="2" applyNumberFormat="1" applyFont="1" applyFill="1" applyBorder="1" applyAlignment="1">
      <alignment horizontal="left"/>
    </xf>
    <xf numFmtId="2" fontId="2" fillId="2" borderId="0" xfId="2" applyNumberFormat="1" applyFont="1" applyFill="1" applyBorder="1" applyAlignment="1">
      <alignment horizontal="left"/>
    </xf>
    <xf numFmtId="0" fontId="4" fillId="0" borderId="1" xfId="0" applyFont="1" applyFill="1" applyBorder="1" applyAlignment="1">
      <alignment horizontal="center"/>
    </xf>
    <xf numFmtId="0" fontId="4" fillId="0" borderId="1" xfId="0" applyFont="1" applyFill="1" applyBorder="1"/>
    <xf numFmtId="2" fontId="4" fillId="0" borderId="1" xfId="0" applyNumberFormat="1" applyFont="1" applyFill="1" applyBorder="1"/>
    <xf numFmtId="0" fontId="4" fillId="2" borderId="0" xfId="0" applyFont="1" applyFill="1" applyBorder="1" applyAlignment="1">
      <alignment horizontal="center"/>
    </xf>
    <xf numFmtId="0" fontId="4" fillId="2" borderId="0" xfId="0" applyFont="1" applyFill="1" applyBorder="1"/>
    <xf numFmtId="2" fontId="4" fillId="2" borderId="0" xfId="0" applyNumberFormat="1" applyFont="1" applyFill="1" applyBorder="1"/>
    <xf numFmtId="2" fontId="5" fillId="2" borderId="0" xfId="2" applyNumberFormat="1" applyFont="1" applyFill="1" applyBorder="1" applyAlignment="1">
      <alignment horizontal="left"/>
    </xf>
    <xf numFmtId="2" fontId="8" fillId="2" borderId="0" xfId="2" applyNumberFormat="1" applyFont="1" applyFill="1" applyBorder="1" applyAlignment="1">
      <alignment horizontal="left"/>
    </xf>
    <xf numFmtId="0" fontId="5" fillId="2" borderId="0" xfId="2" applyFont="1" applyFill="1" applyBorder="1" applyAlignment="1">
      <alignment horizontal="left"/>
    </xf>
    <xf numFmtId="0" fontId="8" fillId="0" borderId="1" xfId="2" applyFont="1" applyFill="1" applyBorder="1" applyAlignment="1">
      <alignment horizontal="left"/>
    </xf>
    <xf numFmtId="2" fontId="6" fillId="0" borderId="0" xfId="0" applyNumberFormat="1" applyFont="1" applyFill="1" applyBorder="1" applyAlignment="1">
      <alignment horizontal="left"/>
    </xf>
    <xf numFmtId="1" fontId="2" fillId="0" borderId="0" xfId="0" applyNumberFormat="1" applyFont="1" applyFill="1" applyBorder="1" applyAlignment="1">
      <alignment horizontal="center"/>
    </xf>
    <xf numFmtId="2" fontId="6" fillId="0" borderId="0" xfId="1" applyNumberFormat="1" applyFont="1" applyFill="1" applyBorder="1"/>
    <xf numFmtId="0" fontId="8" fillId="0" borderId="1" xfId="0" applyFont="1" applyFill="1" applyBorder="1" applyAlignment="1">
      <alignment horizontal="left"/>
    </xf>
    <xf numFmtId="0" fontId="8" fillId="0" borderId="1" xfId="2" applyFont="1" applyFill="1" applyBorder="1" applyAlignment="1">
      <alignment horizontal="center"/>
    </xf>
    <xf numFmtId="0" fontId="10" fillId="0" borderId="1" xfId="0" applyFont="1" applyFill="1" applyBorder="1" applyAlignment="1">
      <alignment horizontal="left"/>
    </xf>
    <xf numFmtId="2" fontId="8" fillId="0" borderId="1" xfId="2" applyNumberFormat="1" applyFont="1" applyFill="1" applyBorder="1" applyAlignment="1">
      <alignment horizontal="left"/>
    </xf>
    <xf numFmtId="2" fontId="6" fillId="0" borderId="0" xfId="0" applyNumberFormat="1" applyFont="1" applyFill="1" applyBorder="1"/>
    <xf numFmtId="0" fontId="5" fillId="2" borderId="0" xfId="1" applyFont="1" applyFill="1" applyBorder="1" applyAlignment="1">
      <alignment horizontal="center"/>
    </xf>
    <xf numFmtId="0" fontId="5" fillId="2" borderId="0" xfId="1" applyFont="1" applyFill="1" applyBorder="1"/>
    <xf numFmtId="0" fontId="5" fillId="2" borderId="0" xfId="1" applyFont="1" applyFill="1" applyBorder="1" applyAlignment="1">
      <alignment horizontal="left"/>
    </xf>
    <xf numFmtId="2" fontId="5" fillId="2" borderId="0" xfId="0" applyNumberFormat="1" applyFont="1" applyFill="1" applyBorder="1" applyAlignment="1">
      <alignment horizontal="left"/>
    </xf>
    <xf numFmtId="165" fontId="5" fillId="2" borderId="0" xfId="2" applyNumberFormat="1" applyFont="1" applyFill="1" applyBorder="1" applyAlignment="1">
      <alignment horizontal="left"/>
    </xf>
    <xf numFmtId="0" fontId="5" fillId="2" borderId="0" xfId="0" applyFont="1" applyFill="1" applyBorder="1"/>
    <xf numFmtId="1" fontId="5" fillId="2" borderId="0" xfId="2" applyNumberFormat="1" applyFont="1" applyFill="1" applyBorder="1" applyAlignment="1">
      <alignment horizontal="left"/>
    </xf>
    <xf numFmtId="166" fontId="5" fillId="2" borderId="0" xfId="2" applyNumberFormat="1" applyFont="1" applyFill="1" applyBorder="1" applyAlignment="1">
      <alignment horizontal="left"/>
    </xf>
    <xf numFmtId="0" fontId="5" fillId="0" borderId="1" xfId="0" applyFont="1" applyFill="1" applyBorder="1" applyAlignment="1">
      <alignment horizontal="left"/>
    </xf>
    <xf numFmtId="2" fontId="4" fillId="0" borderId="0" xfId="0" applyNumberFormat="1" applyFont="1" applyFill="1" applyBorder="1" applyAlignment="1">
      <alignment horizontal="center"/>
    </xf>
    <xf numFmtId="2" fontId="4" fillId="0" borderId="0" xfId="1" applyNumberFormat="1" applyFont="1" applyFill="1" applyBorder="1" applyAlignment="1">
      <alignment horizontal="center"/>
    </xf>
    <xf numFmtId="2" fontId="4" fillId="0" borderId="1" xfId="0" applyNumberFormat="1" applyFont="1" applyFill="1" applyBorder="1" applyAlignment="1">
      <alignment horizontal="center"/>
    </xf>
    <xf numFmtId="2" fontId="4" fillId="2" borderId="0" xfId="0" applyNumberFormat="1" applyFont="1" applyFill="1" applyBorder="1" applyAlignment="1">
      <alignment horizontal="center"/>
    </xf>
    <xf numFmtId="2" fontId="4" fillId="0" borderId="1" xfId="1" applyNumberFormat="1" applyFont="1" applyFill="1" applyBorder="1" applyAlignment="1">
      <alignment horizontal="center"/>
    </xf>
    <xf numFmtId="165" fontId="0" fillId="0" borderId="0" xfId="0" applyNumberFormat="1"/>
    <xf numFmtId="0" fontId="17" fillId="0" borderId="0" xfId="0" applyFont="1"/>
    <xf numFmtId="165" fontId="17" fillId="0" borderId="0" xfId="0" applyNumberFormat="1" applyFont="1"/>
    <xf numFmtId="0" fontId="18" fillId="0" borderId="0" xfId="0" applyFont="1"/>
    <xf numFmtId="165" fontId="18" fillId="0" borderId="0" xfId="0" applyNumberFormat="1" applyFont="1"/>
    <xf numFmtId="2" fontId="0" fillId="0" borderId="0" xfId="0" applyNumberFormat="1"/>
    <xf numFmtId="0" fontId="21" fillId="0" borderId="0" xfId="0" applyFont="1"/>
    <xf numFmtId="0" fontId="22" fillId="0" borderId="0" xfId="0" applyFont="1"/>
    <xf numFmtId="0" fontId="23" fillId="0" borderId="0" xfId="0" applyFont="1"/>
    <xf numFmtId="2" fontId="17" fillId="0" borderId="0" xfId="0" applyNumberFormat="1" applyFont="1"/>
    <xf numFmtId="0" fontId="21" fillId="0" borderId="0" xfId="0" applyFont="1" applyAlignment="1">
      <alignment wrapText="1"/>
    </xf>
    <xf numFmtId="0" fontId="24" fillId="0" borderId="0" xfId="0" applyFont="1"/>
    <xf numFmtId="0" fontId="0" fillId="0" borderId="0" xfId="0" applyFont="1"/>
    <xf numFmtId="11" fontId="0" fillId="0" borderId="0" xfId="0" applyNumberFormat="1" applyFont="1"/>
    <xf numFmtId="49" fontId="0" fillId="0" borderId="0" xfId="0" applyNumberFormat="1" applyFont="1"/>
    <xf numFmtId="0" fontId="0" fillId="0" borderId="0" xfId="0" applyFont="1" applyAlignment="1">
      <alignment horizontal="left"/>
    </xf>
    <xf numFmtId="0" fontId="11" fillId="0" borderId="0" xfId="0" applyFont="1" applyFill="1" applyBorder="1" applyAlignment="1">
      <alignment horizontal="left"/>
    </xf>
    <xf numFmtId="0" fontId="21" fillId="0" borderId="0" xfId="0" applyFont="1" applyAlignment="1">
      <alignment horizontal="left"/>
    </xf>
    <xf numFmtId="49" fontId="21" fillId="0" borderId="0" xfId="0" applyNumberFormat="1" applyFont="1"/>
    <xf numFmtId="164" fontId="21" fillId="0" borderId="0" xfId="0" applyNumberFormat="1" applyFont="1"/>
    <xf numFmtId="168" fontId="21" fillId="0" borderId="0" xfId="0" applyNumberFormat="1" applyFont="1"/>
    <xf numFmtId="0" fontId="26" fillId="0" borderId="0" xfId="0" applyFont="1"/>
    <xf numFmtId="11" fontId="26" fillId="0" borderId="0" xfId="0" applyNumberFormat="1" applyFont="1"/>
    <xf numFmtId="0" fontId="8" fillId="2" borderId="0" xfId="2" applyFont="1" applyFill="1" applyBorder="1" applyAlignment="1">
      <alignment horizontal="right"/>
    </xf>
    <xf numFmtId="2" fontId="2" fillId="3" borderId="0" xfId="2" applyNumberFormat="1" applyFont="1" applyFill="1" applyBorder="1" applyAlignment="1">
      <alignment horizontal="left"/>
    </xf>
    <xf numFmtId="0" fontId="2" fillId="3" borderId="0" xfId="2" applyFont="1" applyFill="1" applyBorder="1" applyAlignment="1">
      <alignment horizontal="left"/>
    </xf>
    <xf numFmtId="0" fontId="8" fillId="3" borderId="0" xfId="2" applyFont="1" applyFill="1" applyBorder="1" applyAlignment="1">
      <alignment horizontal="left"/>
    </xf>
    <xf numFmtId="0" fontId="8" fillId="3" borderId="1" xfId="2" applyFont="1" applyFill="1" applyBorder="1" applyAlignment="1">
      <alignment horizontal="left"/>
    </xf>
    <xf numFmtId="0" fontId="8" fillId="3" borderId="0" xfId="0" applyFont="1" applyFill="1" applyBorder="1" applyAlignment="1">
      <alignment horizontal="left"/>
    </xf>
    <xf numFmtId="2" fontId="2" fillId="0" borderId="0" xfId="2" applyNumberFormat="1" applyFont="1" applyFill="1" applyBorder="1" applyAlignment="1"/>
    <xf numFmtId="2" fontId="8" fillId="0" borderId="0" xfId="2" applyNumberFormat="1" applyFont="1" applyFill="1" applyBorder="1" applyAlignment="1"/>
    <xf numFmtId="2" fontId="4" fillId="0" borderId="0" xfId="1" applyNumberFormat="1" applyFont="1" applyFill="1" applyBorder="1" applyAlignment="1"/>
    <xf numFmtId="2" fontId="2" fillId="0" borderId="0" xfId="0" applyNumberFormat="1" applyFont="1" applyFill="1" applyBorder="1" applyAlignment="1"/>
    <xf numFmtId="2" fontId="4" fillId="0" borderId="0" xfId="0" applyNumberFormat="1" applyFont="1" applyFill="1" applyBorder="1" applyAlignment="1"/>
    <xf numFmtId="2" fontId="2" fillId="0" borderId="0" xfId="0" applyNumberFormat="1" applyFont="1" applyBorder="1" applyAlignment="1"/>
    <xf numFmtId="2" fontId="6" fillId="0" borderId="0" xfId="1" applyNumberFormat="1" applyFont="1" applyFill="1" applyBorder="1" applyAlignment="1"/>
    <xf numFmtId="2" fontId="4" fillId="0" borderId="1" xfId="1" applyNumberFormat="1" applyFont="1" applyFill="1" applyBorder="1" applyAlignment="1"/>
    <xf numFmtId="2" fontId="2" fillId="0" borderId="1" xfId="0" applyNumberFormat="1" applyFont="1" applyFill="1" applyBorder="1" applyAlignment="1"/>
    <xf numFmtId="2" fontId="6" fillId="0" borderId="1" xfId="1" applyNumberFormat="1" applyFont="1" applyFill="1" applyBorder="1" applyAlignment="1"/>
    <xf numFmtId="2" fontId="5" fillId="2" borderId="0" xfId="1" applyNumberFormat="1" applyFont="1" applyFill="1" applyBorder="1" applyAlignment="1"/>
    <xf numFmtId="2" fontId="5" fillId="2" borderId="0" xfId="0" applyNumberFormat="1" applyFont="1" applyFill="1" applyBorder="1" applyAlignment="1"/>
    <xf numFmtId="2" fontId="10" fillId="2" borderId="0" xfId="1" applyNumberFormat="1" applyFont="1" applyFill="1" applyBorder="1" applyAlignment="1"/>
    <xf numFmtId="2" fontId="6" fillId="0" borderId="0" xfId="0" applyNumberFormat="1" applyFont="1" applyFill="1" applyBorder="1" applyAlignment="1"/>
    <xf numFmtId="0" fontId="2" fillId="0" borderId="0" xfId="2" applyFont="1" applyFill="1" applyBorder="1" applyAlignment="1"/>
    <xf numFmtId="0" fontId="8" fillId="0" borderId="0" xfId="2" applyFont="1" applyFill="1" applyBorder="1" applyAlignment="1"/>
    <xf numFmtId="0" fontId="8" fillId="0" borderId="1" xfId="2" applyFont="1" applyFill="1" applyBorder="1" applyAlignment="1"/>
    <xf numFmtId="0" fontId="8" fillId="0" borderId="1" xfId="0" applyFont="1" applyFill="1" applyBorder="1" applyAlignment="1"/>
    <xf numFmtId="0" fontId="8" fillId="2" borderId="0" xfId="2" applyFont="1" applyFill="1" applyBorder="1" applyAlignment="1"/>
    <xf numFmtId="0" fontId="8" fillId="2" borderId="0" xfId="0" applyFont="1" applyFill="1" applyBorder="1" applyAlignment="1"/>
    <xf numFmtId="0" fontId="2" fillId="0" borderId="0" xfId="0" applyFont="1" applyFill="1" applyBorder="1" applyAlignment="1"/>
    <xf numFmtId="0" fontId="4" fillId="0" borderId="0" xfId="1" applyFont="1" applyFill="1" applyBorder="1" applyAlignment="1"/>
    <xf numFmtId="0" fontId="4" fillId="0" borderId="0" xfId="0" applyFont="1" applyFill="1" applyBorder="1" applyAlignment="1"/>
    <xf numFmtId="0" fontId="2" fillId="0" borderId="0" xfId="0" applyFont="1" applyBorder="1" applyAlignment="1"/>
    <xf numFmtId="0" fontId="2" fillId="0" borderId="0" xfId="0" applyNumberFormat="1" applyFont="1" applyBorder="1" applyAlignment="1"/>
    <xf numFmtId="0" fontId="2" fillId="0" borderId="1" xfId="0" applyFont="1" applyFill="1" applyBorder="1" applyAlignment="1"/>
    <xf numFmtId="0" fontId="4" fillId="0" borderId="1" xfId="1" applyFont="1" applyFill="1" applyBorder="1" applyAlignment="1"/>
    <xf numFmtId="0" fontId="5" fillId="2" borderId="0" xfId="0" applyFont="1" applyFill="1" applyBorder="1" applyAlignment="1"/>
    <xf numFmtId="0" fontId="5" fillId="2" borderId="0" xfId="1" applyFont="1" applyFill="1" applyBorder="1" applyAlignment="1"/>
    <xf numFmtId="1" fontId="2" fillId="0" borderId="0" xfId="0" applyNumberFormat="1" applyFont="1" applyFill="1" applyBorder="1" applyAlignment="1"/>
    <xf numFmtId="166" fontId="2" fillId="0" borderId="0" xfId="0" applyNumberFormat="1" applyFont="1" applyBorder="1" applyAlignment="1"/>
    <xf numFmtId="166" fontId="2" fillId="0" borderId="0" xfId="0" applyNumberFormat="1" applyFont="1" applyFill="1" applyBorder="1" applyAlignment="1"/>
    <xf numFmtId="2" fontId="2" fillId="0" borderId="1" xfId="0" applyNumberFormat="1" applyFont="1" applyBorder="1" applyAlignment="1"/>
    <xf numFmtId="2" fontId="1" fillId="0" borderId="0" xfId="0" applyNumberFormat="1" applyFont="1" applyFill="1" applyBorder="1" applyAlignment="1"/>
    <xf numFmtId="2" fontId="8" fillId="3" borderId="1" xfId="2" applyNumberFormat="1" applyFont="1" applyFill="1" applyBorder="1" applyAlignment="1">
      <alignment horizontal="left"/>
    </xf>
    <xf numFmtId="2" fontId="2" fillId="2" borderId="0" xfId="0" applyNumberFormat="1" applyFont="1" applyFill="1" applyBorder="1" applyAlignment="1"/>
    <xf numFmtId="0" fontId="27" fillId="0" borderId="0" xfId="0" applyFont="1" applyAlignment="1">
      <alignment vertical="center"/>
    </xf>
  </cellXfs>
  <cellStyles count="134">
    <cellStyle name="2 dp" xfId="4" xr:uid="{00000000-0005-0000-0000-000000000000}"/>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Normal" xfId="0" builtinId="0"/>
    <cellStyle name="Normal 2" xfId="1" xr:uid="{00000000-0005-0000-0000-000080000000}"/>
    <cellStyle name="Normal 3" xfId="3" xr:uid="{00000000-0005-0000-0000-000081000000}"/>
    <cellStyle name="Normal 4" xfId="5" xr:uid="{00000000-0005-0000-0000-000082000000}"/>
    <cellStyle name="Normal 5" xfId="2" xr:uid="{00000000-0005-0000-0000-000083000000}"/>
    <cellStyle name="Normal 6" xfId="6" xr:uid="{00000000-0005-0000-0000-000084000000}"/>
    <cellStyle name="Normal 7" xfId="7" xr:uid="{00000000-0005-0000-0000-000085000000}"/>
  </cellStyles>
  <dxfs count="6">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LAM%20ICP-MS%20DATA%200108-0209-2013%20-%20BACKUP.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EPMA_Leeds%20Data_2014042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CP DATA ALL"/>
      <sheetName val="PRELIMINARY"/>
      <sheetName val="ORGANIZED"/>
      <sheetName val="ICP STANDARDS"/>
      <sheetName val="TRACE PLOTS BACKUP"/>
    </sheetNames>
    <sheetDataSet>
      <sheetData sheetId="0"/>
      <sheetData sheetId="1">
        <row r="2">
          <cell r="A2">
            <v>1</v>
          </cell>
        </row>
        <row r="24">
          <cell r="AZ24">
            <v>0</v>
          </cell>
        </row>
      </sheetData>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tical conditions 14.04.28"/>
      <sheetName val="amph"/>
      <sheetName val="Ridolfi 2010 &amp; 2012"/>
      <sheetName val="bio"/>
      <sheetName val="Mica recalculation"/>
      <sheetName val="ol-opx"/>
      <sheetName val="Fo calculation"/>
      <sheetName val="En calculation"/>
      <sheetName val="mgt"/>
      <sheetName val="ILMAT"/>
      <sheetName val="mgt (2)"/>
      <sheetName val="Sheet2"/>
    </sheetNames>
    <sheetDataSet>
      <sheetData sheetId="0"/>
      <sheetData sheetId="1"/>
      <sheetData sheetId="2"/>
      <sheetData sheetId="3"/>
      <sheetData sheetId="4">
        <row r="6">
          <cell r="C6">
            <v>11</v>
          </cell>
        </row>
      </sheetData>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1C180-9233-4F60-996A-F30D9216308F}">
  <dimension ref="A1:DR284"/>
  <sheetViews>
    <sheetView tabSelected="1" workbookViewId="0">
      <pane xSplit="1" ySplit="1" topLeftCell="B2" activePane="bottomRight" state="frozenSplit"/>
      <selection activeCell="A2" sqref="A2"/>
      <selection pane="topRight" activeCell="B2" sqref="B2"/>
      <selection pane="bottomLeft" activeCell="A5" sqref="A5"/>
      <selection pane="bottomRight" activeCell="P2" sqref="P2"/>
    </sheetView>
  </sheetViews>
  <sheetFormatPr defaultColWidth="8.77734375" defaultRowHeight="10.5" customHeight="1"/>
  <cols>
    <col min="1" max="1" width="29" style="36" customWidth="1"/>
    <col min="2" max="2" width="13.44140625" style="27" customWidth="1"/>
    <col min="3" max="3" width="26.109375" style="36" bestFit="1" customWidth="1"/>
    <col min="4" max="4" width="5.44140625" style="142" bestFit="1" customWidth="1"/>
    <col min="5" max="5" width="6.6640625" style="142" bestFit="1" customWidth="1"/>
    <col min="6" max="6" width="5.44140625" style="142" bestFit="1" customWidth="1"/>
    <col min="7" max="8" width="4.77734375" style="142" customWidth="1"/>
    <col min="9" max="9" width="5.44140625" style="142" customWidth="1"/>
    <col min="10" max="16" width="4.77734375" style="142" customWidth="1"/>
    <col min="17" max="17" width="7.33203125" style="142" bestFit="1" customWidth="1"/>
    <col min="18" max="28" width="4.77734375" style="36" customWidth="1"/>
    <col min="29" max="29" width="5.6640625" style="36" bestFit="1" customWidth="1"/>
    <col min="30" max="30" width="7.33203125" style="36" bestFit="1" customWidth="1"/>
    <col min="31" max="31" width="5.44140625" style="36" customWidth="1"/>
    <col min="32" max="32" width="4.77734375" style="36" bestFit="1" customWidth="1"/>
    <col min="33" max="33" width="5.77734375" style="36" customWidth="1"/>
    <col min="34" max="34" width="13.44140625" style="27" customWidth="1"/>
    <col min="35" max="35" width="5" style="142" bestFit="1" customWidth="1"/>
    <col min="36" max="36" width="6.109375" style="142" bestFit="1" customWidth="1"/>
    <col min="37" max="37" width="5.77734375" style="142" bestFit="1" customWidth="1"/>
    <col min="38" max="40" width="6.109375" style="142" bestFit="1" customWidth="1"/>
    <col min="41" max="46" width="5" style="142" bestFit="1" customWidth="1"/>
    <col min="47" max="47" width="5" style="142" customWidth="1"/>
    <col min="48" max="48" width="7.77734375" style="142" bestFit="1" customWidth="1"/>
    <col min="49" max="49" width="7.77734375" style="36" customWidth="1"/>
    <col min="50" max="70" width="6" style="36" customWidth="1"/>
    <col min="71" max="71" width="6" style="36" bestFit="1" customWidth="1"/>
    <col min="72" max="72" width="7.33203125" style="36" bestFit="1" customWidth="1"/>
    <col min="73" max="73" width="5.44140625" style="36" customWidth="1"/>
    <col min="74" max="74" width="7.6640625" style="36" bestFit="1" customWidth="1"/>
    <col min="75" max="75" width="5.44140625" style="36" customWidth="1"/>
    <col min="76" max="76" width="10.77734375" style="36" bestFit="1" customWidth="1"/>
    <col min="77" max="77" width="5.44140625" style="36" customWidth="1"/>
    <col min="78" max="79" width="6.44140625" style="36" customWidth="1"/>
    <col min="80" max="91" width="7.109375" style="36" customWidth="1"/>
    <col min="92" max="95" width="6.109375" style="36" customWidth="1"/>
    <col min="96" max="96" width="6.6640625" style="36" customWidth="1"/>
    <col min="97" max="99" width="6.109375" style="36" customWidth="1"/>
    <col min="100" max="100" width="7.109375" style="36" customWidth="1"/>
    <col min="101" max="101" width="8.77734375" style="36"/>
    <col min="102" max="105" width="8.109375" style="36" customWidth="1"/>
    <col min="106" max="106" width="2.33203125" style="36" customWidth="1"/>
    <col min="107" max="108" width="8.109375" style="36" customWidth="1"/>
    <col min="109" max="109" width="2.33203125" style="36" customWidth="1"/>
    <col min="110" max="111" width="8.109375" style="36" customWidth="1"/>
    <col min="112" max="112" width="2.33203125" style="36" customWidth="1"/>
    <col min="113" max="113" width="8.109375" style="36" customWidth="1"/>
    <col min="114" max="114" width="2.33203125" style="36" customWidth="1"/>
    <col min="115" max="116" width="8.109375" style="36" customWidth="1"/>
    <col min="117" max="117" width="2.33203125" style="36" customWidth="1"/>
    <col min="118" max="119" width="8.109375" style="36" customWidth="1"/>
    <col min="120" max="120" width="2.33203125" style="36" customWidth="1"/>
    <col min="121" max="121" width="8.109375" style="36" customWidth="1"/>
    <col min="122" max="122" width="6" style="36" customWidth="1"/>
    <col min="123" max="16384" width="8.77734375" style="36"/>
  </cols>
  <sheetData>
    <row r="1" spans="1:122" s="71" customFormat="1" ht="12" thickBot="1">
      <c r="A1" s="84"/>
      <c r="B1" s="72" t="s">
        <v>223</v>
      </c>
      <c r="C1" s="71" t="s">
        <v>604</v>
      </c>
      <c r="D1" s="135" t="s">
        <v>287</v>
      </c>
      <c r="E1" s="135" t="s">
        <v>238</v>
      </c>
      <c r="F1" s="135" t="s">
        <v>277</v>
      </c>
      <c r="G1" s="135" t="s">
        <v>693</v>
      </c>
      <c r="H1" s="135" t="s">
        <v>694</v>
      </c>
      <c r="I1" s="135" t="s">
        <v>695</v>
      </c>
      <c r="J1" s="135" t="s">
        <v>696</v>
      </c>
      <c r="K1" s="135" t="s">
        <v>697</v>
      </c>
      <c r="L1" s="135" t="s">
        <v>698</v>
      </c>
      <c r="M1" s="135" t="s">
        <v>699</v>
      </c>
      <c r="N1" s="135" t="s">
        <v>700</v>
      </c>
      <c r="O1" s="135" t="s">
        <v>701</v>
      </c>
      <c r="P1" s="136" t="s">
        <v>702</v>
      </c>
      <c r="Q1" s="135" t="s">
        <v>221</v>
      </c>
      <c r="R1" s="67"/>
      <c r="S1" s="67" t="s">
        <v>278</v>
      </c>
      <c r="T1" s="67" t="s">
        <v>279</v>
      </c>
      <c r="U1" s="67" t="s">
        <v>280</v>
      </c>
      <c r="V1" s="67" t="s">
        <v>239</v>
      </c>
      <c r="W1" s="67" t="s">
        <v>220</v>
      </c>
      <c r="X1" s="67" t="s">
        <v>240</v>
      </c>
      <c r="Y1" s="67" t="s">
        <v>241</v>
      </c>
      <c r="Z1" s="67" t="s">
        <v>281</v>
      </c>
      <c r="AA1" s="67" t="s">
        <v>282</v>
      </c>
      <c r="AB1" s="71" t="s">
        <v>283</v>
      </c>
      <c r="AC1" s="71" t="s">
        <v>221</v>
      </c>
      <c r="AD1" s="67" t="s">
        <v>288</v>
      </c>
      <c r="AE1" s="67" t="s">
        <v>289</v>
      </c>
      <c r="AF1" s="67" t="s">
        <v>252</v>
      </c>
      <c r="AH1" s="72" t="s">
        <v>222</v>
      </c>
      <c r="AI1" s="135" t="s">
        <v>278</v>
      </c>
      <c r="AJ1" s="135" t="s">
        <v>279</v>
      </c>
      <c r="AK1" s="135" t="s">
        <v>280</v>
      </c>
      <c r="AL1" s="135" t="s">
        <v>284</v>
      </c>
      <c r="AM1" s="135" t="s">
        <v>239</v>
      </c>
      <c r="AN1" s="135" t="s">
        <v>240</v>
      </c>
      <c r="AO1" s="135" t="s">
        <v>241</v>
      </c>
      <c r="AP1" s="135" t="s">
        <v>220</v>
      </c>
      <c r="AQ1" s="135" t="s">
        <v>281</v>
      </c>
      <c r="AR1" s="135" t="s">
        <v>282</v>
      </c>
      <c r="AS1" s="135" t="s">
        <v>253</v>
      </c>
      <c r="AT1" s="135" t="s">
        <v>254</v>
      </c>
      <c r="AU1" s="135" t="s">
        <v>255</v>
      </c>
      <c r="AV1" s="135" t="s">
        <v>221</v>
      </c>
      <c r="AW1" s="67"/>
      <c r="AX1" s="67" t="s">
        <v>242</v>
      </c>
      <c r="AY1" s="67" t="s">
        <v>259</v>
      </c>
      <c r="AZ1" s="67" t="s">
        <v>260</v>
      </c>
      <c r="BA1" s="67" t="s">
        <v>221</v>
      </c>
      <c r="BB1" s="67" t="s">
        <v>261</v>
      </c>
      <c r="BC1" s="67" t="s">
        <v>243</v>
      </c>
      <c r="BD1" s="67" t="s">
        <v>256</v>
      </c>
      <c r="BE1" s="67" t="s">
        <v>257</v>
      </c>
      <c r="BF1" s="67" t="s">
        <v>247</v>
      </c>
      <c r="BG1" s="67" t="s">
        <v>258</v>
      </c>
      <c r="BH1" s="67" t="s">
        <v>246</v>
      </c>
      <c r="BI1" s="67" t="s">
        <v>221</v>
      </c>
      <c r="BJ1" s="67" t="s">
        <v>247</v>
      </c>
      <c r="BK1" s="67" t="s">
        <v>258</v>
      </c>
      <c r="BL1" s="67" t="s">
        <v>246</v>
      </c>
      <c r="BM1" s="67" t="s">
        <v>248</v>
      </c>
      <c r="BN1" s="67" t="s">
        <v>249</v>
      </c>
      <c r="BO1" s="67" t="s">
        <v>221</v>
      </c>
      <c r="BP1" s="67" t="s">
        <v>249</v>
      </c>
      <c r="BQ1" s="67" t="s">
        <v>250</v>
      </c>
      <c r="BR1" s="67" t="s">
        <v>221</v>
      </c>
      <c r="BS1" s="67" t="s">
        <v>236</v>
      </c>
      <c r="BT1" s="67" t="s">
        <v>262</v>
      </c>
      <c r="BU1" s="67" t="s">
        <v>252</v>
      </c>
      <c r="BV1" s="67" t="s">
        <v>289</v>
      </c>
      <c r="BW1" s="74" t="s">
        <v>291</v>
      </c>
      <c r="BX1" s="74" t="s">
        <v>292</v>
      </c>
      <c r="BY1" s="67"/>
      <c r="BZ1" s="67" t="s">
        <v>263</v>
      </c>
      <c r="CA1" s="67" t="s">
        <v>264</v>
      </c>
      <c r="CB1" s="67" t="s">
        <v>266</v>
      </c>
      <c r="CC1" s="67" t="s">
        <v>267</v>
      </c>
      <c r="CD1" s="67" t="s">
        <v>268</v>
      </c>
      <c r="CE1" s="67" t="s">
        <v>269</v>
      </c>
      <c r="CF1" s="67" t="s">
        <v>270</v>
      </c>
      <c r="CG1" s="67" t="s">
        <v>271</v>
      </c>
      <c r="CH1" s="67" t="s">
        <v>272</v>
      </c>
      <c r="CI1" s="67" t="s">
        <v>273</v>
      </c>
      <c r="CJ1" s="67" t="s">
        <v>274</v>
      </c>
      <c r="CK1" s="67" t="s">
        <v>264</v>
      </c>
      <c r="CL1" s="67" t="s">
        <v>263</v>
      </c>
      <c r="CM1" s="67" t="s">
        <v>265</v>
      </c>
      <c r="CN1" s="67" t="s">
        <v>278</v>
      </c>
      <c r="CO1" s="67" t="s">
        <v>279</v>
      </c>
      <c r="CP1" s="67" t="s">
        <v>280</v>
      </c>
      <c r="CQ1" s="67" t="s">
        <v>239</v>
      </c>
      <c r="CR1" s="67" t="s">
        <v>240</v>
      </c>
      <c r="CS1" s="67" t="s">
        <v>241</v>
      </c>
      <c r="CT1" s="67" t="s">
        <v>282</v>
      </c>
      <c r="CU1" s="67" t="s">
        <v>285</v>
      </c>
      <c r="CV1" s="67" t="s">
        <v>221</v>
      </c>
      <c r="CW1" s="67"/>
      <c r="CX1" s="67" t="s">
        <v>684</v>
      </c>
      <c r="CY1" s="67" t="s">
        <v>684</v>
      </c>
      <c r="CZ1" s="67" t="s">
        <v>684</v>
      </c>
      <c r="DA1" s="67" t="s">
        <v>684</v>
      </c>
      <c r="DB1" s="67"/>
      <c r="DC1" s="67" t="s">
        <v>685</v>
      </c>
      <c r="DD1" s="67" t="s">
        <v>685</v>
      </c>
      <c r="DE1" s="67"/>
      <c r="DF1" s="67" t="s">
        <v>686</v>
      </c>
      <c r="DG1" s="67" t="s">
        <v>686</v>
      </c>
      <c r="DH1" s="67"/>
      <c r="DI1" s="67" t="s">
        <v>687</v>
      </c>
      <c r="DJ1" s="67"/>
      <c r="DK1" s="67" t="s">
        <v>688</v>
      </c>
      <c r="DL1" s="67" t="s">
        <v>688</v>
      </c>
      <c r="DM1" s="67"/>
      <c r="DN1" s="67" t="s">
        <v>689</v>
      </c>
      <c r="DO1" s="67" t="s">
        <v>689</v>
      </c>
      <c r="DP1" s="67"/>
      <c r="DQ1" s="67" t="s">
        <v>690</v>
      </c>
      <c r="DR1" s="67"/>
    </row>
    <row r="2" spans="1:122" ht="10.5" customHeight="1">
      <c r="A2" s="14" t="s">
        <v>41</v>
      </c>
      <c r="B2" s="12">
        <v>1442</v>
      </c>
      <c r="C2" s="13" t="s">
        <v>42</v>
      </c>
      <c r="D2" s="121">
        <v>2</v>
      </c>
      <c r="E2" s="139">
        <v>2000</v>
      </c>
      <c r="F2" s="140">
        <v>1050</v>
      </c>
      <c r="G2" s="121">
        <v>39.86</v>
      </c>
      <c r="H2" s="121">
        <v>2.06</v>
      </c>
      <c r="I2" s="121">
        <v>15.29</v>
      </c>
      <c r="J2" s="121">
        <v>8.85</v>
      </c>
      <c r="K2" s="121">
        <v>0.17</v>
      </c>
      <c r="L2" s="121">
        <v>4.8499999999999996</v>
      </c>
      <c r="M2" s="121">
        <v>7.5</v>
      </c>
      <c r="N2" s="121">
        <v>3.12</v>
      </c>
      <c r="O2" s="121">
        <v>1.85</v>
      </c>
      <c r="P2" s="121"/>
      <c r="Q2" s="122">
        <v>83.55</v>
      </c>
      <c r="R2" s="26"/>
      <c r="S2" s="26">
        <v>47.707959305804906</v>
      </c>
      <c r="T2" s="26">
        <v>2.4655894673847998</v>
      </c>
      <c r="U2" s="26">
        <v>18.300418910831837</v>
      </c>
      <c r="V2" s="26">
        <v>10.59245960502693</v>
      </c>
      <c r="W2" s="26">
        <v>0.20347097546379417</v>
      </c>
      <c r="X2" s="26">
        <v>5.8049072411729501</v>
      </c>
      <c r="Y2" s="26">
        <v>8.9766606822262123</v>
      </c>
      <c r="Z2" s="26">
        <v>3.7342908438061047</v>
      </c>
      <c r="AA2" s="26">
        <v>2.2142429682824658</v>
      </c>
      <c r="AB2" s="26">
        <v>0</v>
      </c>
      <c r="AC2" s="26">
        <v>100</v>
      </c>
      <c r="AD2" s="42">
        <v>0.53247503148189046</v>
      </c>
      <c r="AE2" s="42">
        <v>1.0236725794639698</v>
      </c>
      <c r="AF2" s="42">
        <v>0.49415108459140161</v>
      </c>
      <c r="AH2" s="12">
        <v>1442</v>
      </c>
      <c r="AI2" s="122">
        <v>42.63</v>
      </c>
      <c r="AJ2" s="122">
        <v>1.8</v>
      </c>
      <c r="AK2" s="122">
        <v>13.28</v>
      </c>
      <c r="AL2" s="122">
        <v>0.23</v>
      </c>
      <c r="AM2" s="122">
        <v>7.79</v>
      </c>
      <c r="AN2" s="122">
        <v>15.99</v>
      </c>
      <c r="AO2" s="122">
        <v>11.17</v>
      </c>
      <c r="AP2" s="122">
        <v>0.09</v>
      </c>
      <c r="AQ2" s="122">
        <v>2.39</v>
      </c>
      <c r="AR2" s="122">
        <v>1.86</v>
      </c>
      <c r="AS2" s="124">
        <v>0</v>
      </c>
      <c r="AT2" s="124">
        <v>0</v>
      </c>
      <c r="AU2" s="124">
        <v>0</v>
      </c>
      <c r="AV2" s="124">
        <v>97.23</v>
      </c>
      <c r="AW2" s="29"/>
      <c r="AX2" s="42">
        <v>6.1580326830950334</v>
      </c>
      <c r="AY2" s="42">
        <v>1.8419673169049666</v>
      </c>
      <c r="AZ2" s="42">
        <v>0</v>
      </c>
      <c r="BA2" s="42">
        <v>8</v>
      </c>
      <c r="BB2" s="42">
        <v>0.41876797198425786</v>
      </c>
      <c r="BC2" s="42">
        <v>0.19558943924289507</v>
      </c>
      <c r="BD2" s="42">
        <v>2.6266330078995745E-2</v>
      </c>
      <c r="BE2" s="42">
        <v>0.46572853137287495</v>
      </c>
      <c r="BF2" s="42">
        <v>3.4426450413759637</v>
      </c>
      <c r="BG2" s="42">
        <v>0.45100268594501269</v>
      </c>
      <c r="BH2" s="42">
        <v>0</v>
      </c>
      <c r="BI2" s="42">
        <v>5</v>
      </c>
      <c r="BJ2" s="42">
        <v>0</v>
      </c>
      <c r="BK2" s="42">
        <v>2.4351320351090777E-2</v>
      </c>
      <c r="BL2" s="42">
        <v>1.1010521928622801E-2</v>
      </c>
      <c r="BM2" s="42">
        <v>1.7286288187780001</v>
      </c>
      <c r="BN2" s="42">
        <v>0.23600933894228637</v>
      </c>
      <c r="BO2" s="42">
        <v>2</v>
      </c>
      <c r="BP2" s="42">
        <v>0.43332007809088025</v>
      </c>
      <c r="BQ2" s="42">
        <v>0.34271486583444688</v>
      </c>
      <c r="BR2" s="42">
        <v>0.77603494392532713</v>
      </c>
      <c r="BS2" s="24" t="s">
        <v>622</v>
      </c>
      <c r="BT2" s="24" t="s">
        <v>624</v>
      </c>
      <c r="BU2" s="40">
        <v>0.78532367244544732</v>
      </c>
      <c r="BV2" s="42">
        <v>0.27330560103608526</v>
      </c>
      <c r="BW2" s="40">
        <v>0.26698536868028394</v>
      </c>
      <c r="BX2" s="40" t="s">
        <v>606</v>
      </c>
      <c r="BY2" s="40"/>
      <c r="BZ2" s="44">
        <v>994.39410764810623</v>
      </c>
      <c r="CA2" s="44">
        <v>491.51751929686355</v>
      </c>
      <c r="CB2" s="5">
        <v>1712.9626581623427</v>
      </c>
      <c r="CC2" s="44">
        <v>577.32909407338377</v>
      </c>
      <c r="CD2" s="44">
        <v>589.379576093889</v>
      </c>
      <c r="CE2" s="44">
        <v>1488.9004242683159</v>
      </c>
      <c r="CF2" s="44">
        <v>1893.9182249955829</v>
      </c>
      <c r="CG2" s="44">
        <v>911.5713301949321</v>
      </c>
      <c r="CH2" s="40">
        <v>-0.10563894429979485</v>
      </c>
      <c r="CI2" s="44">
        <v>1893.9182249955829</v>
      </c>
      <c r="CJ2" s="24">
        <v>1607.9457038271385</v>
      </c>
      <c r="CK2" s="44">
        <v>1803.4404415789627</v>
      </c>
      <c r="CL2" s="44">
        <v>1040.5769221608789</v>
      </c>
      <c r="CM2" s="45">
        <v>7.8337940164746573</v>
      </c>
      <c r="CN2" s="45">
        <v>66.769063543129235</v>
      </c>
      <c r="CO2" s="45">
        <v>0.19358381365590488</v>
      </c>
      <c r="CP2" s="45">
        <v>18.223952071888647</v>
      </c>
      <c r="CQ2" s="45">
        <v>1.0558034790952173</v>
      </c>
      <c r="CR2" s="45">
        <v>11492.152648995158</v>
      </c>
      <c r="CS2" s="45">
        <v>-1.2592416052262179</v>
      </c>
      <c r="CT2" s="45">
        <v>10.190140448524653</v>
      </c>
      <c r="CU2" s="45">
        <v>9.4884585884989363</v>
      </c>
      <c r="CV2" s="45">
        <v>11596.814409334724</v>
      </c>
      <c r="CW2" s="24"/>
      <c r="CX2" s="40">
        <v>50.035761619354382</v>
      </c>
      <c r="CY2" s="40">
        <v>53.337365305550598</v>
      </c>
      <c r="CZ2" s="40">
        <v>47.077509336235593</v>
      </c>
      <c r="DA2" s="40">
        <v>57.255691241181346</v>
      </c>
      <c r="DB2" s="40"/>
      <c r="DC2" s="40">
        <v>3.8100918929048166</v>
      </c>
      <c r="DD2" s="40">
        <v>1.4226198888736312</v>
      </c>
      <c r="DE2" s="40"/>
      <c r="DF2" s="40">
        <v>6.6408178967351708</v>
      </c>
      <c r="DG2" s="40">
        <v>5.6373702419254323</v>
      </c>
      <c r="DH2" s="40"/>
      <c r="DI2" s="40">
        <v>3.4318808778496965</v>
      </c>
      <c r="DJ2" s="40"/>
      <c r="DK2" s="40">
        <v>7.3180984755808716</v>
      </c>
      <c r="DL2" s="40">
        <v>7.9715094296008564</v>
      </c>
      <c r="DM2" s="40"/>
      <c r="DN2" s="40">
        <v>2.876969215912383</v>
      </c>
      <c r="DO2" s="40">
        <v>1.1465361195402344</v>
      </c>
      <c r="DP2" s="40"/>
      <c r="DQ2" s="40">
        <v>17.324724521267139</v>
      </c>
      <c r="DR2" s="40"/>
    </row>
    <row r="3" spans="1:122" ht="10.5" customHeight="1">
      <c r="A3" s="14" t="s">
        <v>41</v>
      </c>
      <c r="B3" s="12">
        <v>1446</v>
      </c>
      <c r="C3" s="13" t="s">
        <v>43</v>
      </c>
      <c r="D3" s="121">
        <v>1.5</v>
      </c>
      <c r="E3" s="139">
        <v>1500</v>
      </c>
      <c r="F3" s="140">
        <v>1050</v>
      </c>
      <c r="G3" s="121">
        <v>44.33</v>
      </c>
      <c r="H3" s="121">
        <v>2.08</v>
      </c>
      <c r="I3" s="121">
        <v>14.56</v>
      </c>
      <c r="J3" s="121">
        <v>9.57</v>
      </c>
      <c r="K3" s="121">
        <v>0.2</v>
      </c>
      <c r="L3" s="121">
        <v>5.47</v>
      </c>
      <c r="M3" s="121">
        <v>7.96</v>
      </c>
      <c r="N3" s="121">
        <v>3.76</v>
      </c>
      <c r="O3" s="121">
        <v>1.92</v>
      </c>
      <c r="P3" s="121"/>
      <c r="Q3" s="122">
        <v>89.85</v>
      </c>
      <c r="R3" s="26"/>
      <c r="S3" s="26">
        <v>49.337785197551476</v>
      </c>
      <c r="T3" s="26">
        <v>2.3149693934335005</v>
      </c>
      <c r="U3" s="26">
        <v>16.204785754034503</v>
      </c>
      <c r="V3" s="26">
        <v>10.651085141903174</v>
      </c>
      <c r="W3" s="26">
        <v>0.22259321090706735</v>
      </c>
      <c r="X3" s="26">
        <v>6.0879243183082918</v>
      </c>
      <c r="Y3" s="26">
        <v>8.8592097941012806</v>
      </c>
      <c r="Z3" s="26">
        <v>4.1847523650528657</v>
      </c>
      <c r="AA3" s="26">
        <v>2.1368948247078463</v>
      </c>
      <c r="AB3" s="26">
        <v>0</v>
      </c>
      <c r="AC3" s="26">
        <v>100.00000000000001</v>
      </c>
      <c r="AD3" s="42">
        <v>0.55370465573198313</v>
      </c>
      <c r="AE3" s="42">
        <v>0.98148609135666409</v>
      </c>
      <c r="AF3" s="42">
        <v>0.50467172308806363</v>
      </c>
      <c r="AG3" s="43"/>
      <c r="AH3" s="12">
        <v>1446</v>
      </c>
      <c r="AI3" s="122">
        <v>42.43</v>
      </c>
      <c r="AJ3" s="122">
        <v>2.58</v>
      </c>
      <c r="AK3" s="122">
        <v>12.97</v>
      </c>
      <c r="AL3" s="122">
        <v>0.31</v>
      </c>
      <c r="AM3" s="122">
        <v>7.8</v>
      </c>
      <c r="AN3" s="122">
        <v>15.56</v>
      </c>
      <c r="AO3" s="122">
        <v>11.21</v>
      </c>
      <c r="AP3" s="122">
        <v>0.09</v>
      </c>
      <c r="AQ3" s="122">
        <v>2.41</v>
      </c>
      <c r="AR3" s="122">
        <v>1.61</v>
      </c>
      <c r="AS3" s="124">
        <v>0</v>
      </c>
      <c r="AT3" s="124">
        <v>0</v>
      </c>
      <c r="AU3" s="124">
        <v>0</v>
      </c>
      <c r="AV3" s="124">
        <v>96.970000000000013</v>
      </c>
      <c r="AW3" s="29"/>
      <c r="AX3" s="42">
        <v>6.1448644677937887</v>
      </c>
      <c r="AY3" s="42">
        <v>1.8551355322062113</v>
      </c>
      <c r="AZ3" s="42">
        <v>0</v>
      </c>
      <c r="BA3" s="42">
        <v>8</v>
      </c>
      <c r="BB3" s="42">
        <v>0.35849040240719043</v>
      </c>
      <c r="BC3" s="42">
        <v>0.28106399969259233</v>
      </c>
      <c r="BD3" s="42">
        <v>3.5493258752685573E-2</v>
      </c>
      <c r="BE3" s="42">
        <v>0.46750399271574139</v>
      </c>
      <c r="BF3" s="42">
        <v>3.3586596374104638</v>
      </c>
      <c r="BG3" s="42">
        <v>0.47720376069239923</v>
      </c>
      <c r="BH3" s="42">
        <v>1.1038765967693308E-2</v>
      </c>
      <c r="BI3" s="42">
        <v>4.9894538176387657</v>
      </c>
      <c r="BJ3" s="42">
        <v>0</v>
      </c>
      <c r="BK3" s="42">
        <v>0</v>
      </c>
      <c r="BL3" s="42">
        <v>0</v>
      </c>
      <c r="BM3" s="42">
        <v>1.73926920814648</v>
      </c>
      <c r="BN3" s="42">
        <v>0.26073079185351999</v>
      </c>
      <c r="BO3" s="42">
        <v>2</v>
      </c>
      <c r="BP3" s="42">
        <v>0.41593103058206271</v>
      </c>
      <c r="BQ3" s="42">
        <v>0.29741200493932235</v>
      </c>
      <c r="BR3" s="42">
        <v>0.713343035521385</v>
      </c>
      <c r="BS3" s="24" t="s">
        <v>622</v>
      </c>
      <c r="BT3" s="24" t="s">
        <v>624</v>
      </c>
      <c r="BU3" s="40">
        <v>0.78047243760230434</v>
      </c>
      <c r="BV3" s="42">
        <v>0.28121892786895253</v>
      </c>
      <c r="BW3" s="40">
        <v>0.2865235996164105</v>
      </c>
      <c r="BX3" s="40" t="s">
        <v>606</v>
      </c>
      <c r="BY3" s="40"/>
      <c r="BZ3" s="44">
        <v>994.15539123805843</v>
      </c>
      <c r="CA3" s="44">
        <v>464.59189879130759</v>
      </c>
      <c r="CB3" s="5">
        <v>1430.055665484316</v>
      </c>
      <c r="CC3" s="44">
        <v>557.73847877804076</v>
      </c>
      <c r="CD3" s="44">
        <v>581.1209221013662</v>
      </c>
      <c r="CE3" s="44">
        <v>1318.7965640287543</v>
      </c>
      <c r="CF3" s="44">
        <v>1594.3806160551719</v>
      </c>
      <c r="CG3" s="44">
        <v>761.05808525071359</v>
      </c>
      <c r="CH3" s="40">
        <v>-0.1149080798300282</v>
      </c>
      <c r="CI3" s="44">
        <v>1594.3806160551719</v>
      </c>
      <c r="CJ3" s="24">
        <v>1324.6224232112399</v>
      </c>
      <c r="CK3" s="44">
        <v>1512.218140769744</v>
      </c>
      <c r="CL3" s="44">
        <v>1055.9142454029172</v>
      </c>
      <c r="CM3" s="45">
        <v>6.4722055263601543</v>
      </c>
      <c r="CN3" s="45">
        <v>63.885660848744713</v>
      </c>
      <c r="CO3" s="45">
        <v>0.2780472859099975</v>
      </c>
      <c r="CP3" s="45">
        <v>18.095939798705324</v>
      </c>
      <c r="CQ3" s="45">
        <v>1.6914191066374074</v>
      </c>
      <c r="CR3" s="45">
        <v>340.53734440264577</v>
      </c>
      <c r="CS3" s="45">
        <v>-8.1262290070408305E-2</v>
      </c>
      <c r="CT3" s="45">
        <v>7.00487955480091</v>
      </c>
      <c r="CU3" s="45">
        <v>7.5513915340603077</v>
      </c>
      <c r="CV3" s="45">
        <v>438.96342024143405</v>
      </c>
      <c r="CW3" s="24"/>
      <c r="CX3" s="40">
        <v>51.308879469143235</v>
      </c>
      <c r="CY3" s="40">
        <v>54.605599591741495</v>
      </c>
      <c r="CZ3" s="40">
        <v>47.330589446757898</v>
      </c>
      <c r="DA3" s="40">
        <v>57.498092205310705</v>
      </c>
      <c r="DB3" s="40"/>
      <c r="DC3" s="40">
        <v>4.2865248795110409</v>
      </c>
      <c r="DD3" s="40">
        <v>1.5784925759422062</v>
      </c>
      <c r="DE3" s="40"/>
      <c r="DF3" s="40">
        <v>6.0444437186819853</v>
      </c>
      <c r="DG3" s="40">
        <v>5.5413688621606134</v>
      </c>
      <c r="DH3" s="40"/>
      <c r="DI3" s="40">
        <v>3.0000421179190577</v>
      </c>
      <c r="DJ3" s="40"/>
      <c r="DK3" s="40">
        <v>7.1947478547820216</v>
      </c>
      <c r="DL3" s="40">
        <v>7.0631554733318787</v>
      </c>
      <c r="DM3" s="40"/>
      <c r="DN3" s="40">
        <v>3.1571886592633369</v>
      </c>
      <c r="DO3" s="40">
        <v>1.5912205203108045</v>
      </c>
      <c r="DP3" s="40"/>
      <c r="DQ3" s="40">
        <v>17.215708365923742</v>
      </c>
      <c r="DR3" s="40"/>
    </row>
    <row r="4" spans="1:122" ht="10.5" customHeight="1">
      <c r="A4" s="14" t="s">
        <v>41</v>
      </c>
      <c r="B4" s="12">
        <v>1447</v>
      </c>
      <c r="C4" s="13" t="s">
        <v>43</v>
      </c>
      <c r="D4" s="121">
        <v>1</v>
      </c>
      <c r="E4" s="139">
        <v>1000</v>
      </c>
      <c r="F4" s="140">
        <v>1050</v>
      </c>
      <c r="G4" s="121">
        <v>46</v>
      </c>
      <c r="H4" s="121">
        <v>1.84</v>
      </c>
      <c r="I4" s="121">
        <v>14.6</v>
      </c>
      <c r="J4" s="121">
        <v>8.33</v>
      </c>
      <c r="K4" s="121">
        <v>0.18</v>
      </c>
      <c r="L4" s="121">
        <v>4.8600000000000003</v>
      </c>
      <c r="M4" s="121">
        <v>7.71</v>
      </c>
      <c r="N4" s="121">
        <v>3.71</v>
      </c>
      <c r="O4" s="121">
        <v>2.25</v>
      </c>
      <c r="P4" s="121"/>
      <c r="Q4" s="122">
        <v>89.48</v>
      </c>
      <c r="R4" s="26"/>
      <c r="S4" s="26">
        <v>51.408135896289679</v>
      </c>
      <c r="T4" s="26">
        <v>2.056325435851587</v>
      </c>
      <c r="U4" s="26">
        <v>16.316495306213678</v>
      </c>
      <c r="V4" s="26">
        <v>9.3093428699150653</v>
      </c>
      <c r="W4" s="26">
        <v>0.20116227089852479</v>
      </c>
      <c r="X4" s="26">
        <v>5.4313813142601699</v>
      </c>
      <c r="Y4" s="26">
        <v>8.6164506034868129</v>
      </c>
      <c r="Z4" s="26">
        <v>4.1461779168529276</v>
      </c>
      <c r="AA4" s="26">
        <v>2.5145283862315604</v>
      </c>
      <c r="AB4" s="26">
        <v>0</v>
      </c>
      <c r="AC4" s="26">
        <v>100.00000000000001</v>
      </c>
      <c r="AD4" s="42">
        <v>0.57631187770331083</v>
      </c>
      <c r="AE4" s="42">
        <v>0.96154202521759824</v>
      </c>
      <c r="AF4" s="42">
        <v>0.50980299536996554</v>
      </c>
      <c r="AG4" s="43"/>
      <c r="AH4" s="12">
        <v>1447</v>
      </c>
      <c r="AI4" s="122">
        <v>41.19</v>
      </c>
      <c r="AJ4" s="122">
        <v>2.62</v>
      </c>
      <c r="AK4" s="122">
        <v>12.25</v>
      </c>
      <c r="AL4" s="122">
        <v>0.1</v>
      </c>
      <c r="AM4" s="122">
        <v>9.44</v>
      </c>
      <c r="AN4" s="122">
        <v>15.67</v>
      </c>
      <c r="AO4" s="122">
        <v>11.54</v>
      </c>
      <c r="AP4" s="122">
        <v>0.11</v>
      </c>
      <c r="AQ4" s="122">
        <v>2.44</v>
      </c>
      <c r="AR4" s="122">
        <v>1.4</v>
      </c>
      <c r="AS4" s="124">
        <v>0</v>
      </c>
      <c r="AT4" s="124">
        <v>0</v>
      </c>
      <c r="AU4" s="124">
        <v>0</v>
      </c>
      <c r="AV4" s="124">
        <v>96.76</v>
      </c>
      <c r="AW4" s="29"/>
      <c r="AX4" s="42">
        <v>6.0261439629488027</v>
      </c>
      <c r="AY4" s="42">
        <v>1.9738560370511973</v>
      </c>
      <c r="AZ4" s="42">
        <v>0</v>
      </c>
      <c r="BA4" s="42">
        <v>8</v>
      </c>
      <c r="BB4" s="42">
        <v>0.13821626360120653</v>
      </c>
      <c r="BC4" s="42">
        <v>0.28833359147622717</v>
      </c>
      <c r="BD4" s="42">
        <v>1.1566251069755121E-2</v>
      </c>
      <c r="BE4" s="42">
        <v>0.62927714069095231</v>
      </c>
      <c r="BF4" s="42">
        <v>3.4169123066786047</v>
      </c>
      <c r="BG4" s="42">
        <v>0.5156944464832538</v>
      </c>
      <c r="BH4" s="42">
        <v>0</v>
      </c>
      <c r="BI4" s="42">
        <v>5</v>
      </c>
      <c r="BJ4" s="42">
        <v>0</v>
      </c>
      <c r="BK4" s="42">
        <v>1.0031926249321588E-2</v>
      </c>
      <c r="BL4" s="42">
        <v>1.3629475261497668E-2</v>
      </c>
      <c r="BM4" s="42">
        <v>1.8087370658935997</v>
      </c>
      <c r="BN4" s="42">
        <v>0.16760153259558108</v>
      </c>
      <c r="BO4" s="42">
        <v>2</v>
      </c>
      <c r="BP4" s="42">
        <v>0.52447303785968247</v>
      </c>
      <c r="BQ4" s="42">
        <v>0.2612576934727317</v>
      </c>
      <c r="BR4" s="42">
        <v>0.78573073133241422</v>
      </c>
      <c r="BS4" s="24" t="s">
        <v>622</v>
      </c>
      <c r="BT4" s="24" t="s">
        <v>624</v>
      </c>
      <c r="BU4" s="40">
        <v>0.74736990818047777</v>
      </c>
      <c r="BV4" s="42">
        <v>0.33795784797449085</v>
      </c>
      <c r="BW4" s="40">
        <v>0.35147485924810257</v>
      </c>
      <c r="BX4" s="40" t="s">
        <v>606</v>
      </c>
      <c r="BY4" s="40"/>
      <c r="BZ4" s="44">
        <v>1002.8998285826585</v>
      </c>
      <c r="CA4" s="44">
        <v>398.22683708523141</v>
      </c>
      <c r="CB4" s="5">
        <v>945.9917214724278</v>
      </c>
      <c r="CC4" s="44">
        <v>429.04527842407344</v>
      </c>
      <c r="CD4" s="44">
        <v>499.00147194052948</v>
      </c>
      <c r="CE4" s="44">
        <v>1012.7880790601645</v>
      </c>
      <c r="CF4" s="44">
        <v>995.82601743430121</v>
      </c>
      <c r="CG4" s="44">
        <v>583.74280063609103</v>
      </c>
      <c r="CH4" s="40">
        <v>-5.2679420792717681E-2</v>
      </c>
      <c r="CI4" s="44">
        <v>995.82601743430121</v>
      </c>
      <c r="CJ4" s="24">
        <v>843.42534796767598</v>
      </c>
      <c r="CK4" s="44">
        <v>970.90886945336456</v>
      </c>
      <c r="CL4" s="44">
        <v>1027.031468731773</v>
      </c>
      <c r="CM4" s="45">
        <v>5.3582088287442051</v>
      </c>
      <c r="CN4" s="45">
        <v>63.978984704272179</v>
      </c>
      <c r="CO4" s="45">
        <v>0.27980848065420749</v>
      </c>
      <c r="CP4" s="45">
        <v>18.400814222669815</v>
      </c>
      <c r="CQ4" s="45">
        <v>2.4052342581559336</v>
      </c>
      <c r="CR4" s="45">
        <v>1.1802162260048652</v>
      </c>
      <c r="CS4" s="45">
        <v>-0.28267206381042786</v>
      </c>
      <c r="CT4" s="45">
        <v>6.0550681655775973</v>
      </c>
      <c r="CU4" s="45">
        <v>7.0840178502726934</v>
      </c>
      <c r="CV4" s="45">
        <v>99.101471843796858</v>
      </c>
      <c r="CW4" s="24"/>
      <c r="CX4" s="40">
        <v>51.839601484968355</v>
      </c>
      <c r="CY4" s="40">
        <v>53.886065270839737</v>
      </c>
      <c r="CZ4" s="40">
        <v>43.691019627366828</v>
      </c>
      <c r="DA4" s="40">
        <v>53.813087254117143</v>
      </c>
      <c r="DB4" s="40"/>
      <c r="DC4" s="40">
        <v>3.8830738851564974</v>
      </c>
      <c r="DD4" s="40">
        <v>1.3512484733360377</v>
      </c>
      <c r="DE4" s="40"/>
      <c r="DF4" s="40">
        <v>7.2988650151797803</v>
      </c>
      <c r="DG4" s="40">
        <v>6.6187155672596276</v>
      </c>
      <c r="DH4" s="40"/>
      <c r="DI4" s="40">
        <v>3.5016264377071233</v>
      </c>
      <c r="DJ4" s="40"/>
      <c r="DK4" s="40">
        <v>7.7136575446271394</v>
      </c>
      <c r="DL4" s="40">
        <v>6.3153540334854839</v>
      </c>
      <c r="DM4" s="40"/>
      <c r="DN4" s="40">
        <v>2.8287170753648594</v>
      </c>
      <c r="DO4" s="40">
        <v>1.8936254624489477</v>
      </c>
      <c r="DP4" s="40"/>
      <c r="DQ4" s="40">
        <v>17.300122989274996</v>
      </c>
      <c r="DR4" s="40"/>
    </row>
    <row r="5" spans="1:122" ht="10.5" customHeight="1">
      <c r="A5" s="14" t="s">
        <v>41</v>
      </c>
      <c r="B5" s="12">
        <v>1452</v>
      </c>
      <c r="C5" s="13" t="s">
        <v>44</v>
      </c>
      <c r="D5" s="121">
        <v>0.5</v>
      </c>
      <c r="E5" s="139">
        <v>500</v>
      </c>
      <c r="F5" s="140">
        <v>1000</v>
      </c>
      <c r="G5" s="121">
        <v>45.8</v>
      </c>
      <c r="H5" s="121">
        <v>1.74</v>
      </c>
      <c r="I5" s="121">
        <v>14.65</v>
      </c>
      <c r="J5" s="121">
        <v>9.31</v>
      </c>
      <c r="K5" s="121">
        <v>0.19</v>
      </c>
      <c r="L5" s="121">
        <v>4.24</v>
      </c>
      <c r="M5" s="121">
        <v>7.75</v>
      </c>
      <c r="N5" s="121">
        <v>3.83</v>
      </c>
      <c r="O5" s="121">
        <v>2.1</v>
      </c>
      <c r="P5" s="121"/>
      <c r="Q5" s="122">
        <v>89.609999999999985</v>
      </c>
      <c r="R5" s="26"/>
      <c r="S5" s="26">
        <v>51.110367146523828</v>
      </c>
      <c r="T5" s="26">
        <v>1.9417475728155342</v>
      </c>
      <c r="U5" s="26">
        <v>16.348621805602058</v>
      </c>
      <c r="V5" s="26">
        <v>10.389465461444038</v>
      </c>
      <c r="W5" s="26">
        <v>0.21202990737640889</v>
      </c>
      <c r="X5" s="26">
        <v>4.7316147751367046</v>
      </c>
      <c r="Y5" s="26">
        <v>8.6485883271956254</v>
      </c>
      <c r="Z5" s="26">
        <v>4.274076553956033</v>
      </c>
      <c r="AA5" s="26">
        <v>2.343488449949783</v>
      </c>
      <c r="AB5" s="26">
        <v>0</v>
      </c>
      <c r="AC5" s="26">
        <v>100.00000000000001</v>
      </c>
      <c r="AD5" s="42">
        <v>0.57603274486342793</v>
      </c>
      <c r="AE5" s="42">
        <v>1.2318089707074504</v>
      </c>
      <c r="AF5" s="42">
        <v>0.448067022368413</v>
      </c>
      <c r="AG5" s="43"/>
      <c r="AH5" s="12">
        <v>1452</v>
      </c>
      <c r="AI5" s="122">
        <v>40.71</v>
      </c>
      <c r="AJ5" s="122">
        <v>3.08</v>
      </c>
      <c r="AK5" s="122">
        <v>12.42</v>
      </c>
      <c r="AL5" s="122">
        <v>0.13</v>
      </c>
      <c r="AM5" s="122">
        <v>9.89</v>
      </c>
      <c r="AN5" s="122">
        <v>14.97</v>
      </c>
      <c r="AO5" s="122">
        <v>11.69</v>
      </c>
      <c r="AP5" s="122">
        <v>0.12</v>
      </c>
      <c r="AQ5" s="122">
        <v>2.4500000000000002</v>
      </c>
      <c r="AR5" s="122">
        <v>1.1100000000000001</v>
      </c>
      <c r="AS5" s="124">
        <v>0</v>
      </c>
      <c r="AT5" s="124">
        <v>0</v>
      </c>
      <c r="AU5" s="124">
        <v>0</v>
      </c>
      <c r="AV5" s="124">
        <v>96.570000000000007</v>
      </c>
      <c r="AW5" s="29"/>
      <c r="AX5" s="42">
        <v>5.9758175094048944</v>
      </c>
      <c r="AY5" s="42">
        <v>2.0241824905951056</v>
      </c>
      <c r="AZ5" s="42">
        <v>0</v>
      </c>
      <c r="BA5" s="42">
        <v>8</v>
      </c>
      <c r="BB5" s="42">
        <v>0.12435433314011402</v>
      </c>
      <c r="BC5" s="42">
        <v>0.34008946593370881</v>
      </c>
      <c r="BD5" s="42">
        <v>1.5086360490805922E-2</v>
      </c>
      <c r="BE5" s="42">
        <v>0.65529490343257635</v>
      </c>
      <c r="BF5" s="42">
        <v>3.2751798262536456</v>
      </c>
      <c r="BG5" s="42">
        <v>0.55880972852552424</v>
      </c>
      <c r="BH5" s="42">
        <v>1.4918192606954475E-2</v>
      </c>
      <c r="BI5" s="42">
        <v>4.9837328103833292</v>
      </c>
      <c r="BJ5" s="42">
        <v>0</v>
      </c>
      <c r="BK5" s="42">
        <v>0</v>
      </c>
      <c r="BL5" s="42">
        <v>0</v>
      </c>
      <c r="BM5" s="42">
        <v>1.8383688572205814</v>
      </c>
      <c r="BN5" s="42">
        <v>0.16163114277941859</v>
      </c>
      <c r="BO5" s="42">
        <v>2</v>
      </c>
      <c r="BP5" s="42">
        <v>0.5356014224621708</v>
      </c>
      <c r="BQ5" s="42">
        <v>0.20783206121478615</v>
      </c>
      <c r="BR5" s="42">
        <v>0.74343348367695694</v>
      </c>
      <c r="BS5" s="24" t="s">
        <v>622</v>
      </c>
      <c r="BT5" s="24" t="s">
        <v>624</v>
      </c>
      <c r="BU5" s="40">
        <v>0.72955497846939177</v>
      </c>
      <c r="BV5" s="42">
        <v>0.37062441857619965</v>
      </c>
      <c r="BW5" s="40">
        <v>0.30087816162220615</v>
      </c>
      <c r="BX5" s="40" t="s">
        <v>606</v>
      </c>
      <c r="BY5" s="40"/>
      <c r="BZ5" s="44">
        <v>1010.0756308056184</v>
      </c>
      <c r="CA5" s="44">
        <v>423.62586868608827</v>
      </c>
      <c r="CB5" s="5">
        <v>793.97359151849503</v>
      </c>
      <c r="CC5" s="44">
        <v>440.73558017213333</v>
      </c>
      <c r="CD5" s="44">
        <v>500.89267409347934</v>
      </c>
      <c r="CE5" s="44">
        <v>852.80745875319735</v>
      </c>
      <c r="CF5" s="44">
        <v>898.80935694192419</v>
      </c>
      <c r="CG5" s="44">
        <v>412.07187858106403</v>
      </c>
      <c r="CH5" s="40">
        <v>-0.13203936068317845</v>
      </c>
      <c r="CI5" s="44">
        <v>852.80745875319735</v>
      </c>
      <c r="CJ5" s="24">
        <v>690.40093277160236</v>
      </c>
      <c r="CK5" s="44">
        <v>823.39052513584625</v>
      </c>
      <c r="CL5" s="44">
        <v>1028.3392369376277</v>
      </c>
      <c r="CM5" s="45">
        <v>3.954460722234824</v>
      </c>
      <c r="CN5" s="45">
        <v>60.862142654564153</v>
      </c>
      <c r="CO5" s="45">
        <v>0.44238635558402811</v>
      </c>
      <c r="CP5" s="45">
        <v>18.541704920877486</v>
      </c>
      <c r="CQ5" s="45">
        <v>4.0142186320271476</v>
      </c>
      <c r="CR5" s="45">
        <v>1.7593022439320809</v>
      </c>
      <c r="CS5" s="45">
        <v>1.8407494503948847</v>
      </c>
      <c r="CT5" s="45">
        <v>3.4690493835085046</v>
      </c>
      <c r="CU5" s="45">
        <v>6.383381040188894</v>
      </c>
      <c r="CV5" s="45">
        <v>97.312934681077181</v>
      </c>
      <c r="CW5" s="24"/>
      <c r="CX5" s="40">
        <v>53.379637079984981</v>
      </c>
      <c r="CY5" s="40">
        <v>54.783422026268461</v>
      </c>
      <c r="CZ5" s="40">
        <v>43.330427003426166</v>
      </c>
      <c r="DA5" s="40">
        <v>53.422456863242246</v>
      </c>
      <c r="DB5" s="40"/>
      <c r="DC5" s="40">
        <v>3.8053117521575297</v>
      </c>
      <c r="DD5" s="40">
        <v>1.3223809323563327</v>
      </c>
      <c r="DE5" s="40"/>
      <c r="DF5" s="40">
        <v>6.8820777848556887</v>
      </c>
      <c r="DG5" s="40">
        <v>6.7146637231189965</v>
      </c>
      <c r="DH5" s="40"/>
      <c r="DI5" s="40">
        <v>3.2952906757004796</v>
      </c>
      <c r="DJ5" s="40"/>
      <c r="DK5" s="40">
        <v>7.5035769999594049</v>
      </c>
      <c r="DL5" s="40">
        <v>5.97604453004395</v>
      </c>
      <c r="DM5" s="40"/>
      <c r="DN5" s="40">
        <v>2.749002324201081</v>
      </c>
      <c r="DO5" s="40">
        <v>2.2305836153891749</v>
      </c>
      <c r="DP5" s="40"/>
      <c r="DQ5" s="40">
        <v>17.568029874300368</v>
      </c>
      <c r="DR5" s="40"/>
    </row>
    <row r="6" spans="1:122" ht="10.5" customHeight="1">
      <c r="A6" s="14" t="s">
        <v>41</v>
      </c>
      <c r="B6" s="12">
        <v>1518</v>
      </c>
      <c r="C6" s="13" t="s">
        <v>45</v>
      </c>
      <c r="D6" s="121">
        <v>2</v>
      </c>
      <c r="E6" s="139">
        <v>2000</v>
      </c>
      <c r="F6" s="140">
        <v>1100</v>
      </c>
      <c r="G6" s="121">
        <v>41.6</v>
      </c>
      <c r="H6" s="121">
        <v>2.0499999999999998</v>
      </c>
      <c r="I6" s="121">
        <v>15.18</v>
      </c>
      <c r="J6" s="121">
        <v>8.27</v>
      </c>
      <c r="K6" s="121">
        <v>0.15</v>
      </c>
      <c r="L6" s="121">
        <v>6.18</v>
      </c>
      <c r="M6" s="121">
        <v>7.93</v>
      </c>
      <c r="N6" s="121">
        <v>3.04</v>
      </c>
      <c r="O6" s="121">
        <v>1.73</v>
      </c>
      <c r="P6" s="121"/>
      <c r="Q6" s="122">
        <v>86.130000000000024</v>
      </c>
      <c r="R6" s="26"/>
      <c r="S6" s="26">
        <v>48.299082781841392</v>
      </c>
      <c r="T6" s="26">
        <v>2.3801230697782416</v>
      </c>
      <c r="U6" s="26">
        <v>17.624521072796931</v>
      </c>
      <c r="V6" s="26">
        <v>9.6017647741785641</v>
      </c>
      <c r="W6" s="26">
        <v>0.17415534656913961</v>
      </c>
      <c r="X6" s="26">
        <v>7.1752002786485525</v>
      </c>
      <c r="Y6" s="26">
        <v>9.2070126552885139</v>
      </c>
      <c r="Z6" s="26">
        <v>3.5295483571345634</v>
      </c>
      <c r="AA6" s="26">
        <v>2.0085916637640771</v>
      </c>
      <c r="AB6" s="26">
        <v>0</v>
      </c>
      <c r="AC6" s="26">
        <v>99.999999999999957</v>
      </c>
      <c r="AD6" s="42">
        <v>0.52937208610549558</v>
      </c>
      <c r="AE6" s="42">
        <v>0.75071755665277284</v>
      </c>
      <c r="AF6" s="42">
        <v>0.57119436324835704</v>
      </c>
      <c r="AG6" s="43"/>
      <c r="AH6" s="12">
        <v>1518</v>
      </c>
      <c r="AI6" s="122">
        <v>42.35</v>
      </c>
      <c r="AJ6" s="122">
        <v>1.42</v>
      </c>
      <c r="AK6" s="122">
        <v>13.03</v>
      </c>
      <c r="AL6" s="122">
        <v>0.3</v>
      </c>
      <c r="AM6" s="122">
        <v>8.11</v>
      </c>
      <c r="AN6" s="122">
        <v>16.39</v>
      </c>
      <c r="AO6" s="122">
        <v>11.22</v>
      </c>
      <c r="AP6" s="122">
        <v>0.04</v>
      </c>
      <c r="AQ6" s="122">
        <v>2.2799999999999998</v>
      </c>
      <c r="AR6" s="122">
        <v>2.14</v>
      </c>
      <c r="AS6" s="124">
        <v>0</v>
      </c>
      <c r="AT6" s="124">
        <v>0</v>
      </c>
      <c r="AU6" s="124">
        <v>0</v>
      </c>
      <c r="AV6" s="124">
        <v>97.280000000000015</v>
      </c>
      <c r="AW6" s="29"/>
      <c r="AX6" s="42">
        <v>6.1313966566179552</v>
      </c>
      <c r="AY6" s="42">
        <v>1.8686033433820448</v>
      </c>
      <c r="AZ6" s="42">
        <v>0</v>
      </c>
      <c r="BA6" s="42">
        <v>8</v>
      </c>
      <c r="BB6" s="42">
        <v>0.3545805905518189</v>
      </c>
      <c r="BC6" s="42">
        <v>0.15464667327738194</v>
      </c>
      <c r="BD6" s="42">
        <v>3.4337775543047663E-2</v>
      </c>
      <c r="BE6" s="42">
        <v>0.5203499928312425</v>
      </c>
      <c r="BF6" s="42">
        <v>3.5367313939250922</v>
      </c>
      <c r="BG6" s="42">
        <v>0.39935357387141668</v>
      </c>
      <c r="BH6" s="42">
        <v>0</v>
      </c>
      <c r="BI6" s="42">
        <v>5</v>
      </c>
      <c r="BJ6" s="42">
        <v>0</v>
      </c>
      <c r="BK6" s="42">
        <v>6.2248870978975468E-2</v>
      </c>
      <c r="BL6" s="42">
        <v>4.9046128228435433E-3</v>
      </c>
      <c r="BM6" s="42">
        <v>1.7402865912898031</v>
      </c>
      <c r="BN6" s="42">
        <v>0.19255992490837781</v>
      </c>
      <c r="BO6" s="42">
        <v>2</v>
      </c>
      <c r="BP6" s="42">
        <v>0.44740504123156311</v>
      </c>
      <c r="BQ6" s="42">
        <v>0.39519652157798707</v>
      </c>
      <c r="BR6" s="42">
        <v>0.84260156280955023</v>
      </c>
      <c r="BS6" s="24" t="s">
        <v>622</v>
      </c>
      <c r="BT6" s="24" t="s">
        <v>624</v>
      </c>
      <c r="BU6" s="40">
        <v>0.78269060764703291</v>
      </c>
      <c r="BV6" s="42">
        <v>0.27758847998363378</v>
      </c>
      <c r="BW6" s="40">
        <v>0.3697642042918492</v>
      </c>
      <c r="BX6" s="40" t="s">
        <v>606</v>
      </c>
      <c r="BY6" s="40"/>
      <c r="BZ6" s="44">
        <v>995.1775208621325</v>
      </c>
      <c r="CA6" s="44">
        <v>462.14831954982219</v>
      </c>
      <c r="CB6" s="5">
        <v>1895.3491526470721</v>
      </c>
      <c r="CC6" s="44">
        <v>552.12852022257982</v>
      </c>
      <c r="CD6" s="44">
        <v>596.85396262685424</v>
      </c>
      <c r="CE6" s="44">
        <v>1507.7267994812303</v>
      </c>
      <c r="CF6" s="44">
        <v>1756.0971488568375</v>
      </c>
      <c r="CG6" s="44">
        <v>955.59827925865045</v>
      </c>
      <c r="CH6" s="40">
        <v>7.3470370140379243E-2</v>
      </c>
      <c r="CI6" s="44">
        <v>1756.0971488568375</v>
      </c>
      <c r="CJ6" s="24">
        <v>1799.1627649062166</v>
      </c>
      <c r="CK6" s="44">
        <v>1825.7231507519548</v>
      </c>
      <c r="CL6" s="44">
        <v>1038.9493530440559</v>
      </c>
      <c r="CM6" s="45">
        <v>8.8689983443751927</v>
      </c>
      <c r="CN6" s="45">
        <v>68.996692728481634</v>
      </c>
      <c r="CO6" s="45">
        <v>0.15782289189126328</v>
      </c>
      <c r="CP6" s="45">
        <v>18.155742496310808</v>
      </c>
      <c r="CQ6" s="45">
        <v>0.73811535395852479</v>
      </c>
      <c r="CR6" s="45">
        <v>14690.827031610705</v>
      </c>
      <c r="CS6" s="45">
        <v>-2.6673511425651535</v>
      </c>
      <c r="CT6" s="45">
        <v>16.703296735168717</v>
      </c>
      <c r="CU6" s="45">
        <v>9.9376575248868502</v>
      </c>
      <c r="CV6" s="45">
        <v>14802.849008198837</v>
      </c>
      <c r="CW6" s="24"/>
      <c r="CX6" s="40">
        <v>47.930307739546677</v>
      </c>
      <c r="CY6" s="40">
        <v>52.123921184219107</v>
      </c>
      <c r="CZ6" s="40">
        <v>45.683059057197497</v>
      </c>
      <c r="DA6" s="40">
        <v>55.856257727534057</v>
      </c>
      <c r="DB6" s="40"/>
      <c r="DC6" s="40">
        <v>3.8480842550589602</v>
      </c>
      <c r="DD6" s="40">
        <v>1.409143038791224</v>
      </c>
      <c r="DE6" s="40"/>
      <c r="DF6" s="40">
        <v>7.6209846977206546</v>
      </c>
      <c r="DG6" s="40">
        <v>6.0741552986412426</v>
      </c>
      <c r="DH6" s="40"/>
      <c r="DI6" s="40">
        <v>3.8744346554629443</v>
      </c>
      <c r="DJ6" s="40"/>
      <c r="DK6" s="40">
        <v>7.7813049024059096</v>
      </c>
      <c r="DL6" s="40">
        <v>8.05386959873411</v>
      </c>
      <c r="DM6" s="40"/>
      <c r="DN6" s="40">
        <v>3.1037133840048088</v>
      </c>
      <c r="DO6" s="40">
        <v>0.98032967264709292</v>
      </c>
      <c r="DP6" s="40"/>
      <c r="DQ6" s="40">
        <v>17.078464386232636</v>
      </c>
      <c r="DR6" s="40"/>
    </row>
    <row r="7" spans="1:122" ht="10.5" customHeight="1">
      <c r="A7" s="17" t="s">
        <v>224</v>
      </c>
      <c r="B7" s="16" t="s">
        <v>91</v>
      </c>
      <c r="C7" s="17" t="s">
        <v>92</v>
      </c>
      <c r="D7" s="123">
        <v>1.20000004768372</v>
      </c>
      <c r="E7" s="139">
        <v>1200.0000476837201</v>
      </c>
      <c r="F7" s="141">
        <v>950</v>
      </c>
      <c r="G7" s="123">
        <v>55.299999237060597</v>
      </c>
      <c r="H7" s="123">
        <v>0.68000000715255704</v>
      </c>
      <c r="I7" s="123">
        <v>15.3999996185303</v>
      </c>
      <c r="J7" s="123">
        <v>5.9099998474121103</v>
      </c>
      <c r="K7" s="123">
        <v>0.21999999880790699</v>
      </c>
      <c r="L7" s="123">
        <v>1.6000000238418599</v>
      </c>
      <c r="M7" s="123">
        <v>6.03999996185303</v>
      </c>
      <c r="N7" s="123">
        <v>2.8800001144409202</v>
      </c>
      <c r="O7" s="123">
        <v>1.45000004768372</v>
      </c>
      <c r="P7" s="123"/>
      <c r="Q7" s="122">
        <v>89.479998856782984</v>
      </c>
      <c r="R7" s="26"/>
      <c r="S7" s="26">
        <v>61.801519829667065</v>
      </c>
      <c r="T7" s="26">
        <v>0.75994637443047974</v>
      </c>
      <c r="U7" s="26">
        <v>17.210549637107995</v>
      </c>
      <c r="V7" s="26">
        <v>6.6048278083589915</v>
      </c>
      <c r="W7" s="26">
        <v>0.24586499957384611</v>
      </c>
      <c r="X7" s="26">
        <v>1.7881091241437503</v>
      </c>
      <c r="Y7" s="26">
        <v>6.7501118004263034</v>
      </c>
      <c r="Z7" s="26">
        <v>3.2185965033934547</v>
      </c>
      <c r="AA7" s="26">
        <v>1.6204739228981377</v>
      </c>
      <c r="AB7" s="26">
        <v>0</v>
      </c>
      <c r="AC7" s="26">
        <v>100.00000000000001</v>
      </c>
      <c r="AD7" s="42">
        <v>0.65771700973284408</v>
      </c>
      <c r="AE7" s="42">
        <v>2.072177809792715</v>
      </c>
      <c r="AF7" s="42">
        <v>0.32550199302021243</v>
      </c>
      <c r="AG7" s="43"/>
      <c r="AH7" s="16" t="s">
        <v>91</v>
      </c>
      <c r="AI7" s="122">
        <v>41</v>
      </c>
      <c r="AJ7" s="122">
        <v>1.5099999904632599</v>
      </c>
      <c r="AK7" s="122">
        <v>15.1000003814697</v>
      </c>
      <c r="AL7" s="122"/>
      <c r="AM7" s="122">
        <v>13.800000190734901</v>
      </c>
      <c r="AN7" s="122">
        <v>11.6000003814697</v>
      </c>
      <c r="AO7" s="122">
        <v>10.800000190734901</v>
      </c>
      <c r="AP7" s="122">
        <v>0.36000001430511502</v>
      </c>
      <c r="AQ7" s="122">
        <v>2.1300001144409202</v>
      </c>
      <c r="AR7" s="122">
        <v>0.77999997138977095</v>
      </c>
      <c r="AS7" s="124">
        <v>0</v>
      </c>
      <c r="AT7" s="124">
        <v>0</v>
      </c>
      <c r="AU7" s="124">
        <v>0</v>
      </c>
      <c r="AV7" s="124">
        <v>97.080001235008268</v>
      </c>
      <c r="AW7" s="29"/>
      <c r="AX7" s="42">
        <v>6.002381794463056</v>
      </c>
      <c r="AY7" s="42">
        <v>1.997618205536944</v>
      </c>
      <c r="AZ7" s="42">
        <v>0</v>
      </c>
      <c r="BA7" s="42">
        <v>8</v>
      </c>
      <c r="BB7" s="42">
        <v>0.60758557238892275</v>
      </c>
      <c r="BC7" s="42">
        <v>0.16628877867386799</v>
      </c>
      <c r="BD7" s="42">
        <v>0</v>
      </c>
      <c r="BE7" s="42">
        <v>0.8409902960572353</v>
      </c>
      <c r="BF7" s="42">
        <v>2.5311325500652462</v>
      </c>
      <c r="BG7" s="42">
        <v>0.84860406814638378</v>
      </c>
      <c r="BH7" s="42">
        <v>5.398734668344396E-3</v>
      </c>
      <c r="BI7" s="42">
        <v>5</v>
      </c>
      <c r="BJ7" s="42">
        <v>0</v>
      </c>
      <c r="BK7" s="42">
        <v>0</v>
      </c>
      <c r="BL7" s="42">
        <v>3.9236828368381056E-2</v>
      </c>
      <c r="BM7" s="42">
        <v>1.6938909264925923</v>
      </c>
      <c r="BN7" s="42">
        <v>0.26687224513902663</v>
      </c>
      <c r="BO7" s="42">
        <v>2</v>
      </c>
      <c r="BP7" s="42">
        <v>0.33768125662549253</v>
      </c>
      <c r="BQ7" s="42">
        <v>0.14565576825658358</v>
      </c>
      <c r="BR7" s="42">
        <v>0.48333702488207608</v>
      </c>
      <c r="BS7" s="24" t="s">
        <v>622</v>
      </c>
      <c r="BT7" s="24" t="s">
        <v>332</v>
      </c>
      <c r="BU7" s="40">
        <v>0.59969114360569842</v>
      </c>
      <c r="BV7" s="42">
        <v>0.66739143227516451</v>
      </c>
      <c r="BW7" s="40">
        <v>0.32207247327965804</v>
      </c>
      <c r="BX7" s="40" t="s">
        <v>606</v>
      </c>
      <c r="BY7" s="40"/>
      <c r="BZ7" s="44">
        <v>986.95192839551851</v>
      </c>
      <c r="CA7" s="44">
        <v>804.67272121218321</v>
      </c>
      <c r="CB7" s="5">
        <v>1059.8710687013706</v>
      </c>
      <c r="CC7" s="44">
        <v>743.27556760671951</v>
      </c>
      <c r="CD7" s="44">
        <v>607.9173101160053</v>
      </c>
      <c r="CE7" s="44">
        <v>909.14560236677426</v>
      </c>
      <c r="CF7" s="44">
        <v>1266.3637937309184</v>
      </c>
      <c r="CG7" s="44">
        <v>165.87003476005475</v>
      </c>
      <c r="CH7" s="40">
        <v>-0.19482815516660654</v>
      </c>
      <c r="CI7" s="44">
        <v>872.5188904845478</v>
      </c>
      <c r="CJ7" s="24">
        <v>969.56642948122851</v>
      </c>
      <c r="CK7" s="44">
        <v>966.19497959295927</v>
      </c>
      <c r="CL7" s="44">
        <v>965.96720445847586</v>
      </c>
      <c r="CM7" s="45">
        <v>2.478890550793444</v>
      </c>
      <c r="CN7" s="45">
        <v>60.505597465310608</v>
      </c>
      <c r="CO7" s="45">
        <v>0.64405652079773668</v>
      </c>
      <c r="CP7" s="45">
        <v>18.736807878355819</v>
      </c>
      <c r="CQ7" s="45">
        <v>3.9260470361067625</v>
      </c>
      <c r="CR7" s="45">
        <v>1.6076485385765835</v>
      </c>
      <c r="CS7" s="45">
        <v>6.9905030441514802</v>
      </c>
      <c r="CT7" s="45">
        <v>1.9956048799300914</v>
      </c>
      <c r="CU7" s="45">
        <v>10.527285943575061</v>
      </c>
      <c r="CV7" s="45">
        <v>104.93355130680415</v>
      </c>
      <c r="CW7" s="24"/>
      <c r="CX7" s="40">
        <v>59.723276729910133</v>
      </c>
      <c r="CY7" s="40">
        <v>59.927447283115292</v>
      </c>
      <c r="CZ7" s="40">
        <v>49.433552894382956</v>
      </c>
      <c r="DA7" s="40">
        <v>59.489871793597075</v>
      </c>
      <c r="DB7" s="40"/>
      <c r="DC7" s="40">
        <v>1.6675700939946023</v>
      </c>
      <c r="DD7" s="40">
        <v>0.62727047729588947</v>
      </c>
      <c r="DE7" s="40"/>
      <c r="DF7" s="40">
        <v>5.8691567204460853</v>
      </c>
      <c r="DG7" s="40">
        <v>5.8690188045105334</v>
      </c>
      <c r="DH7" s="40"/>
      <c r="DI7" s="40">
        <v>1.9980840775065756</v>
      </c>
      <c r="DJ7" s="40"/>
      <c r="DK7" s="40">
        <v>5.6014586851966577</v>
      </c>
      <c r="DL7" s="40">
        <v>6.6217758241261384</v>
      </c>
      <c r="DM7" s="40"/>
      <c r="DN7" s="40">
        <v>1.5668570411769955</v>
      </c>
      <c r="DO7" s="40">
        <v>1.5576710492206063</v>
      </c>
      <c r="DP7" s="40"/>
      <c r="DQ7" s="40">
        <v>18.565178425714301</v>
      </c>
      <c r="DR7" s="40"/>
    </row>
    <row r="8" spans="1:122" ht="10.5" customHeight="1">
      <c r="A8" s="17" t="s">
        <v>224</v>
      </c>
      <c r="B8" s="16" t="s">
        <v>89</v>
      </c>
      <c r="C8" s="17" t="s">
        <v>90</v>
      </c>
      <c r="D8" s="123">
        <v>1.20000004768372</v>
      </c>
      <c r="E8" s="139">
        <v>1200.0000476837201</v>
      </c>
      <c r="F8" s="141">
        <v>900</v>
      </c>
      <c r="G8" s="123">
        <v>54.799999237060597</v>
      </c>
      <c r="H8" s="123">
        <v>0.56999999284744296</v>
      </c>
      <c r="I8" s="123">
        <v>16.399999618530298</v>
      </c>
      <c r="J8" s="123">
        <v>3.2300000190734899</v>
      </c>
      <c r="K8" s="123">
        <v>0.140000000596046</v>
      </c>
      <c r="L8" s="123">
        <v>0.769999980926514</v>
      </c>
      <c r="M8" s="123">
        <v>5.5500001907348597</v>
      </c>
      <c r="N8" s="123">
        <v>2.2000000476837198</v>
      </c>
      <c r="O8" s="123">
        <v>1.4299999475479099</v>
      </c>
      <c r="P8" s="123"/>
      <c r="Q8" s="122">
        <v>85.089999035000872</v>
      </c>
      <c r="R8" s="26"/>
      <c r="S8" s="26">
        <v>64.402397295267562</v>
      </c>
      <c r="T8" s="26">
        <v>0.66987895088937477</v>
      </c>
      <c r="U8" s="26">
        <v>19.273709959479881</v>
      </c>
      <c r="V8" s="26">
        <v>3.7959807917554018</v>
      </c>
      <c r="W8" s="26">
        <v>0.16453167491335671</v>
      </c>
      <c r="X8" s="26">
        <v>0.90492418575511169</v>
      </c>
      <c r="Y8" s="26">
        <v>6.5225058804524432</v>
      </c>
      <c r="Z8" s="26">
        <v>2.5854977936699388</v>
      </c>
      <c r="AA8" s="26">
        <v>1.6805734678169344</v>
      </c>
      <c r="AB8" s="26">
        <v>0</v>
      </c>
      <c r="AC8" s="26">
        <v>100</v>
      </c>
      <c r="AD8" s="42">
        <v>0.67235850479905812</v>
      </c>
      <c r="AE8" s="42">
        <v>2.3532677798109241</v>
      </c>
      <c r="AF8" s="42">
        <v>0.29821656535177921</v>
      </c>
      <c r="AG8" s="43"/>
      <c r="AH8" s="16" t="s">
        <v>89</v>
      </c>
      <c r="AI8" s="122">
        <v>40</v>
      </c>
      <c r="AJ8" s="122">
        <v>1.8500000238418599</v>
      </c>
      <c r="AK8" s="122">
        <v>16</v>
      </c>
      <c r="AL8" s="122"/>
      <c r="AM8" s="122">
        <v>15.5</v>
      </c>
      <c r="AN8" s="122">
        <v>9.4799995422363299</v>
      </c>
      <c r="AO8" s="122">
        <v>10.6000003814697</v>
      </c>
      <c r="AP8" s="122">
        <v>0.37000000476837203</v>
      </c>
      <c r="AQ8" s="122">
        <v>1.8999999761581401</v>
      </c>
      <c r="AR8" s="122">
        <v>0.81999999284744296</v>
      </c>
      <c r="AS8" s="124">
        <v>0</v>
      </c>
      <c r="AT8" s="124">
        <v>0</v>
      </c>
      <c r="AU8" s="124">
        <v>0</v>
      </c>
      <c r="AV8" s="124">
        <v>96.51999992132184</v>
      </c>
      <c r="AW8" s="29"/>
      <c r="AX8" s="42">
        <v>5.9438143893339133</v>
      </c>
      <c r="AY8" s="42">
        <v>2.0561856106660867</v>
      </c>
      <c r="AZ8" s="42">
        <v>0</v>
      </c>
      <c r="BA8" s="42">
        <v>8</v>
      </c>
      <c r="BB8" s="42">
        <v>0.74569878073912621</v>
      </c>
      <c r="BC8" s="42">
        <v>0.20678699457234195</v>
      </c>
      <c r="BD8" s="42">
        <v>0</v>
      </c>
      <c r="BE8" s="42">
        <v>0.76957844489368199</v>
      </c>
      <c r="BF8" s="42">
        <v>2.0995716013499099</v>
      </c>
      <c r="BG8" s="42">
        <v>1.1566178635428832</v>
      </c>
      <c r="BH8" s="42">
        <v>2.1746314902056696E-2</v>
      </c>
      <c r="BI8" s="42">
        <v>5</v>
      </c>
      <c r="BJ8" s="42">
        <v>0</v>
      </c>
      <c r="BK8" s="42">
        <v>0</v>
      </c>
      <c r="BL8" s="42">
        <v>2.4817195829527613E-2</v>
      </c>
      <c r="BM8" s="42">
        <v>1.6874582928151836</v>
      </c>
      <c r="BN8" s="42">
        <v>0.28772451135528887</v>
      </c>
      <c r="BO8" s="42">
        <v>2</v>
      </c>
      <c r="BP8" s="42">
        <v>0.25963692691994344</v>
      </c>
      <c r="BQ8" s="42">
        <v>0.15542198032393709</v>
      </c>
      <c r="BR8" s="42">
        <v>0.4150589072438805</v>
      </c>
      <c r="BS8" s="24" t="s">
        <v>622</v>
      </c>
      <c r="BT8" s="24" t="s">
        <v>332</v>
      </c>
      <c r="BU8" s="40">
        <v>0.52153319525597541</v>
      </c>
      <c r="BV8" s="42">
        <v>0.91723986122593915</v>
      </c>
      <c r="BW8" s="40">
        <v>0.38977283804890056</v>
      </c>
      <c r="BX8" s="40" t="s">
        <v>606</v>
      </c>
      <c r="BY8" s="40"/>
      <c r="BZ8" s="44">
        <v>992.53121669357893</v>
      </c>
      <c r="CA8" s="44">
        <v>1071.5732356292663</v>
      </c>
      <c r="CB8" s="5">
        <v>976.14467839746101</v>
      </c>
      <c r="CC8" s="44">
        <v>913.38142767983709</v>
      </c>
      <c r="CD8" s="44">
        <v>657.73098784899764</v>
      </c>
      <c r="CE8" s="44">
        <v>794.17655166462873</v>
      </c>
      <c r="CF8" s="44">
        <v>1235.2213683512509</v>
      </c>
      <c r="CG8" s="44">
        <v>-119.20487601520836</v>
      </c>
      <c r="CH8" s="40">
        <v>-0.26540808518171377</v>
      </c>
      <c r="CI8" s="44">
        <v>657.73098784899764</v>
      </c>
      <c r="CJ8" s="24">
        <v>895.63292325760767</v>
      </c>
      <c r="CK8" s="44">
        <v>816.93783312322932</v>
      </c>
      <c r="CL8" s="44">
        <v>937.81351635113026</v>
      </c>
      <c r="CM8" s="45">
        <v>0.93608221547238823</v>
      </c>
      <c r="CN8" s="45">
        <v>57.415460078391405</v>
      </c>
      <c r="CO8" s="45">
        <v>1.4305323718630982</v>
      </c>
      <c r="CP8" s="45">
        <v>18.937861370042928</v>
      </c>
      <c r="CQ8" s="45">
        <v>5.1845736743193971</v>
      </c>
      <c r="CR8" s="45">
        <v>1.9708329525938602</v>
      </c>
      <c r="CS8" s="45">
        <v>10.506388577805783</v>
      </c>
      <c r="CT8" s="45">
        <v>1.845570178083098</v>
      </c>
      <c r="CU8" s="45">
        <v>10.446722267827841</v>
      </c>
      <c r="CV8" s="45">
        <v>107.73794147092741</v>
      </c>
      <c r="CW8" s="24"/>
      <c r="CX8" s="40">
        <v>61.244104216956657</v>
      </c>
      <c r="CY8" s="40">
        <v>60.733921447635119</v>
      </c>
      <c r="CZ8" s="40">
        <v>50.93112087074023</v>
      </c>
      <c r="DA8" s="40">
        <v>60.935571550914069</v>
      </c>
      <c r="DB8" s="40"/>
      <c r="DC8" s="40">
        <v>1.5450420570559442</v>
      </c>
      <c r="DD8" s="40">
        <v>0.60790764672600339</v>
      </c>
      <c r="DE8" s="40"/>
      <c r="DF8" s="40">
        <v>5.5512850197631698</v>
      </c>
      <c r="DG8" s="40">
        <v>5.7185071562006806</v>
      </c>
      <c r="DH8" s="40"/>
      <c r="DI8" s="40">
        <v>1.5642803053817189</v>
      </c>
      <c r="DJ8" s="40"/>
      <c r="DK8" s="40">
        <v>4.845112908076997</v>
      </c>
      <c r="DL8" s="40">
        <v>6.3539230834800717</v>
      </c>
      <c r="DM8" s="40"/>
      <c r="DN8" s="40">
        <v>1.8165471095853467</v>
      </c>
      <c r="DO8" s="40">
        <v>1.9361393803516815</v>
      </c>
      <c r="DP8" s="40"/>
      <c r="DQ8" s="40">
        <v>18.448799383583378</v>
      </c>
      <c r="DR8" s="40"/>
    </row>
    <row r="9" spans="1:122" ht="10.5" customHeight="1">
      <c r="A9" s="17" t="s">
        <v>224</v>
      </c>
      <c r="B9" s="16" t="s">
        <v>88</v>
      </c>
      <c r="C9" s="17" t="s">
        <v>82</v>
      </c>
      <c r="D9" s="123">
        <v>1.20000004768372</v>
      </c>
      <c r="E9" s="139">
        <v>1200.0000476837201</v>
      </c>
      <c r="F9" s="141">
        <v>850</v>
      </c>
      <c r="G9" s="123">
        <v>65.800003051757798</v>
      </c>
      <c r="H9" s="123">
        <v>0.230000004172325</v>
      </c>
      <c r="I9" s="123">
        <v>13.699999809265099</v>
      </c>
      <c r="J9" s="123">
        <v>1.9400000572204601</v>
      </c>
      <c r="K9" s="123">
        <v>9.00000035762787E-2</v>
      </c>
      <c r="L9" s="123">
        <v>0.259999990463257</v>
      </c>
      <c r="M9" s="123">
        <v>3.2999999523162802</v>
      </c>
      <c r="N9" s="123">
        <v>1.0099999904632599</v>
      </c>
      <c r="O9" s="123">
        <v>1.9800000190734901</v>
      </c>
      <c r="P9" s="123"/>
      <c r="Q9" s="122">
        <v>88.310002878308239</v>
      </c>
      <c r="R9" s="26"/>
      <c r="S9" s="26">
        <v>74.510249017238323</v>
      </c>
      <c r="T9" s="26">
        <v>0.26044615182412179</v>
      </c>
      <c r="U9" s="26">
        <v>15.513531154725232</v>
      </c>
      <c r="V9" s="26">
        <v>2.1968066968515365</v>
      </c>
      <c r="W9" s="26">
        <v>0.10191371378426892</v>
      </c>
      <c r="X9" s="26">
        <v>0.29441737287851605</v>
      </c>
      <c r="Y9" s="26">
        <v>3.7368359696055062</v>
      </c>
      <c r="Z9" s="26">
        <v>1.1436982873333688</v>
      </c>
      <c r="AA9" s="26">
        <v>2.2421016357591372</v>
      </c>
      <c r="AB9" s="26">
        <v>0</v>
      </c>
      <c r="AC9" s="26">
        <v>100.00000000000001</v>
      </c>
      <c r="AD9" s="42">
        <v>0.76208889825333592</v>
      </c>
      <c r="AE9" s="42">
        <v>4.1858913244481899</v>
      </c>
      <c r="AF9" s="42">
        <v>0.19283088237611809</v>
      </c>
      <c r="AG9" s="43"/>
      <c r="AH9" s="16" t="s">
        <v>88</v>
      </c>
      <c r="AI9" s="122">
        <v>41.400001525878899</v>
      </c>
      <c r="AJ9" s="122">
        <v>1.66999995708466</v>
      </c>
      <c r="AK9" s="122">
        <v>13.6000003814697</v>
      </c>
      <c r="AL9" s="122"/>
      <c r="AM9" s="122">
        <v>18.100000381469702</v>
      </c>
      <c r="AN9" s="122">
        <v>8.4799995422363299</v>
      </c>
      <c r="AO9" s="122">
        <v>10.3999996185303</v>
      </c>
      <c r="AP9" s="122">
        <v>0.490000009536743</v>
      </c>
      <c r="AQ9" s="122">
        <v>1.7300000190734901</v>
      </c>
      <c r="AR9" s="122">
        <v>0.68999999761581399</v>
      </c>
      <c r="AS9" s="124">
        <v>0</v>
      </c>
      <c r="AT9" s="124">
        <v>0</v>
      </c>
      <c r="AU9" s="124">
        <v>0</v>
      </c>
      <c r="AV9" s="124">
        <v>96.560001432895632</v>
      </c>
      <c r="AW9" s="29"/>
      <c r="AX9" s="42">
        <v>6.220109900522468</v>
      </c>
      <c r="AY9" s="42">
        <v>1.779890099477532</v>
      </c>
      <c r="AZ9" s="42">
        <v>0</v>
      </c>
      <c r="BA9" s="42">
        <v>8</v>
      </c>
      <c r="BB9" s="42">
        <v>0.62813829197683502</v>
      </c>
      <c r="BC9" s="42">
        <v>0.18873845714125273</v>
      </c>
      <c r="BD9" s="42">
        <v>0</v>
      </c>
      <c r="BE9" s="42">
        <v>0.6852991284943144</v>
      </c>
      <c r="BF9" s="42">
        <v>1.8989374330064921</v>
      </c>
      <c r="BG9" s="42">
        <v>1.5889596794437137</v>
      </c>
      <c r="BH9" s="42">
        <v>9.9270099373924836E-3</v>
      </c>
      <c r="BI9" s="42">
        <v>5</v>
      </c>
      <c r="BJ9" s="42">
        <v>0</v>
      </c>
      <c r="BK9" s="42">
        <v>0</v>
      </c>
      <c r="BL9" s="42">
        <v>5.2422426069055901E-2</v>
      </c>
      <c r="BM9" s="42">
        <v>1.6739903241921976</v>
      </c>
      <c r="BN9" s="42">
        <v>0.27358724973874637</v>
      </c>
      <c r="BO9" s="42">
        <v>2</v>
      </c>
      <c r="BP9" s="42">
        <v>0.23032992883495884</v>
      </c>
      <c r="BQ9" s="42">
        <v>0.13223308562766206</v>
      </c>
      <c r="BR9" s="42">
        <v>0.3625630144626209</v>
      </c>
      <c r="BS9" s="24" t="s">
        <v>622</v>
      </c>
      <c r="BT9" s="24" t="s">
        <v>332</v>
      </c>
      <c r="BU9" s="40">
        <v>0.45503190441308011</v>
      </c>
      <c r="BV9" s="42">
        <v>1.1974083804114826</v>
      </c>
      <c r="BW9" s="40">
        <v>0.28605816243194809</v>
      </c>
      <c r="BX9" s="40" t="s">
        <v>606</v>
      </c>
      <c r="BY9" s="40"/>
      <c r="BZ9" s="44">
        <v>921.70730456254364</v>
      </c>
      <c r="CA9" s="44">
        <v>604.43596170821945</v>
      </c>
      <c r="CB9" s="5">
        <v>544.90702443112707</v>
      </c>
      <c r="CC9" s="44">
        <v>516.28740854961723</v>
      </c>
      <c r="CD9" s="44">
        <v>496.3639076417233</v>
      </c>
      <c r="CE9" s="44">
        <v>348.46569007356703</v>
      </c>
      <c r="CF9" s="44">
        <v>791.99128397688355</v>
      </c>
      <c r="CG9" s="44">
        <v>-167.82171847605019</v>
      </c>
      <c r="CH9" s="40">
        <v>-0.45344297002540557</v>
      </c>
      <c r="CI9" s="44">
        <v>496.3639076417233</v>
      </c>
      <c r="CJ9" s="24">
        <v>449.56893472692008</v>
      </c>
      <c r="CK9" s="44">
        <v>520.63546603642521</v>
      </c>
      <c r="CL9" s="44">
        <v>886.25126683606072</v>
      </c>
      <c r="CM9" s="45">
        <v>-0.35764359205910612</v>
      </c>
      <c r="CN9" s="45">
        <v>64.807897160593015</v>
      </c>
      <c r="CO9" s="45">
        <v>0.46377485444144434</v>
      </c>
      <c r="CP9" s="45">
        <v>16.84634672520782</v>
      </c>
      <c r="CQ9" s="45">
        <v>3.1490924287985731</v>
      </c>
      <c r="CR9" s="45">
        <v>1.1155915216744137</v>
      </c>
      <c r="CS9" s="45">
        <v>6.3477260677530349</v>
      </c>
      <c r="CT9" s="45">
        <v>2.3500634598784091</v>
      </c>
      <c r="CU9" s="45">
        <v>9.4244223900573942</v>
      </c>
      <c r="CV9" s="45">
        <v>104.50491460840411</v>
      </c>
      <c r="CW9" s="24"/>
      <c r="CX9" s="40">
        <v>69.512641327991332</v>
      </c>
      <c r="CY9" s="40">
        <v>69.226294092223881</v>
      </c>
      <c r="CZ9" s="40">
        <v>59.876520626857719</v>
      </c>
      <c r="DA9" s="40">
        <v>69.982695012643688</v>
      </c>
      <c r="DB9" s="40"/>
      <c r="DC9" s="40">
        <v>0.73168554053480095</v>
      </c>
      <c r="DD9" s="40">
        <v>0.28218245237454676</v>
      </c>
      <c r="DE9" s="40"/>
      <c r="DF9" s="40">
        <v>3.1062849353799922</v>
      </c>
      <c r="DG9" s="40">
        <v>3.0319917515532975</v>
      </c>
      <c r="DH9" s="40"/>
      <c r="DI9" s="40">
        <v>0.51889410526367274</v>
      </c>
      <c r="DJ9" s="40"/>
      <c r="DK9" s="40">
        <v>2.2742951297889329</v>
      </c>
      <c r="DL9" s="40">
        <v>3.4340203595633971</v>
      </c>
      <c r="DM9" s="40"/>
      <c r="DN9" s="40">
        <v>2.8710311075127342</v>
      </c>
      <c r="DO9" s="40">
        <v>2.7014916007513152</v>
      </c>
      <c r="DP9" s="40"/>
      <c r="DQ9" s="40">
        <v>16.730725162531126</v>
      </c>
      <c r="DR9" s="40"/>
    </row>
    <row r="10" spans="1:122" ht="10.5" customHeight="1">
      <c r="A10" s="17" t="s">
        <v>224</v>
      </c>
      <c r="B10" s="16" t="s">
        <v>86</v>
      </c>
      <c r="C10" s="17" t="s">
        <v>87</v>
      </c>
      <c r="D10" s="123">
        <v>0.80000001192092896</v>
      </c>
      <c r="E10" s="139">
        <v>800.00001192092896</v>
      </c>
      <c r="F10" s="141">
        <v>950</v>
      </c>
      <c r="G10" s="123">
        <v>54</v>
      </c>
      <c r="H10" s="123">
        <v>0.83999997377395597</v>
      </c>
      <c r="I10" s="123">
        <v>16.100000381469702</v>
      </c>
      <c r="J10" s="123">
        <v>6.1999998092651403</v>
      </c>
      <c r="K10" s="123">
        <v>0.259999990463257</v>
      </c>
      <c r="L10" s="123">
        <v>2.0299999713897701</v>
      </c>
      <c r="M10" s="123">
        <v>6.2600002288818404</v>
      </c>
      <c r="N10" s="123">
        <v>2.9200000762939502</v>
      </c>
      <c r="O10" s="123">
        <v>1.4700000286102299</v>
      </c>
      <c r="P10" s="123"/>
      <c r="Q10" s="122">
        <v>90.080000460147829</v>
      </c>
      <c r="R10" s="26"/>
      <c r="S10" s="26">
        <v>59.946713725750996</v>
      </c>
      <c r="T10" s="26">
        <v>0.93250440661973488</v>
      </c>
      <c r="U10" s="26">
        <v>17.873002108378628</v>
      </c>
      <c r="V10" s="26">
        <v>6.8827706234394102</v>
      </c>
      <c r="W10" s="26">
        <v>0.28863231475923806</v>
      </c>
      <c r="X10" s="26">
        <v>2.2535523545960232</v>
      </c>
      <c r="Y10" s="26">
        <v>6.9493785489613966</v>
      </c>
      <c r="Z10" s="26">
        <v>3.2415631231993425</v>
      </c>
      <c r="AA10" s="26">
        <v>1.631882794295245</v>
      </c>
      <c r="AB10" s="26">
        <v>0</v>
      </c>
      <c r="AC10" s="26">
        <v>100.00000000000001</v>
      </c>
      <c r="AD10" s="42">
        <v>0.63912666493925985</v>
      </c>
      <c r="AE10" s="42">
        <v>1.7133858757813076</v>
      </c>
      <c r="AF10" s="42">
        <v>0.36854323188074178</v>
      </c>
      <c r="AG10" s="43"/>
      <c r="AH10" s="16" t="s">
        <v>86</v>
      </c>
      <c r="AI10" s="122">
        <v>42.5</v>
      </c>
      <c r="AJ10" s="122">
        <v>2.9200000762939502</v>
      </c>
      <c r="AK10" s="122">
        <v>12.5</v>
      </c>
      <c r="AL10" s="122"/>
      <c r="AM10" s="122">
        <v>12.5</v>
      </c>
      <c r="AN10" s="122">
        <v>13.199999809265099</v>
      </c>
      <c r="AO10" s="122">
        <v>10.5</v>
      </c>
      <c r="AP10" s="122">
        <v>0.40000000596046498</v>
      </c>
      <c r="AQ10" s="122">
        <v>2.2400000095367401</v>
      </c>
      <c r="AR10" s="122">
        <v>0.50999999046325695</v>
      </c>
      <c r="AS10" s="124">
        <v>0</v>
      </c>
      <c r="AT10" s="124">
        <v>0</v>
      </c>
      <c r="AU10" s="124">
        <v>0</v>
      </c>
      <c r="AV10" s="124">
        <v>97.269999891519504</v>
      </c>
      <c r="AW10" s="29"/>
      <c r="AX10" s="42">
        <v>6.1760781268767664</v>
      </c>
      <c r="AY10" s="42">
        <v>1.8239218731232336</v>
      </c>
      <c r="AZ10" s="42">
        <v>0</v>
      </c>
      <c r="BA10" s="42">
        <v>8</v>
      </c>
      <c r="BB10" s="42">
        <v>0.31679309470856776</v>
      </c>
      <c r="BC10" s="42">
        <v>0.31919270225551449</v>
      </c>
      <c r="BD10" s="42">
        <v>0</v>
      </c>
      <c r="BE10" s="42">
        <v>0.74703053476741132</v>
      </c>
      <c r="BF10" s="42">
        <v>2.8590049143925889</v>
      </c>
      <c r="BG10" s="42">
        <v>0.75797875387591773</v>
      </c>
      <c r="BH10" s="42">
        <v>0</v>
      </c>
      <c r="BI10" s="42">
        <v>5</v>
      </c>
      <c r="BJ10" s="42">
        <v>0</v>
      </c>
      <c r="BK10" s="42">
        <v>1.4129540547176411E-2</v>
      </c>
      <c r="BL10" s="42">
        <v>4.922917851267361E-2</v>
      </c>
      <c r="BM10" s="42">
        <v>1.6346887327175212</v>
      </c>
      <c r="BN10" s="42">
        <v>0.30195254822262863</v>
      </c>
      <c r="BO10" s="42">
        <v>2</v>
      </c>
      <c r="BP10" s="42">
        <v>0.32913153395037675</v>
      </c>
      <c r="BQ10" s="42">
        <v>9.4533853408469939E-2</v>
      </c>
      <c r="BR10" s="42">
        <v>0.42366538735884668</v>
      </c>
      <c r="BS10" s="24" t="s">
        <v>622</v>
      </c>
      <c r="BT10" s="24" t="s">
        <v>332</v>
      </c>
      <c r="BU10" s="40">
        <v>0.65301759874443166</v>
      </c>
      <c r="BV10" s="42">
        <v>0.53124594270457448</v>
      </c>
      <c r="BW10" s="40">
        <v>0.31005621688244933</v>
      </c>
      <c r="BX10" s="40" t="s">
        <v>606</v>
      </c>
      <c r="BY10" s="40"/>
      <c r="BZ10" s="44">
        <v>947.98346162155144</v>
      </c>
      <c r="CA10" s="44">
        <v>411.09435872553513</v>
      </c>
      <c r="CB10" s="5">
        <v>664.19339264509574</v>
      </c>
      <c r="CC10" s="44">
        <v>461.26045356915358</v>
      </c>
      <c r="CD10" s="44">
        <v>478.00387339309299</v>
      </c>
      <c r="CE10" s="44">
        <v>561.14226074237797</v>
      </c>
      <c r="CF10" s="44">
        <v>651.5868496858601</v>
      </c>
      <c r="CG10" s="44">
        <v>99.881807173224388</v>
      </c>
      <c r="CH10" s="40">
        <v>1.8980229401306021E-2</v>
      </c>
      <c r="CI10" s="44">
        <v>478.00387339309299</v>
      </c>
      <c r="CJ10" s="24">
        <v>580.49438764728279</v>
      </c>
      <c r="CK10" s="44">
        <v>571.09863301909434</v>
      </c>
      <c r="CL10" s="44">
        <v>999.6660110478158</v>
      </c>
      <c r="CM10" s="45">
        <v>1.1272292089093634</v>
      </c>
      <c r="CN10" s="45">
        <v>61.079514355153627</v>
      </c>
      <c r="CO10" s="45">
        <v>0.65671199313606343</v>
      </c>
      <c r="CP10" s="45">
        <v>17.559697005735472</v>
      </c>
      <c r="CQ10" s="45">
        <v>5.189946925548754</v>
      </c>
      <c r="CR10" s="45">
        <v>1.8856146952865425</v>
      </c>
      <c r="CS10" s="45">
        <v>4.9224939907473217</v>
      </c>
      <c r="CT10" s="45">
        <v>1.7794399986734495</v>
      </c>
      <c r="CU10" s="45">
        <v>5.445344107597391</v>
      </c>
      <c r="CV10" s="45">
        <v>98.518763071878638</v>
      </c>
      <c r="CW10" s="24"/>
      <c r="CX10" s="40">
        <v>61.980517780896548</v>
      </c>
      <c r="CY10" s="40">
        <v>62.18968270763709</v>
      </c>
      <c r="CZ10" s="40">
        <v>51.773614871743845</v>
      </c>
      <c r="DA10" s="40">
        <v>61.922392457015953</v>
      </c>
      <c r="DB10" s="40"/>
      <c r="DC10" s="40">
        <v>2.4235058269306471</v>
      </c>
      <c r="DD10" s="40">
        <v>0.85022915639461849</v>
      </c>
      <c r="DE10" s="40"/>
      <c r="DF10" s="40">
        <v>4.8563176363941478</v>
      </c>
      <c r="DG10" s="40">
        <v>4.9722370346696918</v>
      </c>
      <c r="DH10" s="40"/>
      <c r="DI10" s="40">
        <v>1.4091060444592196</v>
      </c>
      <c r="DJ10" s="40"/>
      <c r="DK10" s="40">
        <v>5.5885978145590052</v>
      </c>
      <c r="DL10" s="40">
        <v>4.5941981434626422</v>
      </c>
      <c r="DM10" s="40"/>
      <c r="DN10" s="40">
        <v>2.2456074867806448</v>
      </c>
      <c r="DO10" s="40">
        <v>2.2351036113641047</v>
      </c>
      <c r="DP10" s="40"/>
      <c r="DQ10" s="40">
        <v>17.301008438240942</v>
      </c>
      <c r="DR10" s="40"/>
    </row>
    <row r="11" spans="1:122" ht="10.5" customHeight="1">
      <c r="A11" s="17" t="s">
        <v>224</v>
      </c>
      <c r="B11" s="16" t="s">
        <v>85</v>
      </c>
      <c r="C11" s="17" t="s">
        <v>82</v>
      </c>
      <c r="D11" s="123">
        <v>0.80000001192092896</v>
      </c>
      <c r="E11" s="139">
        <v>800.00001192092896</v>
      </c>
      <c r="F11" s="141">
        <v>850</v>
      </c>
      <c r="G11" s="123">
        <v>59.700000762939403</v>
      </c>
      <c r="H11" s="123">
        <v>0.40000000596046498</v>
      </c>
      <c r="I11" s="123">
        <v>16</v>
      </c>
      <c r="J11" s="123">
        <v>4.3699998855590803</v>
      </c>
      <c r="K11" s="123">
        <v>0.21999999880790699</v>
      </c>
      <c r="L11" s="123">
        <v>0.75</v>
      </c>
      <c r="M11" s="123">
        <v>5.2300000190734899</v>
      </c>
      <c r="N11" s="123">
        <v>2.3599998950958199</v>
      </c>
      <c r="O11" s="123">
        <v>1.8400000333786</v>
      </c>
      <c r="P11" s="123"/>
      <c r="Q11" s="122">
        <v>90.870000600814762</v>
      </c>
      <c r="R11" s="26"/>
      <c r="S11" s="26">
        <v>65.698250652816796</v>
      </c>
      <c r="T11" s="26">
        <v>0.44018928503988419</v>
      </c>
      <c r="U11" s="26">
        <v>17.607571139222088</v>
      </c>
      <c r="V11" s="26">
        <v>4.8090677414608685</v>
      </c>
      <c r="W11" s="26">
        <v>0.24210410185243736</v>
      </c>
      <c r="X11" s="26">
        <v>0.82535489715103538</v>
      </c>
      <c r="Y11" s="26">
        <v>5.7554748371230851</v>
      </c>
      <c r="Z11" s="26">
        <v>2.5971166275910198</v>
      </c>
      <c r="AA11" s="26">
        <v>2.0248707177427949</v>
      </c>
      <c r="AB11" s="26">
        <v>0</v>
      </c>
      <c r="AC11" s="26">
        <v>100</v>
      </c>
      <c r="AD11" s="42">
        <v>0.69151288486191953</v>
      </c>
      <c r="AE11" s="42">
        <v>3.2687349027904267</v>
      </c>
      <c r="AF11" s="42">
        <v>0.23426144344225044</v>
      </c>
      <c r="AG11" s="43"/>
      <c r="AH11" s="16" t="s">
        <v>85</v>
      </c>
      <c r="AI11" s="122">
        <v>42.099998474121101</v>
      </c>
      <c r="AJ11" s="122">
        <v>1.5599999427795399</v>
      </c>
      <c r="AK11" s="122">
        <v>14.1000003814697</v>
      </c>
      <c r="AL11" s="122"/>
      <c r="AM11" s="122">
        <v>18.299999237060501</v>
      </c>
      <c r="AN11" s="122">
        <v>8.9700002670288104</v>
      </c>
      <c r="AO11" s="122">
        <v>10.300000190734901</v>
      </c>
      <c r="AP11" s="122">
        <v>0.41999998688697798</v>
      </c>
      <c r="AQ11" s="122">
        <v>1.8500000238418599</v>
      </c>
      <c r="AR11" s="122">
        <v>0.62999999523162797</v>
      </c>
      <c r="AS11" s="124">
        <v>0</v>
      </c>
      <c r="AT11" s="124">
        <v>0</v>
      </c>
      <c r="AU11" s="124">
        <v>0</v>
      </c>
      <c r="AV11" s="124">
        <v>98.229998499155016</v>
      </c>
      <c r="AW11" s="29"/>
      <c r="AX11" s="42">
        <v>6.198852294432454</v>
      </c>
      <c r="AY11" s="42">
        <v>1.801147705567546</v>
      </c>
      <c r="AZ11" s="42">
        <v>0</v>
      </c>
      <c r="BA11" s="42">
        <v>8</v>
      </c>
      <c r="BB11" s="42">
        <v>0.64551056025413178</v>
      </c>
      <c r="BC11" s="42">
        <v>0.17278261000495429</v>
      </c>
      <c r="BD11" s="42">
        <v>0</v>
      </c>
      <c r="BE11" s="42">
        <v>0.7289135846175796</v>
      </c>
      <c r="BF11" s="42">
        <v>1.9685152784439426</v>
      </c>
      <c r="BG11" s="42">
        <v>1.4842779666793917</v>
      </c>
      <c r="BH11" s="42">
        <v>0</v>
      </c>
      <c r="BI11" s="42">
        <v>5</v>
      </c>
      <c r="BJ11" s="42">
        <v>0</v>
      </c>
      <c r="BK11" s="42">
        <v>4.0237453619446306E-2</v>
      </c>
      <c r="BL11" s="42">
        <v>5.2374178588052454E-2</v>
      </c>
      <c r="BM11" s="42">
        <v>1.6247567871810362</v>
      </c>
      <c r="BN11" s="42">
        <v>0.28263158061146498</v>
      </c>
      <c r="BO11" s="42">
        <v>2</v>
      </c>
      <c r="BP11" s="42">
        <v>0.24546857673076727</v>
      </c>
      <c r="BQ11" s="42">
        <v>0.11832134456662993</v>
      </c>
      <c r="BR11" s="42">
        <v>0.36378992129739718</v>
      </c>
      <c r="BS11" s="24" t="s">
        <v>622</v>
      </c>
      <c r="BT11" s="24" t="s">
        <v>332</v>
      </c>
      <c r="BU11" s="40">
        <v>0.46625799544591529</v>
      </c>
      <c r="BV11" s="42">
        <v>1.144506210882108</v>
      </c>
      <c r="BW11" s="40">
        <v>0.3501373604525333</v>
      </c>
      <c r="BX11" s="40" t="s">
        <v>606</v>
      </c>
      <c r="BY11" s="40"/>
      <c r="BZ11" s="44">
        <v>923.50504256769796</v>
      </c>
      <c r="CA11" s="44">
        <v>631.98378704396896</v>
      </c>
      <c r="CB11" s="5">
        <v>605.80366774494883</v>
      </c>
      <c r="CC11" s="44">
        <v>545.03820403001851</v>
      </c>
      <c r="CD11" s="44">
        <v>500.46886918263522</v>
      </c>
      <c r="CE11" s="44">
        <v>440.30195792237078</v>
      </c>
      <c r="CF11" s="44">
        <v>794.89683517336732</v>
      </c>
      <c r="CG11" s="44">
        <v>-104.73624610764773</v>
      </c>
      <c r="CH11" s="40">
        <v>-0.31213605578239773</v>
      </c>
      <c r="CI11" s="44">
        <v>500.46886918263522</v>
      </c>
      <c r="CJ11" s="24">
        <v>515.32526346808379</v>
      </c>
      <c r="CK11" s="44">
        <v>553.13626846379202</v>
      </c>
      <c r="CL11" s="44">
        <v>892.51180776820888</v>
      </c>
      <c r="CM11" s="45">
        <v>-0.28096388836202157</v>
      </c>
      <c r="CN11" s="45">
        <v>64.436789319399523</v>
      </c>
      <c r="CO11" s="45">
        <v>0.48711100292464676</v>
      </c>
      <c r="CP11" s="45">
        <v>17.210645273614109</v>
      </c>
      <c r="CQ11" s="45">
        <v>3.3734310906798193</v>
      </c>
      <c r="CR11" s="45">
        <v>1.0341600428828901</v>
      </c>
      <c r="CS11" s="45">
        <v>6.6465439566513842</v>
      </c>
      <c r="CT11" s="45">
        <v>2.1651712973108039</v>
      </c>
      <c r="CU11" s="45">
        <v>9.5909461020174867</v>
      </c>
      <c r="CV11" s="45">
        <v>104.94479808548066</v>
      </c>
      <c r="CW11" s="24"/>
      <c r="CX11" s="40">
        <v>68.581459167166557</v>
      </c>
      <c r="CY11" s="40">
        <v>67.689351848652464</v>
      </c>
      <c r="CZ11" s="40">
        <v>58.809374788748627</v>
      </c>
      <c r="DA11" s="40">
        <v>68.911315844814908</v>
      </c>
      <c r="DB11" s="40"/>
      <c r="DC11" s="40">
        <v>0.79513002224377505</v>
      </c>
      <c r="DD11" s="40">
        <v>0.30515698750639053</v>
      </c>
      <c r="DE11" s="40"/>
      <c r="DF11" s="40">
        <v>3.6646882519312332</v>
      </c>
      <c r="DG11" s="40">
        <v>3.4718892622703432</v>
      </c>
      <c r="DH11" s="40"/>
      <c r="DI11" s="40">
        <v>0.61007381479915079</v>
      </c>
      <c r="DJ11" s="40"/>
      <c r="DK11" s="40">
        <v>2.6042462868243881</v>
      </c>
      <c r="DL11" s="40">
        <v>3.7762692657569801</v>
      </c>
      <c r="DM11" s="40"/>
      <c r="DN11" s="40">
        <v>2.375259927336435</v>
      </c>
      <c r="DO11" s="40">
        <v>2.413217647649641</v>
      </c>
      <c r="DP11" s="40"/>
      <c r="DQ11" s="40">
        <v>17.132529883299842</v>
      </c>
      <c r="DR11" s="40"/>
    </row>
    <row r="12" spans="1:122" ht="10.5" customHeight="1">
      <c r="A12" s="17" t="s">
        <v>224</v>
      </c>
      <c r="B12" s="16" t="s">
        <v>84</v>
      </c>
      <c r="C12" s="17" t="s">
        <v>82</v>
      </c>
      <c r="D12" s="123">
        <v>0.80000001192092896</v>
      </c>
      <c r="E12" s="139">
        <v>800.00001192092896</v>
      </c>
      <c r="F12" s="141">
        <v>800</v>
      </c>
      <c r="G12" s="123">
        <v>67.599998474121094</v>
      </c>
      <c r="H12" s="123">
        <v>0.140000000596046</v>
      </c>
      <c r="I12" s="123">
        <v>13.6000003814697</v>
      </c>
      <c r="J12" s="123">
        <v>2.1800000667571999</v>
      </c>
      <c r="K12" s="123">
        <v>0.10000000149011599</v>
      </c>
      <c r="L12" s="123">
        <v>0.37000000476837203</v>
      </c>
      <c r="M12" s="123">
        <v>2.6600000858306898</v>
      </c>
      <c r="N12" s="123">
        <v>2.6400001049041801</v>
      </c>
      <c r="O12" s="123">
        <v>2.3699998855590798</v>
      </c>
      <c r="P12" s="123"/>
      <c r="Q12" s="122">
        <v>91.659999005496474</v>
      </c>
      <c r="R12" s="26"/>
      <c r="S12" s="26">
        <v>73.750817376800754</v>
      </c>
      <c r="T12" s="26">
        <v>0.15273838328063999</v>
      </c>
      <c r="U12" s="26">
        <v>14.837443300271216</v>
      </c>
      <c r="V12" s="26">
        <v>2.3783548880755219</v>
      </c>
      <c r="W12" s="26">
        <v>0.10909884636167125</v>
      </c>
      <c r="X12" s="26">
        <v>0.40366573072533485</v>
      </c>
      <c r="Y12" s="26">
        <v>2.9020293636171441</v>
      </c>
      <c r="Z12" s="26">
        <v>2.8802096154789072</v>
      </c>
      <c r="AA12" s="26">
        <v>2.5856424953888126</v>
      </c>
      <c r="AB12" s="26">
        <v>0</v>
      </c>
      <c r="AC12" s="26">
        <v>100</v>
      </c>
      <c r="AD12" s="42">
        <v>0.77935593629617328</v>
      </c>
      <c r="AE12" s="42">
        <v>3.3053261183766791</v>
      </c>
      <c r="AF12" s="42">
        <v>0.23227044189095006</v>
      </c>
      <c r="AG12" s="43"/>
      <c r="AH12" s="16" t="s">
        <v>84</v>
      </c>
      <c r="AI12" s="122">
        <v>43.099998474121101</v>
      </c>
      <c r="AJ12" s="122">
        <v>1.12000000476837</v>
      </c>
      <c r="AK12" s="122">
        <v>12.800000190734901</v>
      </c>
      <c r="AL12" s="122"/>
      <c r="AM12" s="122">
        <v>18.5</v>
      </c>
      <c r="AN12" s="122">
        <v>8.7600002288818395</v>
      </c>
      <c r="AO12" s="122">
        <v>10.300000190734901</v>
      </c>
      <c r="AP12" s="122">
        <v>0.44999998807907099</v>
      </c>
      <c r="AQ12" s="122">
        <v>1.6100000143051101</v>
      </c>
      <c r="AR12" s="122">
        <v>0.62999999523162797</v>
      </c>
      <c r="AS12" s="124">
        <v>0</v>
      </c>
      <c r="AT12" s="124">
        <v>0</v>
      </c>
      <c r="AU12" s="124">
        <v>0</v>
      </c>
      <c r="AV12" s="124">
        <v>97.269999086856927</v>
      </c>
      <c r="AW12" s="29"/>
      <c r="AX12" s="42">
        <v>6.4181660139438055</v>
      </c>
      <c r="AY12" s="42">
        <v>1.5818339860561945</v>
      </c>
      <c r="AZ12" s="42">
        <v>0</v>
      </c>
      <c r="BA12" s="42">
        <v>8</v>
      </c>
      <c r="BB12" s="42">
        <v>0.66447062890055619</v>
      </c>
      <c r="BC12" s="42">
        <v>0.1254578832541306</v>
      </c>
      <c r="BD12" s="42">
        <v>0</v>
      </c>
      <c r="BE12" s="42">
        <v>0.60581018230976014</v>
      </c>
      <c r="BF12" s="42">
        <v>1.9442626578570079</v>
      </c>
      <c r="BG12" s="42">
        <v>1.6599986476785453</v>
      </c>
      <c r="BH12" s="42">
        <v>0</v>
      </c>
      <c r="BI12" s="42">
        <v>5</v>
      </c>
      <c r="BJ12" s="42">
        <v>0</v>
      </c>
      <c r="BK12" s="42">
        <v>3.8119793859008766E-2</v>
      </c>
      <c r="BL12" s="42">
        <v>5.6752491697325158E-2</v>
      </c>
      <c r="BM12" s="42">
        <v>1.6432091458557361</v>
      </c>
      <c r="BN12" s="42">
        <v>0.26191856858792995</v>
      </c>
      <c r="BO12" s="42">
        <v>2</v>
      </c>
      <c r="BP12" s="42">
        <v>0.20289085715143679</v>
      </c>
      <c r="BQ12" s="42">
        <v>0.11966511977412068</v>
      </c>
      <c r="BR12" s="42">
        <v>0.32255597692555749</v>
      </c>
      <c r="BS12" s="24" t="s">
        <v>622</v>
      </c>
      <c r="BT12" s="24" t="s">
        <v>332</v>
      </c>
      <c r="BU12" s="40">
        <v>0.45766834140222462</v>
      </c>
      <c r="BV12" s="42">
        <v>1.184751177573558</v>
      </c>
      <c r="BW12" s="40">
        <v>0.35843699990348193</v>
      </c>
      <c r="BX12" s="40" t="s">
        <v>606</v>
      </c>
      <c r="BY12" s="40"/>
      <c r="BZ12" s="44">
        <v>882.99253495176936</v>
      </c>
      <c r="CA12" s="44">
        <v>474.4892973393832</v>
      </c>
      <c r="CB12" s="5">
        <v>406.14204144787135</v>
      </c>
      <c r="CC12" s="44">
        <v>409.3185287308674</v>
      </c>
      <c r="CD12" s="44">
        <v>409.89071086690302</v>
      </c>
      <c r="CE12" s="44">
        <v>192.0975385710147</v>
      </c>
      <c r="CF12" s="44">
        <v>708.13367507907299</v>
      </c>
      <c r="CG12" s="44">
        <v>-217.2209901598527</v>
      </c>
      <c r="CH12" s="40">
        <v>-0.74356161838016099</v>
      </c>
      <c r="CI12" s="44">
        <v>409.89071086690302</v>
      </c>
      <c r="CJ12" s="24">
        <v>305.68266412405706</v>
      </c>
      <c r="CK12" s="44">
        <v>408.01637615738719</v>
      </c>
      <c r="CL12" s="44">
        <v>840.0779149157795</v>
      </c>
      <c r="CM12" s="45">
        <v>-0.39306141019353613</v>
      </c>
      <c r="CN12" s="45">
        <v>69.581310589743723</v>
      </c>
      <c r="CO12" s="45">
        <v>0.27919011903506558</v>
      </c>
      <c r="CP12" s="45">
        <v>15.885795187701968</v>
      </c>
      <c r="CQ12" s="45">
        <v>2.0538576179143821</v>
      </c>
      <c r="CR12" s="45">
        <v>0.51491071252973886</v>
      </c>
      <c r="CS12" s="45">
        <v>4.8952065123728277</v>
      </c>
      <c r="CT12" s="45">
        <v>2.8355778244039409</v>
      </c>
      <c r="CU12" s="45">
        <v>9.9436582820875117</v>
      </c>
      <c r="CV12" s="45">
        <v>105.98950684578917</v>
      </c>
      <c r="CW12" s="24"/>
      <c r="CX12" s="40">
        <v>73.605872338151826</v>
      </c>
      <c r="CY12" s="40">
        <v>72.882010225576579</v>
      </c>
      <c r="CZ12" s="40">
        <v>64.721215404312815</v>
      </c>
      <c r="DA12" s="40">
        <v>74.90914022591835</v>
      </c>
      <c r="DB12" s="40"/>
      <c r="DC12" s="40">
        <v>0.49126624857979384</v>
      </c>
      <c r="DD12" s="40">
        <v>0.19147979247035338</v>
      </c>
      <c r="DE12" s="40"/>
      <c r="DF12" s="40">
        <v>2.2485820924490083</v>
      </c>
      <c r="DG12" s="40">
        <v>2.1201455656126664</v>
      </c>
      <c r="DH12" s="40"/>
      <c r="DI12" s="40">
        <v>0.3389019071904627</v>
      </c>
      <c r="DJ12" s="40"/>
      <c r="DK12" s="40">
        <v>1.152615020241577</v>
      </c>
      <c r="DL12" s="40">
        <v>2.9444421292345906</v>
      </c>
      <c r="DM12" s="40"/>
      <c r="DN12" s="40">
        <v>2.8004776919911301</v>
      </c>
      <c r="DO12" s="40">
        <v>2.6620360609247382</v>
      </c>
      <c r="DP12" s="40"/>
      <c r="DQ12" s="40">
        <v>16.093387684363556</v>
      </c>
      <c r="DR12" s="40"/>
    </row>
    <row r="13" spans="1:122" ht="10.5" customHeight="1">
      <c r="A13" s="17" t="s">
        <v>224</v>
      </c>
      <c r="B13" s="16" t="s">
        <v>83</v>
      </c>
      <c r="C13" s="17" t="s">
        <v>82</v>
      </c>
      <c r="D13" s="123">
        <v>0.80000001192092896</v>
      </c>
      <c r="E13" s="139">
        <v>800.00001192092896</v>
      </c>
      <c r="F13" s="141">
        <v>900</v>
      </c>
      <c r="G13" s="123">
        <v>57.900001525878899</v>
      </c>
      <c r="H13" s="123">
        <v>0.43000000715255698</v>
      </c>
      <c r="I13" s="123">
        <v>15.8999996185303</v>
      </c>
      <c r="J13" s="123">
        <v>4.9099998474121103</v>
      </c>
      <c r="K13" s="123">
        <v>0.20999999344348899</v>
      </c>
      <c r="L13" s="123">
        <v>0.79000002145767201</v>
      </c>
      <c r="M13" s="123">
        <v>4.71000003814697</v>
      </c>
      <c r="N13" s="123">
        <v>2.46000003814697</v>
      </c>
      <c r="O13" s="123">
        <v>1.79999995231628</v>
      </c>
      <c r="P13" s="123"/>
      <c r="Q13" s="122">
        <v>89.110001042485251</v>
      </c>
      <c r="R13" s="26"/>
      <c r="S13" s="26">
        <v>64.975873469324426</v>
      </c>
      <c r="T13" s="26">
        <v>0.48254966010778577</v>
      </c>
      <c r="U13" s="26">
        <v>17.843114613980994</v>
      </c>
      <c r="V13" s="26">
        <v>5.5100435304351016</v>
      </c>
      <c r="W13" s="26">
        <v>0.23566377621673087</v>
      </c>
      <c r="X13" s="26">
        <v>0.88654473371739873</v>
      </c>
      <c r="Y13" s="26">
        <v>5.2856020458369972</v>
      </c>
      <c r="Z13" s="26">
        <v>2.7606329361101771</v>
      </c>
      <c r="AA13" s="26">
        <v>2.0199752342703805</v>
      </c>
      <c r="AB13" s="26">
        <v>0</v>
      </c>
      <c r="AC13" s="26">
        <v>99.999999999999986</v>
      </c>
      <c r="AD13" s="42">
        <v>0.68720024094860199</v>
      </c>
      <c r="AE13" s="42">
        <v>3.4866946365401366</v>
      </c>
      <c r="AF13" s="42">
        <v>0.22288122571478111</v>
      </c>
      <c r="AG13" s="43"/>
      <c r="AH13" s="16" t="s">
        <v>83</v>
      </c>
      <c r="AI13" s="122">
        <v>41.5</v>
      </c>
      <c r="AJ13" s="122">
        <v>2.2400000095367401</v>
      </c>
      <c r="AK13" s="122">
        <v>13.1000003814697</v>
      </c>
      <c r="AL13" s="122"/>
      <c r="AM13" s="122">
        <v>19.100000381469702</v>
      </c>
      <c r="AN13" s="122">
        <v>9.1400003433227504</v>
      </c>
      <c r="AO13" s="122">
        <v>9.8199996948242205</v>
      </c>
      <c r="AP13" s="122">
        <v>0.52999997138977095</v>
      </c>
      <c r="AQ13" s="122">
        <v>2.1199998855590798</v>
      </c>
      <c r="AR13" s="122">
        <v>0.60000002384185802</v>
      </c>
      <c r="AS13" s="124">
        <v>0</v>
      </c>
      <c r="AT13" s="124">
        <v>0</v>
      </c>
      <c r="AU13" s="124">
        <v>0</v>
      </c>
      <c r="AV13" s="124">
        <v>98.150000691413823</v>
      </c>
      <c r="AW13" s="29"/>
      <c r="AX13" s="42">
        <v>6.1419945815303389</v>
      </c>
      <c r="AY13" s="42">
        <v>1.8580054184696611</v>
      </c>
      <c r="AZ13" s="42">
        <v>0</v>
      </c>
      <c r="BA13" s="42">
        <v>8</v>
      </c>
      <c r="BB13" s="42">
        <v>0.42684420335946838</v>
      </c>
      <c r="BC13" s="42">
        <v>0.24937653829214945</v>
      </c>
      <c r="BD13" s="42">
        <v>0</v>
      </c>
      <c r="BE13" s="42">
        <v>0.85106403941865238</v>
      </c>
      <c r="BF13" s="42">
        <v>2.0161584955385736</v>
      </c>
      <c r="BG13" s="42">
        <v>1.4565567233911563</v>
      </c>
      <c r="BH13" s="42">
        <v>0</v>
      </c>
      <c r="BI13" s="42">
        <v>5</v>
      </c>
      <c r="BJ13" s="42">
        <v>0</v>
      </c>
      <c r="BK13" s="42">
        <v>5.6438223331038539E-2</v>
      </c>
      <c r="BL13" s="42">
        <v>6.643178443871843E-2</v>
      </c>
      <c r="BM13" s="42">
        <v>1.5570219160956362</v>
      </c>
      <c r="BN13" s="42">
        <v>0.3201080761346069</v>
      </c>
      <c r="BO13" s="42">
        <v>2</v>
      </c>
      <c r="BP13" s="42">
        <v>0.2881845117526034</v>
      </c>
      <c r="BQ13" s="42">
        <v>0.11326766348924626</v>
      </c>
      <c r="BR13" s="42">
        <v>0.40145217524184967</v>
      </c>
      <c r="BS13" s="24" t="s">
        <v>622</v>
      </c>
      <c r="BT13" s="24" t="s">
        <v>332</v>
      </c>
      <c r="BU13" s="40">
        <v>0.46028730399148071</v>
      </c>
      <c r="BV13" s="42">
        <v>1.172321424799186</v>
      </c>
      <c r="BW13" s="40">
        <v>0.33622715695071193</v>
      </c>
      <c r="BX13" s="40" t="s">
        <v>606</v>
      </c>
      <c r="BY13" s="40"/>
      <c r="BZ13" s="44">
        <v>917.51784324842629</v>
      </c>
      <c r="CA13" s="44">
        <v>497.85005406472419</v>
      </c>
      <c r="CB13" s="5">
        <v>761.34872446353972</v>
      </c>
      <c r="CC13" s="44">
        <v>472.37724738839722</v>
      </c>
      <c r="CD13" s="44">
        <v>491.27785346120152</v>
      </c>
      <c r="CE13" s="44">
        <v>507.90634796818131</v>
      </c>
      <c r="CF13" s="44">
        <v>617.50628870187313</v>
      </c>
      <c r="CG13" s="44">
        <v>35.529100579784085</v>
      </c>
      <c r="CH13" s="40">
        <v>0.18893107867622766</v>
      </c>
      <c r="CI13" s="44">
        <v>491.27785346120152</v>
      </c>
      <c r="CJ13" s="24">
        <v>682.9090901592582</v>
      </c>
      <c r="CK13" s="44">
        <v>626.31328896237062</v>
      </c>
      <c r="CL13" s="44">
        <v>958.15131284575546</v>
      </c>
      <c r="CM13" s="45">
        <v>-0.50336347848255514</v>
      </c>
      <c r="CN13" s="45">
        <v>64.023549362677983</v>
      </c>
      <c r="CO13" s="45">
        <v>0.38079482562964229</v>
      </c>
      <c r="CP13" s="45">
        <v>17.17343711682383</v>
      </c>
      <c r="CQ13" s="45">
        <v>3.9742194877102719</v>
      </c>
      <c r="CR13" s="45">
        <v>0.95063429478819916</v>
      </c>
      <c r="CS13" s="45">
        <v>4.2961388922594166</v>
      </c>
      <c r="CT13" s="45">
        <v>2.1689466728387981</v>
      </c>
      <c r="CU13" s="45">
        <v>7.1508656318710555</v>
      </c>
      <c r="CV13" s="45">
        <v>100.1185862845992</v>
      </c>
      <c r="CW13" s="24"/>
      <c r="CX13" s="40">
        <v>66.143864751805097</v>
      </c>
      <c r="CY13" s="40">
        <v>66.200352211065962</v>
      </c>
      <c r="CZ13" s="40">
        <v>56.945025890790454</v>
      </c>
      <c r="DA13" s="40">
        <v>67.026775267733029</v>
      </c>
      <c r="DB13" s="40"/>
      <c r="DC13" s="40">
        <v>1.0470571970565337</v>
      </c>
      <c r="DD13" s="40">
        <v>0.37536893519144349</v>
      </c>
      <c r="DE13" s="40"/>
      <c r="DF13" s="40">
        <v>4.884290834634939</v>
      </c>
      <c r="DG13" s="40">
        <v>4.3555481787401078</v>
      </c>
      <c r="DH13" s="40"/>
      <c r="DI13" s="40">
        <v>0.59805432300336159</v>
      </c>
      <c r="DJ13" s="40"/>
      <c r="DK13" s="40">
        <v>2.9713980806268943</v>
      </c>
      <c r="DL13" s="40">
        <v>3.1241262977430426</v>
      </c>
      <c r="DM13" s="40"/>
      <c r="DN13" s="40">
        <v>2.895255226869184</v>
      </c>
      <c r="DO13" s="40">
        <v>2.6387966271719261</v>
      </c>
      <c r="DP13" s="40"/>
      <c r="DQ13" s="40">
        <v>16.980412244045553</v>
      </c>
      <c r="DR13" s="40"/>
    </row>
    <row r="14" spans="1:122" ht="10.5" customHeight="1">
      <c r="A14" s="17" t="s">
        <v>224</v>
      </c>
      <c r="B14" s="16" t="s">
        <v>81</v>
      </c>
      <c r="C14" s="17" t="s">
        <v>82</v>
      </c>
      <c r="D14" s="123">
        <v>0.80000001192092896</v>
      </c>
      <c r="E14" s="139">
        <v>800.00001192092896</v>
      </c>
      <c r="F14" s="141">
        <v>900</v>
      </c>
      <c r="G14" s="123">
        <v>62.599998474121101</v>
      </c>
      <c r="H14" s="123">
        <v>0.259999990463257</v>
      </c>
      <c r="I14" s="123">
        <v>16.299999237060501</v>
      </c>
      <c r="J14" s="123">
        <v>3.6199998855590798</v>
      </c>
      <c r="K14" s="123">
        <v>0.15000000596046401</v>
      </c>
      <c r="L14" s="123">
        <v>0.50999999046325695</v>
      </c>
      <c r="M14" s="123">
        <v>4.1999998092651403</v>
      </c>
      <c r="N14" s="123">
        <v>2.7200000286102299</v>
      </c>
      <c r="O14" s="123">
        <v>2.6300001144409202</v>
      </c>
      <c r="P14" s="123"/>
      <c r="Q14" s="122">
        <v>92.989997535943942</v>
      </c>
      <c r="R14" s="26"/>
      <c r="S14" s="26">
        <v>67.319066709216742</v>
      </c>
      <c r="T14" s="26">
        <v>0.27959995413781763</v>
      </c>
      <c r="U14" s="26">
        <v>17.528766178061218</v>
      </c>
      <c r="V14" s="26">
        <v>3.892891688872044</v>
      </c>
      <c r="W14" s="26">
        <v>0.16130767817526145</v>
      </c>
      <c r="X14" s="26">
        <v>0.54844607374693577</v>
      </c>
      <c r="Y14" s="26">
        <v>4.51661460431988</v>
      </c>
      <c r="Z14" s="26">
        <v>2.9250458121142042</v>
      </c>
      <c r="AA14" s="26">
        <v>2.8282613013559139</v>
      </c>
      <c r="AB14" s="26">
        <v>0</v>
      </c>
      <c r="AC14" s="26">
        <v>100.00000000000001</v>
      </c>
      <c r="AD14" s="42">
        <v>0.71911985393720868</v>
      </c>
      <c r="AE14" s="42">
        <v>3.9819694794616574</v>
      </c>
      <c r="AF14" s="42">
        <v>0.20072383103158997</v>
      </c>
      <c r="AG14" s="43"/>
      <c r="AH14" s="16" t="s">
        <v>81</v>
      </c>
      <c r="AI14" s="122">
        <v>40.700000762939403</v>
      </c>
      <c r="AJ14" s="122">
        <v>1.46000003814697</v>
      </c>
      <c r="AK14" s="122">
        <v>14.199999809265099</v>
      </c>
      <c r="AL14" s="122"/>
      <c r="AM14" s="122">
        <v>19.899999618530298</v>
      </c>
      <c r="AN14" s="122">
        <v>7.6999998092651403</v>
      </c>
      <c r="AO14" s="122">
        <v>9.9399995803833008</v>
      </c>
      <c r="AP14" s="122">
        <v>0.479999989271164</v>
      </c>
      <c r="AQ14" s="122">
        <v>2.1199998855590798</v>
      </c>
      <c r="AR14" s="122">
        <v>0.61000001430511497</v>
      </c>
      <c r="AS14" s="124">
        <v>0</v>
      </c>
      <c r="AT14" s="124">
        <v>0</v>
      </c>
      <c r="AU14" s="124">
        <v>0</v>
      </c>
      <c r="AV14" s="124">
        <v>97.109999507665577</v>
      </c>
      <c r="AW14" s="29"/>
      <c r="AX14" s="42">
        <v>6.1117769213343172</v>
      </c>
      <c r="AY14" s="42">
        <v>1.8882230786656828</v>
      </c>
      <c r="AZ14" s="42">
        <v>0</v>
      </c>
      <c r="BA14" s="42">
        <v>8</v>
      </c>
      <c r="BB14" s="42">
        <v>0.6247416727381041</v>
      </c>
      <c r="BC14" s="42">
        <v>0.16491956610424435</v>
      </c>
      <c r="BD14" s="42">
        <v>0</v>
      </c>
      <c r="BE14" s="42">
        <v>0.85491849724104441</v>
      </c>
      <c r="BF14" s="42">
        <v>1.7233794780878413</v>
      </c>
      <c r="BG14" s="42">
        <v>1.6320407858287656</v>
      </c>
      <c r="BH14" s="42">
        <v>0</v>
      </c>
      <c r="BI14" s="42">
        <v>5</v>
      </c>
      <c r="BJ14" s="42">
        <v>0</v>
      </c>
      <c r="BK14" s="42">
        <v>1.2175880753647395E-2</v>
      </c>
      <c r="BL14" s="42">
        <v>6.1045414135027239E-2</v>
      </c>
      <c r="BM14" s="42">
        <v>1.5991211302171082</v>
      </c>
      <c r="BN14" s="42">
        <v>0.32765757489421721</v>
      </c>
      <c r="BO14" s="42">
        <v>2</v>
      </c>
      <c r="BP14" s="42">
        <v>0.2895400826819724</v>
      </c>
      <c r="BQ14" s="42">
        <v>0.11684126869028377</v>
      </c>
      <c r="BR14" s="42">
        <v>0.40638135137225617</v>
      </c>
      <c r="BS14" s="24" t="s">
        <v>622</v>
      </c>
      <c r="BT14" s="24" t="s">
        <v>332</v>
      </c>
      <c r="BU14" s="40">
        <v>0.40814055704677504</v>
      </c>
      <c r="BV14" s="42">
        <v>1.4498460570898075</v>
      </c>
      <c r="BW14" s="40">
        <v>0.36410275482217397</v>
      </c>
      <c r="BX14" s="40" t="s">
        <v>606</v>
      </c>
      <c r="BY14" s="40"/>
      <c r="BZ14" s="44">
        <v>927.91532275555096</v>
      </c>
      <c r="CA14" s="44">
        <v>698.45730165093926</v>
      </c>
      <c r="CB14" s="5">
        <v>852.10126008341672</v>
      </c>
      <c r="CC14" s="44">
        <v>565.83148753374803</v>
      </c>
      <c r="CD14" s="44">
        <v>523.81324233468786</v>
      </c>
      <c r="CE14" s="44">
        <v>677.72581698440308</v>
      </c>
      <c r="CF14" s="44">
        <v>986.26642601779611</v>
      </c>
      <c r="CG14" s="44">
        <v>111.89432945065505</v>
      </c>
      <c r="CH14" s="40">
        <v>-0.15745213887049675</v>
      </c>
      <c r="CI14" s="44">
        <v>691.97038529541067</v>
      </c>
      <c r="CJ14" s="24">
        <v>762.47194950493758</v>
      </c>
      <c r="CK14" s="44">
        <v>772.03582268941364</v>
      </c>
      <c r="CL14" s="44">
        <v>920.76704286148538</v>
      </c>
      <c r="CM14" s="45">
        <v>-0.27938135758865701</v>
      </c>
      <c r="CN14" s="45">
        <v>64.546417411157378</v>
      </c>
      <c r="CO14" s="45">
        <v>0.30695073040339221</v>
      </c>
      <c r="CP14" s="45">
        <v>17.528730834595343</v>
      </c>
      <c r="CQ14" s="45">
        <v>3.4053503084875585</v>
      </c>
      <c r="CR14" s="45">
        <v>0.69298916196824112</v>
      </c>
      <c r="CS14" s="45">
        <v>5.1819055940115089</v>
      </c>
      <c r="CT14" s="45">
        <v>2.0205763765101561</v>
      </c>
      <c r="CU14" s="45">
        <v>10.56236806523591</v>
      </c>
      <c r="CV14" s="45">
        <v>104.24528848236947</v>
      </c>
      <c r="CW14" s="24"/>
      <c r="CX14" s="40">
        <v>67.550973604127449</v>
      </c>
      <c r="CY14" s="40">
        <v>67.400492063621769</v>
      </c>
      <c r="CZ14" s="40">
        <v>58.244819747365895</v>
      </c>
      <c r="DA14" s="40">
        <v>68.295710234695107</v>
      </c>
      <c r="DB14" s="40"/>
      <c r="DC14" s="40">
        <v>0.6791195431364897</v>
      </c>
      <c r="DD14" s="40">
        <v>0.25678278372040353</v>
      </c>
      <c r="DE14" s="40"/>
      <c r="DF14" s="40">
        <v>4.372289580633189</v>
      </c>
      <c r="DG14" s="40">
        <v>3.9433016888927828</v>
      </c>
      <c r="DH14" s="40"/>
      <c r="DI14" s="40">
        <v>0.55114038669494947</v>
      </c>
      <c r="DJ14" s="40"/>
      <c r="DK14" s="40">
        <v>2.1159252031293052</v>
      </c>
      <c r="DL14" s="40">
        <v>3.446953797627633</v>
      </c>
      <c r="DM14" s="40"/>
      <c r="DN14" s="40">
        <v>2.6286385662843776</v>
      </c>
      <c r="DO14" s="40">
        <v>2.4540187432912677</v>
      </c>
      <c r="DP14" s="40"/>
      <c r="DQ14" s="40">
        <v>17.582652029148182</v>
      </c>
      <c r="DR14" s="40"/>
    </row>
    <row r="15" spans="1:122" ht="10.5" customHeight="1">
      <c r="A15" s="17" t="s">
        <v>224</v>
      </c>
      <c r="B15" s="16" t="s">
        <v>80</v>
      </c>
      <c r="C15" s="17" t="s">
        <v>75</v>
      </c>
      <c r="D15" s="123">
        <v>0.80000001192092896</v>
      </c>
      <c r="E15" s="139">
        <v>800.00001192092896</v>
      </c>
      <c r="F15" s="141">
        <v>800</v>
      </c>
      <c r="G15" s="123">
        <v>69.699996948242202</v>
      </c>
      <c r="H15" s="123">
        <v>0.119999997317791</v>
      </c>
      <c r="I15" s="123">
        <v>13.1000003814697</v>
      </c>
      <c r="J15" s="123">
        <v>1.75</v>
      </c>
      <c r="K15" s="123">
        <v>0.119999997317791</v>
      </c>
      <c r="L15" s="123">
        <v>0.17000000178813901</v>
      </c>
      <c r="M15" s="123">
        <v>1.87999999523163</v>
      </c>
      <c r="N15" s="123">
        <v>1.9400000572204601</v>
      </c>
      <c r="O15" s="123">
        <v>3.6199998855590798</v>
      </c>
      <c r="P15" s="123"/>
      <c r="Q15" s="122">
        <v>92.399997264146791</v>
      </c>
      <c r="R15" s="26"/>
      <c r="S15" s="26">
        <v>75.432899363609963</v>
      </c>
      <c r="T15" s="26">
        <v>0.12987013081260512</v>
      </c>
      <c r="U15" s="26">
        <v>14.177490010113653</v>
      </c>
      <c r="V15" s="26">
        <v>1.8939394500166702</v>
      </c>
      <c r="W15" s="26">
        <v>0.12987013081260512</v>
      </c>
      <c r="X15" s="26">
        <v>0.18398269136540624</v>
      </c>
      <c r="Y15" s="26">
        <v>2.0346320897144778</v>
      </c>
      <c r="Z15" s="26">
        <v>2.0995672236596725</v>
      </c>
      <c r="AA15" s="26">
        <v>3.9177489098949558</v>
      </c>
      <c r="AB15" s="26">
        <v>0</v>
      </c>
      <c r="AC15" s="26">
        <v>100.00000000000001</v>
      </c>
      <c r="AD15" s="42">
        <v>0.80129206817017329</v>
      </c>
      <c r="AE15" s="42">
        <v>5.7749557506225297</v>
      </c>
      <c r="AF15" s="42">
        <v>0.14760244004665463</v>
      </c>
      <c r="AG15" s="43"/>
      <c r="AH15" s="16" t="s">
        <v>80</v>
      </c>
      <c r="AI15" s="122">
        <v>43.5</v>
      </c>
      <c r="AJ15" s="122">
        <v>1.41999995708466</v>
      </c>
      <c r="AK15" s="122">
        <v>13.1000003814697</v>
      </c>
      <c r="AL15" s="122"/>
      <c r="AM15" s="122">
        <v>19.5</v>
      </c>
      <c r="AN15" s="122">
        <v>8.2700004577636701</v>
      </c>
      <c r="AO15" s="122">
        <v>9.6599998474121094</v>
      </c>
      <c r="AP15" s="122">
        <v>0.66000002622604403</v>
      </c>
      <c r="AQ15" s="122">
        <v>1.8400000333786</v>
      </c>
      <c r="AR15" s="122">
        <v>0.58999997377395597</v>
      </c>
      <c r="AS15" s="124">
        <v>0</v>
      </c>
      <c r="AT15" s="124">
        <v>0</v>
      </c>
      <c r="AU15" s="124">
        <v>0</v>
      </c>
      <c r="AV15" s="124">
        <v>98.540000677108736</v>
      </c>
      <c r="AW15" s="29"/>
      <c r="AX15" s="42">
        <v>6.412401906619424</v>
      </c>
      <c r="AY15" s="42">
        <v>1.587598093380576</v>
      </c>
      <c r="AZ15" s="42">
        <v>0</v>
      </c>
      <c r="BA15" s="42">
        <v>8</v>
      </c>
      <c r="BB15" s="42">
        <v>0.68816875918277587</v>
      </c>
      <c r="BC15" s="42">
        <v>0.15745847771799498</v>
      </c>
      <c r="BD15" s="42">
        <v>0</v>
      </c>
      <c r="BE15" s="42">
        <v>0.59860325177452012</v>
      </c>
      <c r="BF15" s="42">
        <v>1.8169966937400006</v>
      </c>
      <c r="BG15" s="42">
        <v>1.7387728175847084</v>
      </c>
      <c r="BH15" s="42">
        <v>0</v>
      </c>
      <c r="BI15" s="42">
        <v>5</v>
      </c>
      <c r="BJ15" s="42">
        <v>0</v>
      </c>
      <c r="BK15" s="42">
        <v>6.6597504649121841E-2</v>
      </c>
      <c r="BL15" s="42">
        <v>8.2397525649510694E-2</v>
      </c>
      <c r="BM15" s="42">
        <v>1.5255642966880174</v>
      </c>
      <c r="BN15" s="42">
        <v>0.32544067301335011</v>
      </c>
      <c r="BO15" s="42">
        <v>2</v>
      </c>
      <c r="BP15" s="42">
        <v>0.20041269920655591</v>
      </c>
      <c r="BQ15" s="42">
        <v>0.1109371007940779</v>
      </c>
      <c r="BR15" s="42">
        <v>0.31134980000063384</v>
      </c>
      <c r="BS15" s="24" t="s">
        <v>622</v>
      </c>
      <c r="BT15" s="24" t="s">
        <v>332</v>
      </c>
      <c r="BU15" s="40">
        <v>0.43046896293568676</v>
      </c>
      <c r="BV15" s="42">
        <v>1.3227830336856397</v>
      </c>
      <c r="BW15" s="40">
        <v>0.22905509423912834</v>
      </c>
      <c r="BX15" s="40" t="s">
        <v>606</v>
      </c>
      <c r="BY15" s="40"/>
      <c r="BZ15" s="44">
        <v>874.95950691581538</v>
      </c>
      <c r="CA15" s="44">
        <v>488.30083888155343</v>
      </c>
      <c r="CB15" s="5">
        <v>673.58333569936872</v>
      </c>
      <c r="CC15" s="44">
        <v>468.45692285754978</v>
      </c>
      <c r="CD15" s="44">
        <v>471.82686616748373</v>
      </c>
      <c r="CE15" s="44">
        <v>436.96896559565596</v>
      </c>
      <c r="CF15" s="44">
        <v>770.75944019655105</v>
      </c>
      <c r="CG15" s="44">
        <v>-31.487957261893825</v>
      </c>
      <c r="CH15" s="40">
        <v>-0.14426738214401674</v>
      </c>
      <c r="CI15" s="44">
        <v>471.82686616748373</v>
      </c>
      <c r="CJ15" s="24">
        <v>591.19767763582536</v>
      </c>
      <c r="CK15" s="44">
        <v>572.70510093342625</v>
      </c>
      <c r="CL15" s="44">
        <v>905.85179239863908</v>
      </c>
      <c r="CM15" s="45">
        <v>-0.40279328028625794</v>
      </c>
      <c r="CN15" s="45">
        <v>68.37373117294058</v>
      </c>
      <c r="CO15" s="45">
        <v>0.24793617185891981</v>
      </c>
      <c r="CP15" s="45">
        <v>15.949341091894622</v>
      </c>
      <c r="CQ15" s="45">
        <v>2.2175653885025279</v>
      </c>
      <c r="CR15" s="45">
        <v>0.51791278636003169</v>
      </c>
      <c r="CS15" s="45">
        <v>3.9890245802024706</v>
      </c>
      <c r="CT15" s="45">
        <v>2.7004014725638434</v>
      </c>
      <c r="CU15" s="45">
        <v>8.5455485575051391</v>
      </c>
      <c r="CV15" s="45">
        <v>102.54146122182813</v>
      </c>
      <c r="CW15" s="24"/>
      <c r="CX15" s="40">
        <v>71.960838879629904</v>
      </c>
      <c r="CY15" s="40">
        <v>71.451098469635241</v>
      </c>
      <c r="CZ15" s="40">
        <v>65.491696540369873</v>
      </c>
      <c r="DA15" s="40">
        <v>75.669342091515659</v>
      </c>
      <c r="DB15" s="40"/>
      <c r="DC15" s="40">
        <v>0.56006876479362289</v>
      </c>
      <c r="DD15" s="40">
        <v>0.21808759677227718</v>
      </c>
      <c r="DE15" s="40"/>
      <c r="DF15" s="40">
        <v>2.7601086659001166</v>
      </c>
      <c r="DG15" s="40">
        <v>2.3959840311894918</v>
      </c>
      <c r="DH15" s="40"/>
      <c r="DI15" s="40">
        <v>0.30047465168653376</v>
      </c>
      <c r="DJ15" s="40"/>
      <c r="DK15" s="40">
        <v>0.74318891117791774</v>
      </c>
      <c r="DL15" s="40">
        <v>2.805998946830826</v>
      </c>
      <c r="DM15" s="40"/>
      <c r="DN15" s="40">
        <v>2.9885253127002285</v>
      </c>
      <c r="DO15" s="40">
        <v>2.5877582328643784</v>
      </c>
      <c r="DP15" s="40"/>
      <c r="DQ15" s="40">
        <v>16.270358046403736</v>
      </c>
      <c r="DR15" s="40"/>
    </row>
    <row r="16" spans="1:122" ht="10.5" customHeight="1">
      <c r="A16" s="17" t="s">
        <v>224</v>
      </c>
      <c r="B16" s="16" t="s">
        <v>78</v>
      </c>
      <c r="C16" s="17" t="s">
        <v>79</v>
      </c>
      <c r="D16" s="123">
        <v>0.80000001192092896</v>
      </c>
      <c r="E16" s="139">
        <v>800.00001192092896</v>
      </c>
      <c r="F16" s="141">
        <v>950</v>
      </c>
      <c r="G16" s="123">
        <v>54.700000762939403</v>
      </c>
      <c r="H16" s="123">
        <v>0.56999999284744296</v>
      </c>
      <c r="I16" s="123">
        <v>16.409999847412099</v>
      </c>
      <c r="J16" s="123">
        <v>5.8800001144409197</v>
      </c>
      <c r="K16" s="123">
        <v>0.25</v>
      </c>
      <c r="L16" s="123">
        <v>1.25</v>
      </c>
      <c r="M16" s="123">
        <v>5.07999992370606</v>
      </c>
      <c r="N16" s="123">
        <v>2.46000003814697</v>
      </c>
      <c r="O16" s="123">
        <v>1.8200000524520901</v>
      </c>
      <c r="P16" s="123"/>
      <c r="Q16" s="122">
        <v>88.420000731944981</v>
      </c>
      <c r="R16" s="26"/>
      <c r="S16" s="26">
        <v>61.863832063028944</v>
      </c>
      <c r="T16" s="26">
        <v>0.64465051812820162</v>
      </c>
      <c r="U16" s="26">
        <v>18.559149187479459</v>
      </c>
      <c r="V16" s="26">
        <v>6.6500792419882364</v>
      </c>
      <c r="W16" s="26">
        <v>0.28274145886732427</v>
      </c>
      <c r="X16" s="26">
        <v>1.4137072943366211</v>
      </c>
      <c r="Y16" s="26">
        <v>5.7453063578981887</v>
      </c>
      <c r="Z16" s="26">
        <v>2.7821759983973902</v>
      </c>
      <c r="AA16" s="26">
        <v>2.0583578798756426</v>
      </c>
      <c r="AB16" s="26">
        <v>0</v>
      </c>
      <c r="AC16" s="26">
        <v>100</v>
      </c>
      <c r="AD16" s="42">
        <v>0.6573815282891291</v>
      </c>
      <c r="AE16" s="42">
        <v>2.6389238589225892</v>
      </c>
      <c r="AF16" s="42">
        <v>0.27480651939116951</v>
      </c>
      <c r="AG16" s="43"/>
      <c r="AH16" s="16" t="s">
        <v>78</v>
      </c>
      <c r="AI16" s="122">
        <v>42.299999237060597</v>
      </c>
      <c r="AJ16" s="122">
        <v>2.4200000762939502</v>
      </c>
      <c r="AK16" s="122">
        <v>14.300000190734901</v>
      </c>
      <c r="AL16" s="122"/>
      <c r="AM16" s="122">
        <v>14.699999809265099</v>
      </c>
      <c r="AN16" s="122">
        <v>10.8999996185303</v>
      </c>
      <c r="AO16" s="122">
        <v>10.3999996185303</v>
      </c>
      <c r="AP16" s="122">
        <v>0.37000000476837203</v>
      </c>
      <c r="AQ16" s="122">
        <v>2.1900000572204599</v>
      </c>
      <c r="AR16" s="122">
        <v>0.479999989271164</v>
      </c>
      <c r="AS16" s="124">
        <v>0</v>
      </c>
      <c r="AT16" s="124">
        <v>0</v>
      </c>
      <c r="AU16" s="124">
        <v>0</v>
      </c>
      <c r="AV16" s="124">
        <v>98.059998601675147</v>
      </c>
      <c r="AW16" s="29"/>
      <c r="AX16" s="42">
        <v>6.1347127161839445</v>
      </c>
      <c r="AY16" s="42">
        <v>1.8652872838160555</v>
      </c>
      <c r="AZ16" s="42">
        <v>0</v>
      </c>
      <c r="BA16" s="42">
        <v>8</v>
      </c>
      <c r="BB16" s="42">
        <v>0.57878977811978283</v>
      </c>
      <c r="BC16" s="42">
        <v>0.26400702885072924</v>
      </c>
      <c r="BD16" s="42">
        <v>0</v>
      </c>
      <c r="BE16" s="42">
        <v>0.76757545321985532</v>
      </c>
      <c r="BF16" s="42">
        <v>2.3561203965564195</v>
      </c>
      <c r="BG16" s="42">
        <v>1.0153566289914575</v>
      </c>
      <c r="BH16" s="42">
        <v>1.8150714261755851E-2</v>
      </c>
      <c r="BI16" s="42">
        <v>5</v>
      </c>
      <c r="BJ16" s="42">
        <v>0</v>
      </c>
      <c r="BK16" s="42">
        <v>0</v>
      </c>
      <c r="BL16" s="42">
        <v>2.7295147160389971E-2</v>
      </c>
      <c r="BM16" s="42">
        <v>1.6158800263451201</v>
      </c>
      <c r="BN16" s="42">
        <v>0.35682482649448999</v>
      </c>
      <c r="BO16" s="42">
        <v>2</v>
      </c>
      <c r="BP16" s="42">
        <v>0.2589378359088077</v>
      </c>
      <c r="BQ16" s="42">
        <v>8.8794985360633252E-2</v>
      </c>
      <c r="BR16" s="42">
        <v>0.34773282126944094</v>
      </c>
      <c r="BS16" s="24" t="s">
        <v>622</v>
      </c>
      <c r="BT16" s="24" t="s">
        <v>332</v>
      </c>
      <c r="BU16" s="40">
        <v>0.56924148911923855</v>
      </c>
      <c r="BV16" s="42">
        <v>0.75657220919622414</v>
      </c>
      <c r="BW16" s="40">
        <v>0.28669724844017092</v>
      </c>
      <c r="BX16" s="40" t="s">
        <v>606</v>
      </c>
      <c r="BY16" s="40"/>
      <c r="BZ16" s="44">
        <v>952.25926171099377</v>
      </c>
      <c r="CA16" s="44">
        <v>640.75748348392403</v>
      </c>
      <c r="CB16" s="5">
        <v>742.05911423120733</v>
      </c>
      <c r="CC16" s="44">
        <v>615.32437346777158</v>
      </c>
      <c r="CD16" s="44">
        <v>533.04710699458701</v>
      </c>
      <c r="CE16" s="44">
        <v>676.27771550275611</v>
      </c>
      <c r="CF16" s="44">
        <v>943.93417625269899</v>
      </c>
      <c r="CG16" s="44">
        <v>60.95334203498453</v>
      </c>
      <c r="CH16" s="40">
        <v>-0.27204714307786587</v>
      </c>
      <c r="CI16" s="44">
        <v>533.04710699458701</v>
      </c>
      <c r="CJ16" s="24">
        <v>658.45084723017987</v>
      </c>
      <c r="CK16" s="44">
        <v>637.55311061289717</v>
      </c>
      <c r="CL16" s="44">
        <v>957.0644860344654</v>
      </c>
      <c r="CM16" s="45">
        <v>0.29478505831790214</v>
      </c>
      <c r="CN16" s="45">
        <v>59.886539110401664</v>
      </c>
      <c r="CO16" s="45">
        <v>0.84710458475807959</v>
      </c>
      <c r="CP16" s="45">
        <v>17.9684086170783</v>
      </c>
      <c r="CQ16" s="45">
        <v>5.407338900543496</v>
      </c>
      <c r="CR16" s="45">
        <v>1.8298437891940267</v>
      </c>
      <c r="CS16" s="45">
        <v>7.7313473498678267</v>
      </c>
      <c r="CT16" s="45">
        <v>1.4949444377342989</v>
      </c>
      <c r="CU16" s="45">
        <v>7.4057541684061663</v>
      </c>
      <c r="CV16" s="45">
        <v>102.57128095798386</v>
      </c>
      <c r="CW16" s="24"/>
      <c r="CX16" s="40">
        <v>64.492484648879383</v>
      </c>
      <c r="CY16" s="40">
        <v>64.15888233160166</v>
      </c>
      <c r="CZ16" s="40">
        <v>54.295103113623838</v>
      </c>
      <c r="DA16" s="40">
        <v>64.395284198953973</v>
      </c>
      <c r="DB16" s="40"/>
      <c r="DC16" s="40">
        <v>1.613563788799917</v>
      </c>
      <c r="DD16" s="40">
        <v>0.60195472332130118</v>
      </c>
      <c r="DE16" s="40"/>
      <c r="DF16" s="40">
        <v>4.4004615762532326</v>
      </c>
      <c r="DG16" s="40">
        <v>4.628805927133806</v>
      </c>
      <c r="DH16" s="40"/>
      <c r="DI16" s="40">
        <v>1.0975688733284614</v>
      </c>
      <c r="DJ16" s="40"/>
      <c r="DK16" s="40">
        <v>4.4091754756664061</v>
      </c>
      <c r="DL16" s="40">
        <v>4.8476769776842223</v>
      </c>
      <c r="DM16" s="40"/>
      <c r="DN16" s="40">
        <v>1.9826148483412962</v>
      </c>
      <c r="DO16" s="40">
        <v>2.1571518872112425</v>
      </c>
      <c r="DP16" s="40"/>
      <c r="DQ16" s="40">
        <v>17.875761486673323</v>
      </c>
      <c r="DR16" s="40"/>
    </row>
    <row r="17" spans="1:122" ht="10.5" customHeight="1">
      <c r="A17" s="17" t="s">
        <v>224</v>
      </c>
      <c r="B17" s="16" t="s">
        <v>76</v>
      </c>
      <c r="C17" s="17" t="s">
        <v>77</v>
      </c>
      <c r="D17" s="123">
        <v>0.80000001192092896</v>
      </c>
      <c r="E17" s="139">
        <v>800.00001192092896</v>
      </c>
      <c r="F17" s="141">
        <v>900</v>
      </c>
      <c r="G17" s="123">
        <v>58.599998474121101</v>
      </c>
      <c r="H17" s="123">
        <v>0.40000000596046498</v>
      </c>
      <c r="I17" s="123">
        <v>16.299999237060501</v>
      </c>
      <c r="J17" s="123">
        <v>4.4499998092651403</v>
      </c>
      <c r="K17" s="123">
        <v>0.20000000298023199</v>
      </c>
      <c r="L17" s="123">
        <v>0.89999997615814198</v>
      </c>
      <c r="M17" s="123">
        <v>4.6399998664856001</v>
      </c>
      <c r="N17" s="123">
        <v>2.4400000572204599</v>
      </c>
      <c r="O17" s="123">
        <v>1.8099999427795399</v>
      </c>
      <c r="P17" s="123"/>
      <c r="Q17" s="122">
        <v>89.739997372031169</v>
      </c>
      <c r="R17" s="26"/>
      <c r="S17" s="26">
        <v>65.299755059258203</v>
      </c>
      <c r="T17" s="26">
        <v>0.44573213469374479</v>
      </c>
      <c r="U17" s="26">
        <v>18.163583367944963</v>
      </c>
      <c r="V17" s="26">
        <v>4.9587697120348366</v>
      </c>
      <c r="W17" s="26">
        <v>0.22286606734687181</v>
      </c>
      <c r="X17" s="26">
        <v>1.0028972615488849</v>
      </c>
      <c r="Y17" s="26">
        <v>5.1704925366219436</v>
      </c>
      <c r="Z17" s="26">
        <v>2.7189660448785826</v>
      </c>
      <c r="AA17" s="26">
        <v>2.0169378156719824</v>
      </c>
      <c r="AB17" s="26">
        <v>0</v>
      </c>
      <c r="AC17" s="26">
        <v>100.00000000000001</v>
      </c>
      <c r="AD17" s="42">
        <v>0.68836854636441824</v>
      </c>
      <c r="AE17" s="42">
        <v>2.7738120633514107</v>
      </c>
      <c r="AF17" s="42">
        <v>0.26498404881135751</v>
      </c>
      <c r="AG17" s="43"/>
      <c r="AH17" s="16" t="s">
        <v>76</v>
      </c>
      <c r="AI17" s="122">
        <v>41.900001525878899</v>
      </c>
      <c r="AJ17" s="122">
        <v>1.6100000143051101</v>
      </c>
      <c r="AK17" s="122">
        <v>13.1000003814697</v>
      </c>
      <c r="AL17" s="122"/>
      <c r="AM17" s="122">
        <v>17.5</v>
      </c>
      <c r="AN17" s="122">
        <v>9.8999996185302699</v>
      </c>
      <c r="AO17" s="122">
        <v>10.300000190734901</v>
      </c>
      <c r="AP17" s="122">
        <v>0.40999999642372098</v>
      </c>
      <c r="AQ17" s="122">
        <v>1.8600000143051101</v>
      </c>
      <c r="AR17" s="122">
        <v>0.64999997615814198</v>
      </c>
      <c r="AS17" s="124">
        <v>0</v>
      </c>
      <c r="AT17" s="124">
        <v>0</v>
      </c>
      <c r="AU17" s="124">
        <v>0</v>
      </c>
      <c r="AV17" s="124">
        <v>97.230001717805862</v>
      </c>
      <c r="AW17" s="29"/>
      <c r="AX17" s="42">
        <v>6.2154826183848684</v>
      </c>
      <c r="AY17" s="42">
        <v>1.7845173816151316</v>
      </c>
      <c r="AZ17" s="42">
        <v>0</v>
      </c>
      <c r="BA17" s="42">
        <v>8</v>
      </c>
      <c r="BB17" s="42">
        <v>0.50559664816029892</v>
      </c>
      <c r="BC17" s="42">
        <v>0.17965236425197678</v>
      </c>
      <c r="BD17" s="42">
        <v>0</v>
      </c>
      <c r="BE17" s="42">
        <v>0.79470924249423547</v>
      </c>
      <c r="BF17" s="42">
        <v>2.1888354870708446</v>
      </c>
      <c r="BG17" s="42">
        <v>1.331206258022644</v>
      </c>
      <c r="BH17" s="42">
        <v>0</v>
      </c>
      <c r="BI17" s="42">
        <v>5</v>
      </c>
      <c r="BJ17" s="42">
        <v>0</v>
      </c>
      <c r="BK17" s="42">
        <v>4.5097712013634439E-2</v>
      </c>
      <c r="BL17" s="42">
        <v>5.1509034604198575E-2</v>
      </c>
      <c r="BM17" s="42">
        <v>1.6368917855985941</v>
      </c>
      <c r="BN17" s="42">
        <v>0.26650146778357287</v>
      </c>
      <c r="BO17" s="42">
        <v>2</v>
      </c>
      <c r="BP17" s="42">
        <v>0.26841888195911379</v>
      </c>
      <c r="BQ17" s="42">
        <v>0.122989348281109</v>
      </c>
      <c r="BR17" s="42">
        <v>0.39140823024022275</v>
      </c>
      <c r="BS17" s="24" t="s">
        <v>622</v>
      </c>
      <c r="BT17" s="24" t="s">
        <v>332</v>
      </c>
      <c r="BU17" s="40">
        <v>0.50204390975103796</v>
      </c>
      <c r="BV17" s="42">
        <v>0.99165911693035091</v>
      </c>
      <c r="BW17" s="40">
        <v>0.35750768050673043</v>
      </c>
      <c r="BX17" s="40" t="s">
        <v>606</v>
      </c>
      <c r="BY17" s="40"/>
      <c r="BZ17" s="44">
        <v>918.78174521537949</v>
      </c>
      <c r="CA17" s="44">
        <v>504.88682265129222</v>
      </c>
      <c r="CB17" s="5">
        <v>558.89761382991765</v>
      </c>
      <c r="CC17" s="44">
        <v>458.08710281563566</v>
      </c>
      <c r="CD17" s="44">
        <v>461.61802920266598</v>
      </c>
      <c r="CE17" s="44">
        <v>377.77559639669749</v>
      </c>
      <c r="CF17" s="44">
        <v>667.20145189298466</v>
      </c>
      <c r="CG17" s="44">
        <v>-80.311506418938166</v>
      </c>
      <c r="CH17" s="40">
        <v>-0.19378117813189621</v>
      </c>
      <c r="CI17" s="44">
        <v>461.61802920266598</v>
      </c>
      <c r="CJ17" s="24">
        <v>468.43000907455826</v>
      </c>
      <c r="CK17" s="44">
        <v>510.25782151629181</v>
      </c>
      <c r="CL17" s="44">
        <v>902.83751502832285</v>
      </c>
      <c r="CM17" s="45">
        <v>0.17467127347629763</v>
      </c>
      <c r="CN17" s="45">
        <v>65.904236519114477</v>
      </c>
      <c r="CO17" s="45">
        <v>0.38428970591460759</v>
      </c>
      <c r="CP17" s="45">
        <v>16.967869538856409</v>
      </c>
      <c r="CQ17" s="45">
        <v>3.0522772991008442</v>
      </c>
      <c r="CR17" s="45">
        <v>0.88809462798026517</v>
      </c>
      <c r="CS17" s="45">
        <v>4.9921287526820119</v>
      </c>
      <c r="CT17" s="45">
        <v>2.479916111008666</v>
      </c>
      <c r="CU17" s="45">
        <v>8.6648355374921469</v>
      </c>
      <c r="CV17" s="45">
        <v>103.33364809214943</v>
      </c>
      <c r="CW17" s="24"/>
      <c r="CX17" s="40">
        <v>67.830078064875565</v>
      </c>
      <c r="CY17" s="40">
        <v>67.61890249589618</v>
      </c>
      <c r="CZ17" s="40">
        <v>57.66095361769267</v>
      </c>
      <c r="DA17" s="40">
        <v>67.783518430142493</v>
      </c>
      <c r="DB17" s="40"/>
      <c r="DC17" s="40">
        <v>0.88463926418143002</v>
      </c>
      <c r="DD17" s="40">
        <v>0.32551950129294599</v>
      </c>
      <c r="DE17" s="40"/>
      <c r="DF17" s="40">
        <v>3.7776882547076047</v>
      </c>
      <c r="DG17" s="40">
        <v>3.5751207693401463</v>
      </c>
      <c r="DH17" s="40"/>
      <c r="DI17" s="40">
        <v>0.66553334206021719</v>
      </c>
      <c r="DJ17" s="40"/>
      <c r="DK17" s="40">
        <v>3.1710582799968563</v>
      </c>
      <c r="DL17" s="40">
        <v>3.574387790193216</v>
      </c>
      <c r="DM17" s="40"/>
      <c r="DN17" s="40">
        <v>2.5005389116337273</v>
      </c>
      <c r="DO17" s="40">
        <v>2.4101407336093437</v>
      </c>
      <c r="DP17" s="40"/>
      <c r="DQ17" s="40">
        <v>16.887158589798599</v>
      </c>
      <c r="DR17" s="40"/>
    </row>
    <row r="18" spans="1:122" ht="10.5" customHeight="1">
      <c r="A18" s="17" t="s">
        <v>224</v>
      </c>
      <c r="B18" s="16" t="s">
        <v>74</v>
      </c>
      <c r="C18" s="17" t="s">
        <v>75</v>
      </c>
      <c r="D18" s="123">
        <v>0.80000001192092896</v>
      </c>
      <c r="E18" s="139">
        <v>800.00001192092896</v>
      </c>
      <c r="F18" s="141">
        <v>850</v>
      </c>
      <c r="G18" s="123">
        <v>62.5</v>
      </c>
      <c r="H18" s="123">
        <v>0.230000004172325</v>
      </c>
      <c r="I18" s="123">
        <v>14.699999809265099</v>
      </c>
      <c r="J18" s="123">
        <v>3.3499999046325701</v>
      </c>
      <c r="K18" s="123">
        <v>0.15999999642372101</v>
      </c>
      <c r="L18" s="123">
        <v>0.41999998688697798</v>
      </c>
      <c r="M18" s="123">
        <v>3.5599999427795401</v>
      </c>
      <c r="N18" s="123">
        <v>2.8399999141693102</v>
      </c>
      <c r="O18" s="123">
        <v>2.1199998855590798</v>
      </c>
      <c r="P18" s="123"/>
      <c r="Q18" s="122">
        <v>89.879999443888622</v>
      </c>
      <c r="R18" s="26"/>
      <c r="S18" s="26">
        <v>69.537161088900831</v>
      </c>
      <c r="T18" s="26">
        <v>0.25589675744926121</v>
      </c>
      <c r="U18" s="26">
        <v>16.355140075898859</v>
      </c>
      <c r="V18" s="26">
        <v>3.7271917282597986</v>
      </c>
      <c r="W18" s="26">
        <v>0.17801512840863751</v>
      </c>
      <c r="X18" s="26">
        <v>0.46728970792793639</v>
      </c>
      <c r="Y18" s="26">
        <v>3.9608366319606181</v>
      </c>
      <c r="Z18" s="26">
        <v>3.159768504384894</v>
      </c>
      <c r="AA18" s="26">
        <v>2.358700376809169</v>
      </c>
      <c r="AB18" s="26">
        <v>0</v>
      </c>
      <c r="AC18" s="26">
        <v>100</v>
      </c>
      <c r="AD18" s="42">
        <v>0.73975762433063952</v>
      </c>
      <c r="AE18" s="42">
        <v>4.4746086307879791</v>
      </c>
      <c r="AF18" s="42">
        <v>0.18266145900845274</v>
      </c>
      <c r="AG18" s="43"/>
      <c r="AH18" s="16" t="s">
        <v>74</v>
      </c>
      <c r="AI18" s="122">
        <v>41.900001525878899</v>
      </c>
      <c r="AJ18" s="122">
        <v>1.3999999761581401</v>
      </c>
      <c r="AK18" s="122">
        <v>12.3999996185303</v>
      </c>
      <c r="AL18" s="122"/>
      <c r="AM18" s="122">
        <v>19.5</v>
      </c>
      <c r="AN18" s="122">
        <v>7.3000001907348597</v>
      </c>
      <c r="AO18" s="122">
        <v>10.3999996185303</v>
      </c>
      <c r="AP18" s="122">
        <v>0.490000009536743</v>
      </c>
      <c r="AQ18" s="122">
        <v>1.91999995708466</v>
      </c>
      <c r="AR18" s="122">
        <v>0.57999998331070002</v>
      </c>
      <c r="AS18" s="124">
        <v>0</v>
      </c>
      <c r="AT18" s="124">
        <v>0</v>
      </c>
      <c r="AU18" s="124">
        <v>0</v>
      </c>
      <c r="AV18" s="124">
        <v>95.890000879764614</v>
      </c>
      <c r="AW18" s="29"/>
      <c r="AX18" s="42">
        <v>6.3796351630142993</v>
      </c>
      <c r="AY18" s="42">
        <v>1.6203648369857007</v>
      </c>
      <c r="AZ18" s="42">
        <v>0</v>
      </c>
      <c r="BA18" s="42">
        <v>8</v>
      </c>
      <c r="BB18" s="42">
        <v>0.60462718280090044</v>
      </c>
      <c r="BC18" s="42">
        <v>0.16034524005792283</v>
      </c>
      <c r="BD18" s="42">
        <v>0</v>
      </c>
      <c r="BE18" s="42">
        <v>0.6871919732749987</v>
      </c>
      <c r="BF18" s="42">
        <v>1.6566158095443588</v>
      </c>
      <c r="BG18" s="42">
        <v>1.7958268737633158</v>
      </c>
      <c r="BH18" s="42">
        <v>6.3185384504831715E-2</v>
      </c>
      <c r="BI18" s="42">
        <v>4.9677924639463278</v>
      </c>
      <c r="BJ18" s="42">
        <v>0</v>
      </c>
      <c r="BK18" s="42">
        <v>0</v>
      </c>
      <c r="BL18" s="42">
        <v>0</v>
      </c>
      <c r="BM18" s="42">
        <v>1.6964343074492709</v>
      </c>
      <c r="BN18" s="42">
        <v>0.30356569255072907</v>
      </c>
      <c r="BO18" s="42">
        <v>2</v>
      </c>
      <c r="BP18" s="42">
        <v>0.26319324584821557</v>
      </c>
      <c r="BQ18" s="42">
        <v>0.11264271960381232</v>
      </c>
      <c r="BR18" s="42">
        <v>0.37583596545202791</v>
      </c>
      <c r="BS18" s="24" t="s">
        <v>622</v>
      </c>
      <c r="BT18" s="24" t="s">
        <v>679</v>
      </c>
      <c r="BU18" s="40">
        <v>0.40018406139055718</v>
      </c>
      <c r="BV18" s="42">
        <v>1.4985501381200692</v>
      </c>
      <c r="BW18" s="40">
        <v>0.33490082860189146</v>
      </c>
      <c r="BX18" s="40" t="s">
        <v>606</v>
      </c>
      <c r="BY18" s="40"/>
      <c r="BZ18" s="44">
        <v>885.31064422311647</v>
      </c>
      <c r="CA18" s="44">
        <v>474.8281647979602</v>
      </c>
      <c r="CB18" s="5">
        <v>423.73590788484768</v>
      </c>
      <c r="CC18" s="44">
        <v>364.02287231238171</v>
      </c>
      <c r="CD18" s="44">
        <v>382.72308244026601</v>
      </c>
      <c r="CE18" s="44">
        <v>329.69394001076682</v>
      </c>
      <c r="CF18" s="44">
        <v>955.95149982840769</v>
      </c>
      <c r="CG18" s="44">
        <v>-34.328932301614884</v>
      </c>
      <c r="CH18" s="40">
        <v>-1.2560077681407924</v>
      </c>
      <c r="CI18" s="44">
        <v>382.72308244026601</v>
      </c>
      <c r="CJ18" s="24">
        <v>328.82145171740484</v>
      </c>
      <c r="CK18" s="44">
        <v>403.22949516255687</v>
      </c>
      <c r="CL18" s="44">
        <v>844.59643062134148</v>
      </c>
      <c r="CM18" s="45">
        <v>-0.7915088547326663</v>
      </c>
      <c r="CN18" s="45">
        <v>70.027866689366078</v>
      </c>
      <c r="CO18" s="45">
        <v>0.20999294582979597</v>
      </c>
      <c r="CP18" s="45">
        <v>15.773925089331795</v>
      </c>
      <c r="CQ18" s="45">
        <v>2.123434539562679</v>
      </c>
      <c r="CR18" s="45">
        <v>0.32536514753436135</v>
      </c>
      <c r="CS18" s="45">
        <v>3.7838173530606873</v>
      </c>
      <c r="CT18" s="45">
        <v>2.6590980777170325</v>
      </c>
      <c r="CU18" s="45">
        <v>9.6571926485987998</v>
      </c>
      <c r="CV18" s="45">
        <v>104.56069249100122</v>
      </c>
      <c r="CW18" s="24"/>
      <c r="CX18" s="40">
        <v>75.301517385279325</v>
      </c>
      <c r="CY18" s="40">
        <v>75.648703554279336</v>
      </c>
      <c r="CZ18" s="40">
        <v>65.804190825678504</v>
      </c>
      <c r="DA18" s="40">
        <v>75.958837785273644</v>
      </c>
      <c r="DB18" s="40"/>
      <c r="DC18" s="40">
        <v>0.36431306352487669</v>
      </c>
      <c r="DD18" s="40">
        <v>0.14003681286717518</v>
      </c>
      <c r="DE18" s="40"/>
      <c r="DF18" s="40">
        <v>1.9488865248952283</v>
      </c>
      <c r="DG18" s="40">
        <v>1.9281110134373656</v>
      </c>
      <c r="DH18" s="40"/>
      <c r="DI18" s="40">
        <v>0.24512084551476973</v>
      </c>
      <c r="DJ18" s="40"/>
      <c r="DK18" s="40">
        <v>7.8336896158883951E-2</v>
      </c>
      <c r="DL18" s="40">
        <v>2.34276761871073</v>
      </c>
      <c r="DM18" s="40"/>
      <c r="DN18" s="40">
        <v>3.4218532813769702</v>
      </c>
      <c r="DO18" s="40">
        <v>3.1521926831711915</v>
      </c>
      <c r="DP18" s="40"/>
      <c r="DQ18" s="40">
        <v>16.397918658626377</v>
      </c>
      <c r="DR18" s="40"/>
    </row>
    <row r="19" spans="1:122" ht="10.5" customHeight="1">
      <c r="A19" s="17" t="s">
        <v>205</v>
      </c>
      <c r="B19" s="16" t="s">
        <v>211</v>
      </c>
      <c r="C19" s="17" t="s">
        <v>208</v>
      </c>
      <c r="D19" s="123">
        <v>0.221000000834465</v>
      </c>
      <c r="E19" s="139">
        <v>221.000000834465</v>
      </c>
      <c r="F19" s="141">
        <v>1035</v>
      </c>
      <c r="G19" s="123">
        <v>52.009998321533203</v>
      </c>
      <c r="H19" s="123">
        <v>0.93999999761581399</v>
      </c>
      <c r="I19" s="123">
        <v>16.0100002288818</v>
      </c>
      <c r="J19" s="123">
        <v>8.4854756974393961</v>
      </c>
      <c r="K19" s="123">
        <v>0.129999995231628</v>
      </c>
      <c r="L19" s="123">
        <v>2.9000000953674299</v>
      </c>
      <c r="M19" s="123">
        <v>4.8000001907348597</v>
      </c>
      <c r="N19" s="123">
        <v>5.5100002288818404</v>
      </c>
      <c r="O19" s="123">
        <v>3.2000000476837198</v>
      </c>
      <c r="P19" s="123"/>
      <c r="Q19" s="122">
        <v>93.985474803369698</v>
      </c>
      <c r="R19" s="26"/>
      <c r="S19" s="26">
        <v>55.338336514599881</v>
      </c>
      <c r="T19" s="26">
        <v>1.0001545447128091</v>
      </c>
      <c r="U19" s="26">
        <v>17.034547372747632</v>
      </c>
      <c r="V19" s="26">
        <v>9.0284969195422562</v>
      </c>
      <c r="W19" s="26">
        <v>0.13831924082269687</v>
      </c>
      <c r="X19" s="26">
        <v>3.0855832791552329</v>
      </c>
      <c r="Y19" s="26">
        <v>5.1071723591087963</v>
      </c>
      <c r="Z19" s="26">
        <v>5.8626082811301483</v>
      </c>
      <c r="AA19" s="26">
        <v>3.4047814881805429</v>
      </c>
      <c r="AB19" s="26">
        <v>0</v>
      </c>
      <c r="AC19" s="26">
        <v>100</v>
      </c>
      <c r="AD19" s="42">
        <v>0.64815216920646646</v>
      </c>
      <c r="AE19" s="42">
        <v>1.6414880292689578</v>
      </c>
      <c r="AF19" s="42">
        <v>0.37857449623830169</v>
      </c>
      <c r="AG19" s="43"/>
      <c r="AH19" s="16" t="s">
        <v>211</v>
      </c>
      <c r="AI19" s="122">
        <v>41.799999237060597</v>
      </c>
      <c r="AJ19" s="122">
        <v>2.7000000476837198</v>
      </c>
      <c r="AK19" s="122">
        <v>11</v>
      </c>
      <c r="AL19" s="122"/>
      <c r="AM19" s="122">
        <v>9.1000003814697301</v>
      </c>
      <c r="AN19" s="122">
        <v>16</v>
      </c>
      <c r="AO19" s="122">
        <v>11.699999809265099</v>
      </c>
      <c r="AP19" s="122">
        <v>7.0000000298023196E-2</v>
      </c>
      <c r="AQ19" s="122">
        <v>2.6400001049041801</v>
      </c>
      <c r="AR19" s="122">
        <v>1.0299999713897701</v>
      </c>
      <c r="AS19" s="122">
        <v>0</v>
      </c>
      <c r="AT19" s="122">
        <v>0</v>
      </c>
      <c r="AU19" s="124">
        <v>0</v>
      </c>
      <c r="AV19" s="124">
        <v>96.039999552071109</v>
      </c>
      <c r="AW19" s="29"/>
      <c r="AX19" s="42">
        <v>6.161845412067092</v>
      </c>
      <c r="AY19" s="42">
        <v>1.838154587932908</v>
      </c>
      <c r="AZ19" s="42">
        <v>0</v>
      </c>
      <c r="BA19" s="42">
        <v>8</v>
      </c>
      <c r="BB19" s="42">
        <v>7.2808029601480362E-2</v>
      </c>
      <c r="BC19" s="42">
        <v>0.29939499511481515</v>
      </c>
      <c r="BD19" s="42">
        <v>0</v>
      </c>
      <c r="BE19" s="42">
        <v>0.48654402524396545</v>
      </c>
      <c r="BF19" s="42">
        <v>3.5153747843115362</v>
      </c>
      <c r="BG19" s="42">
        <v>0.62587816572820287</v>
      </c>
      <c r="BH19" s="42">
        <v>0</v>
      </c>
      <c r="BI19" s="42">
        <v>5</v>
      </c>
      <c r="BJ19" s="42">
        <v>0</v>
      </c>
      <c r="BK19" s="42">
        <v>9.4400617874514925E-3</v>
      </c>
      <c r="BL19" s="42">
        <v>8.7391925140287274E-3</v>
      </c>
      <c r="BM19" s="42">
        <v>1.8477461175691583</v>
      </c>
      <c r="BN19" s="42">
        <v>0.13407462812936144</v>
      </c>
      <c r="BO19" s="42">
        <v>2</v>
      </c>
      <c r="BP19" s="42">
        <v>0.62041595499597169</v>
      </c>
      <c r="BQ19" s="42">
        <v>0.19367121599122253</v>
      </c>
      <c r="BR19" s="42">
        <v>0.81408717098719419</v>
      </c>
      <c r="BS19" s="24" t="s">
        <v>622</v>
      </c>
      <c r="BT19" s="24" t="s">
        <v>624</v>
      </c>
      <c r="BU19" s="40">
        <v>0.75807528409887381</v>
      </c>
      <c r="BV19" s="42">
        <v>0.31906632195316248</v>
      </c>
      <c r="BW19" s="40">
        <v>0.194376270959015</v>
      </c>
      <c r="BX19" s="40" t="s">
        <v>606</v>
      </c>
      <c r="BY19" s="40"/>
      <c r="BZ19" s="44">
        <v>982.61238597568877</v>
      </c>
      <c r="CA19" s="44">
        <v>298.71953225781851</v>
      </c>
      <c r="CB19" s="5">
        <v>597.7534912921659</v>
      </c>
      <c r="CC19" s="44">
        <v>303.45439368912804</v>
      </c>
      <c r="CD19" s="44">
        <v>369.5534425749924</v>
      </c>
      <c r="CE19" s="44">
        <v>854.35550734421736</v>
      </c>
      <c r="CF19" s="44">
        <v>924.85752793344557</v>
      </c>
      <c r="CG19" s="44">
        <v>550.90111365508938</v>
      </c>
      <c r="CH19" s="40">
        <v>-0.54722229381576282</v>
      </c>
      <c r="CI19" s="44">
        <v>303.45439368912804</v>
      </c>
      <c r="CJ19" s="24">
        <v>530.40956349343685</v>
      </c>
      <c r="CK19" s="44">
        <v>450.603942490647</v>
      </c>
      <c r="CL19" s="44">
        <v>986.27290482131662</v>
      </c>
      <c r="CM19" s="45">
        <v>4.5066906677275966</v>
      </c>
      <c r="CN19" s="45">
        <v>66.156014335737197</v>
      </c>
      <c r="CO19" s="45">
        <v>0.36573476708852115</v>
      </c>
      <c r="CP19" s="45">
        <v>17.856315724408013</v>
      </c>
      <c r="CQ19" s="45">
        <v>2.6542650978848203</v>
      </c>
      <c r="CR19" s="45">
        <v>0.97834696517656849</v>
      </c>
      <c r="CS19" s="45">
        <v>0.33146504480379768</v>
      </c>
      <c r="CT19" s="45">
        <v>4.9524449206211285</v>
      </c>
      <c r="CU19" s="45">
        <v>5.3926356985343809</v>
      </c>
      <c r="CV19" s="45">
        <v>98.687222554254433</v>
      </c>
      <c r="CW19" s="24"/>
      <c r="CX19" s="40">
        <v>56.11967229186358</v>
      </c>
      <c r="CY19" s="40">
        <v>56.474060999159946</v>
      </c>
      <c r="CZ19" s="40">
        <v>46.654601004679002</v>
      </c>
      <c r="DA19" s="40">
        <v>56.838922794807559</v>
      </c>
      <c r="DB19" s="40"/>
      <c r="DC19" s="40">
        <v>2.8654886890762912</v>
      </c>
      <c r="DD19" s="40">
        <v>1.0027822894615537</v>
      </c>
      <c r="DE19" s="40"/>
      <c r="DF19" s="40">
        <v>5.4177830254249857</v>
      </c>
      <c r="DG19" s="40">
        <v>4.9005971535267658</v>
      </c>
      <c r="DH19" s="40"/>
      <c r="DI19" s="40">
        <v>2.5895861583452247</v>
      </c>
      <c r="DJ19" s="40"/>
      <c r="DK19" s="40">
        <v>6.6118320498932173</v>
      </c>
      <c r="DL19" s="40">
        <v>5.2807954023303587</v>
      </c>
      <c r="DM19" s="40"/>
      <c r="DN19" s="40">
        <v>2.6642095379567183</v>
      </c>
      <c r="DO19" s="40">
        <v>2.253342139938455</v>
      </c>
      <c r="DP19" s="40"/>
      <c r="DQ19" s="40">
        <v>17.048502264488107</v>
      </c>
      <c r="DR19" s="40"/>
    </row>
    <row r="20" spans="1:122" ht="10.5" customHeight="1">
      <c r="A20" s="17" t="s">
        <v>205</v>
      </c>
      <c r="B20" s="16" t="s">
        <v>209</v>
      </c>
      <c r="C20" s="17" t="s">
        <v>210</v>
      </c>
      <c r="D20" s="123">
        <v>0.22300000488758101</v>
      </c>
      <c r="E20" s="139">
        <v>223.00000488758101</v>
      </c>
      <c r="F20" s="141">
        <v>1000</v>
      </c>
      <c r="G20" s="123">
        <v>53.099998474121101</v>
      </c>
      <c r="H20" s="123">
        <v>0.490000009536743</v>
      </c>
      <c r="I20" s="123">
        <v>15.6099996566772</v>
      </c>
      <c r="J20" s="123">
        <v>5.7775745981839268</v>
      </c>
      <c r="K20" s="123">
        <v>9.00000035762787E-2</v>
      </c>
      <c r="L20" s="123">
        <v>2.7000000476837198</v>
      </c>
      <c r="M20" s="123">
        <v>3.7999999523162802</v>
      </c>
      <c r="N20" s="123">
        <v>4.6700000762939498</v>
      </c>
      <c r="O20" s="123">
        <v>3.3499999046325701</v>
      </c>
      <c r="P20" s="123"/>
      <c r="Q20" s="122">
        <v>89.587572723021765</v>
      </c>
      <c r="R20" s="26"/>
      <c r="S20" s="26">
        <v>59.271611965970507</v>
      </c>
      <c r="T20" s="26">
        <v>0.54695087124603525</v>
      </c>
      <c r="U20" s="26">
        <v>17.424291318773303</v>
      </c>
      <c r="V20" s="26">
        <v>6.4490804054335475</v>
      </c>
      <c r="W20" s="26">
        <v>0.10046036614311681</v>
      </c>
      <c r="X20" s="26">
        <v>3.0138109177612393</v>
      </c>
      <c r="Y20" s="26">
        <v>4.2416596820462527</v>
      </c>
      <c r="Z20" s="26">
        <v>5.2127766545614609</v>
      </c>
      <c r="AA20" s="26">
        <v>3.7393578180645406</v>
      </c>
      <c r="AB20" s="26">
        <v>0</v>
      </c>
      <c r="AC20" s="26">
        <v>100</v>
      </c>
      <c r="AD20" s="42">
        <v>0.67646512249344604</v>
      </c>
      <c r="AE20" s="42">
        <v>1.2004424042460424</v>
      </c>
      <c r="AF20" s="42">
        <v>0.45445406708685893</v>
      </c>
      <c r="AG20" s="43"/>
      <c r="AH20" s="16" t="s">
        <v>209</v>
      </c>
      <c r="AI20" s="122">
        <v>42.099998474121101</v>
      </c>
      <c r="AJ20" s="122">
        <v>2.4000000953674299</v>
      </c>
      <c r="AK20" s="122">
        <v>10.699999809265099</v>
      </c>
      <c r="AL20" s="122"/>
      <c r="AM20" s="122">
        <v>8.6000003814697301</v>
      </c>
      <c r="AN20" s="122">
        <v>17</v>
      </c>
      <c r="AO20" s="122">
        <v>11.699999809265099</v>
      </c>
      <c r="AP20" s="122">
        <v>0.109999999403954</v>
      </c>
      <c r="AQ20" s="122">
        <v>2.6800000667571999</v>
      </c>
      <c r="AR20" s="122">
        <v>0.93000000715255704</v>
      </c>
      <c r="AS20" s="122">
        <v>0</v>
      </c>
      <c r="AT20" s="122">
        <v>0</v>
      </c>
      <c r="AU20" s="124">
        <v>0</v>
      </c>
      <c r="AV20" s="124">
        <v>96.219998642802167</v>
      </c>
      <c r="AW20" s="29"/>
      <c r="AX20" s="42">
        <v>6.1836124496837259</v>
      </c>
      <c r="AY20" s="42">
        <v>1.8163875503162741</v>
      </c>
      <c r="AZ20" s="42">
        <v>0</v>
      </c>
      <c r="BA20" s="42">
        <v>8</v>
      </c>
      <c r="BB20" s="42">
        <v>3.5731651401045506E-2</v>
      </c>
      <c r="BC20" s="42">
        <v>0.26516590471724738</v>
      </c>
      <c r="BD20" s="42">
        <v>0</v>
      </c>
      <c r="BE20" s="42">
        <v>0.44574523133078259</v>
      </c>
      <c r="BF20" s="42">
        <v>3.7215703243544129</v>
      </c>
      <c r="BG20" s="42">
        <v>0.53178688819651132</v>
      </c>
      <c r="BH20" s="42">
        <v>0</v>
      </c>
      <c r="BI20" s="42">
        <v>5</v>
      </c>
      <c r="BJ20" s="42">
        <v>0</v>
      </c>
      <c r="BK20" s="42">
        <v>7.8852948016103541E-2</v>
      </c>
      <c r="BL20" s="42">
        <v>1.3683323841028184E-2</v>
      </c>
      <c r="BM20" s="42">
        <v>1.8410600599468372</v>
      </c>
      <c r="BN20" s="42">
        <v>6.6403668196031163E-2</v>
      </c>
      <c r="BO20" s="42">
        <v>2</v>
      </c>
      <c r="BP20" s="42">
        <v>0.69674709427465042</v>
      </c>
      <c r="BQ20" s="42">
        <v>0.17423543207132536</v>
      </c>
      <c r="BR20" s="42">
        <v>0.87098252634597584</v>
      </c>
      <c r="BS20" s="24" t="s">
        <v>622</v>
      </c>
      <c r="BT20" s="24" t="s">
        <v>624</v>
      </c>
      <c r="BU20" s="40">
        <v>0.77890436789452755</v>
      </c>
      <c r="BV20" s="42">
        <v>0.28379784103268652</v>
      </c>
      <c r="BW20" s="40">
        <v>0.23641104315282033</v>
      </c>
      <c r="BX20" s="40" t="s">
        <v>606</v>
      </c>
      <c r="BY20" s="40"/>
      <c r="BZ20" s="44">
        <v>986.52915868397122</v>
      </c>
      <c r="CA20" s="44">
        <v>270.39816411490324</v>
      </c>
      <c r="CB20" s="5">
        <v>645.17207072443955</v>
      </c>
      <c r="CC20" s="44">
        <v>290.76181377601137</v>
      </c>
      <c r="CD20" s="44">
        <v>365.13089184413508</v>
      </c>
      <c r="CE20" s="44">
        <v>854.51371931933863</v>
      </c>
      <c r="CF20" s="44">
        <v>849.90560428372783</v>
      </c>
      <c r="CG20" s="44">
        <v>563.75190554332721</v>
      </c>
      <c r="CH20" s="40">
        <v>-0.31733167452428723</v>
      </c>
      <c r="CI20" s="44">
        <v>290.76181377601137</v>
      </c>
      <c r="CJ20" s="24">
        <v>583.03908919846265</v>
      </c>
      <c r="CK20" s="44">
        <v>467.96694225022543</v>
      </c>
      <c r="CL20" s="44">
        <v>1002.7165755808174</v>
      </c>
      <c r="CM20" s="45">
        <v>5.0423898228486044</v>
      </c>
      <c r="CN20" s="45">
        <v>67.058031901332598</v>
      </c>
      <c r="CO20" s="45">
        <v>0.29850371756250788</v>
      </c>
      <c r="CP20" s="45">
        <v>17.840661677354227</v>
      </c>
      <c r="CQ20" s="45">
        <v>2.5525296510747961</v>
      </c>
      <c r="CR20" s="45">
        <v>0.89193389485375885</v>
      </c>
      <c r="CS20" s="45">
        <v>-0.51526064895393553</v>
      </c>
      <c r="CT20" s="45">
        <v>4.551016006655856</v>
      </c>
      <c r="CU20" s="45">
        <v>5.3515691842019475</v>
      </c>
      <c r="CV20" s="45">
        <v>98.02898538408175</v>
      </c>
      <c r="CW20" s="24"/>
      <c r="CX20" s="40">
        <v>55.129824019303413</v>
      </c>
      <c r="CY20" s="40">
        <v>54.6476556057126</v>
      </c>
      <c r="CZ20" s="40">
        <v>45.747919342211269</v>
      </c>
      <c r="DA20" s="40">
        <v>55.954107216209536</v>
      </c>
      <c r="DB20" s="40"/>
      <c r="DC20" s="40">
        <v>2.865667447811989</v>
      </c>
      <c r="DD20" s="40">
        <v>0.9998725385593521</v>
      </c>
      <c r="DE20" s="40"/>
      <c r="DF20" s="40">
        <v>6.0642795853494027</v>
      </c>
      <c r="DG20" s="40">
        <v>5.0926324168547659</v>
      </c>
      <c r="DH20" s="40"/>
      <c r="DI20" s="40">
        <v>3.0500556473647733</v>
      </c>
      <c r="DJ20" s="40"/>
      <c r="DK20" s="40">
        <v>6.8210151639469796</v>
      </c>
      <c r="DL20" s="40">
        <v>5.6364747603888654</v>
      </c>
      <c r="DM20" s="40"/>
      <c r="DN20" s="40">
        <v>2.2826855663208887</v>
      </c>
      <c r="DO20" s="40">
        <v>2.0168021272162093</v>
      </c>
      <c r="DP20" s="40"/>
      <c r="DQ20" s="40">
        <v>17.154651764199862</v>
      </c>
      <c r="DR20" s="40"/>
    </row>
    <row r="21" spans="1:122" ht="10.5" customHeight="1">
      <c r="A21" s="17" t="s">
        <v>205</v>
      </c>
      <c r="B21" s="16" t="s">
        <v>207</v>
      </c>
      <c r="C21" s="17" t="s">
        <v>206</v>
      </c>
      <c r="D21" s="123">
        <v>0.104000002145767</v>
      </c>
      <c r="E21" s="139">
        <v>104.000002145767</v>
      </c>
      <c r="F21" s="141">
        <v>1020</v>
      </c>
      <c r="G21" s="123">
        <v>56.340000152587898</v>
      </c>
      <c r="H21" s="123">
        <v>0.79000002145767201</v>
      </c>
      <c r="I21" s="123">
        <v>17.370000839233398</v>
      </c>
      <c r="J21" s="123">
        <v>6.4842129300647171</v>
      </c>
      <c r="K21" s="123">
        <v>0.10000000149011599</v>
      </c>
      <c r="L21" s="123">
        <v>1.95000004768372</v>
      </c>
      <c r="M21" s="123">
        <v>3.4400000572204599</v>
      </c>
      <c r="N21" s="123">
        <v>5.71000003814697</v>
      </c>
      <c r="O21" s="123">
        <v>4.07999992370606</v>
      </c>
      <c r="P21" s="123"/>
      <c r="Q21" s="122">
        <v>96.264214011590994</v>
      </c>
      <c r="R21" s="26"/>
      <c r="S21" s="26">
        <v>58.526422026158244</v>
      </c>
      <c r="T21" s="26">
        <v>0.82065804989853197</v>
      </c>
      <c r="U21" s="26">
        <v>18.044089402882268</v>
      </c>
      <c r="V21" s="26">
        <v>6.7358498655418986</v>
      </c>
      <c r="W21" s="26">
        <v>0.10388076453631584</v>
      </c>
      <c r="X21" s="26">
        <v>2.0256749278074655</v>
      </c>
      <c r="Y21" s="26">
        <v>3.5734983062410466</v>
      </c>
      <c r="Z21" s="26">
        <v>5.9315916062634022</v>
      </c>
      <c r="AA21" s="26">
        <v>4.2383350506708499</v>
      </c>
      <c r="AB21" s="26">
        <v>0</v>
      </c>
      <c r="AC21" s="26">
        <v>100.00000000000003</v>
      </c>
      <c r="AD21" s="42">
        <v>0.68646532824376183</v>
      </c>
      <c r="AE21" s="42">
        <v>1.8654438618547819</v>
      </c>
      <c r="AF21" s="42">
        <v>0.34898607273803189</v>
      </c>
      <c r="AG21" s="43"/>
      <c r="AH21" s="16" t="s">
        <v>207</v>
      </c>
      <c r="AI21" s="122">
        <v>41.200000762939403</v>
      </c>
      <c r="AJ21" s="122">
        <v>3.2000000476837198</v>
      </c>
      <c r="AK21" s="122">
        <v>11.300000190734901</v>
      </c>
      <c r="AL21" s="122"/>
      <c r="AM21" s="122">
        <v>9.1000003814697301</v>
      </c>
      <c r="AN21" s="122">
        <v>15.5</v>
      </c>
      <c r="AO21" s="122">
        <v>11.6000003814697</v>
      </c>
      <c r="AP21" s="122">
        <v>0.10000000149011599</v>
      </c>
      <c r="AQ21" s="122">
        <v>2.71000003814697</v>
      </c>
      <c r="AR21" s="122">
        <v>1.0599999427795399</v>
      </c>
      <c r="AS21" s="122">
        <v>0</v>
      </c>
      <c r="AT21" s="122">
        <v>0</v>
      </c>
      <c r="AU21" s="124">
        <v>0</v>
      </c>
      <c r="AV21" s="124">
        <v>95.770001746714087</v>
      </c>
      <c r="AW21" s="29"/>
      <c r="AX21" s="42">
        <v>6.1052032201565565</v>
      </c>
      <c r="AY21" s="42">
        <v>1.8947967798434435</v>
      </c>
      <c r="AZ21" s="42">
        <v>0</v>
      </c>
      <c r="BA21" s="42">
        <v>8</v>
      </c>
      <c r="BB21" s="42">
        <v>7.8563275082071282E-2</v>
      </c>
      <c r="BC21" s="42">
        <v>0.35669672746403902</v>
      </c>
      <c r="BD21" s="42">
        <v>0</v>
      </c>
      <c r="BE21" s="42">
        <v>0.44303721801428964</v>
      </c>
      <c r="BF21" s="42">
        <v>3.4233533208992468</v>
      </c>
      <c r="BG21" s="42">
        <v>0.68469999475839516</v>
      </c>
      <c r="BH21" s="42">
        <v>1.2549939923946611E-2</v>
      </c>
      <c r="BI21" s="42">
        <v>4.998900476141988</v>
      </c>
      <c r="BJ21" s="42">
        <v>0</v>
      </c>
      <c r="BK21" s="42">
        <v>0</v>
      </c>
      <c r="BL21" s="42">
        <v>0</v>
      </c>
      <c r="BM21" s="42">
        <v>1.8415470664951656</v>
      </c>
      <c r="BN21" s="42">
        <v>0.15845293350483436</v>
      </c>
      <c r="BO21" s="42">
        <v>2</v>
      </c>
      <c r="BP21" s="42">
        <v>0.62009893682059036</v>
      </c>
      <c r="BQ21" s="42">
        <v>0.20035587621927059</v>
      </c>
      <c r="BR21" s="42">
        <v>0.82045481303986101</v>
      </c>
      <c r="BS21" s="24" t="s">
        <v>622</v>
      </c>
      <c r="BT21" s="24" t="s">
        <v>624</v>
      </c>
      <c r="BU21" s="40">
        <v>0.75220505845160612</v>
      </c>
      <c r="BV21" s="42">
        <v>0.32935878395165163</v>
      </c>
      <c r="BW21" s="40">
        <v>0.17655786415581293</v>
      </c>
      <c r="BX21" s="40" t="s">
        <v>606</v>
      </c>
      <c r="BY21" s="40"/>
      <c r="BZ21" s="44">
        <v>994.27806462877652</v>
      </c>
      <c r="CA21" s="44">
        <v>328.09767159526996</v>
      </c>
      <c r="CB21" s="5">
        <v>672.63694640689152</v>
      </c>
      <c r="CC21" s="44">
        <v>334.74690441037552</v>
      </c>
      <c r="CD21" s="44">
        <v>404.30967345633451</v>
      </c>
      <c r="CE21" s="44">
        <v>930.22572592759639</v>
      </c>
      <c r="CF21" s="44">
        <v>978.39341911820327</v>
      </c>
      <c r="CG21" s="44">
        <v>595.47882151722092</v>
      </c>
      <c r="CH21" s="40">
        <v>-0.45456389861515806</v>
      </c>
      <c r="CI21" s="44">
        <v>334.74690441037552</v>
      </c>
      <c r="CJ21" s="24">
        <v>606.1782863561466</v>
      </c>
      <c r="CK21" s="44">
        <v>503.69192540863355</v>
      </c>
      <c r="CL21" s="44">
        <v>1009.7676290264249</v>
      </c>
      <c r="CM21" s="45">
        <v>4.1738302988350089</v>
      </c>
      <c r="CN21" s="45">
        <v>63.697964584557283</v>
      </c>
      <c r="CO21" s="45">
        <v>0.47155473575401669</v>
      </c>
      <c r="CP21" s="45">
        <v>18.150782301232482</v>
      </c>
      <c r="CQ21" s="45">
        <v>3.3108937031274821</v>
      </c>
      <c r="CR21" s="45">
        <v>1.2947408876696822</v>
      </c>
      <c r="CS21" s="45">
        <v>0.98076200540335812</v>
      </c>
      <c r="CT21" s="45">
        <v>4.5885897513036316</v>
      </c>
      <c r="CU21" s="45">
        <v>4.9661511718410907</v>
      </c>
      <c r="CV21" s="45">
        <v>97.461439140889013</v>
      </c>
      <c r="CW21" s="24"/>
      <c r="CX21" s="40">
        <v>54.805425261257298</v>
      </c>
      <c r="CY21" s="40">
        <v>55.156080084234382</v>
      </c>
      <c r="CZ21" s="40">
        <v>45.795142469519554</v>
      </c>
      <c r="DA21" s="40">
        <v>55.950422618701722</v>
      </c>
      <c r="DB21" s="40"/>
      <c r="DC21" s="40">
        <v>3.4689821098121785</v>
      </c>
      <c r="DD21" s="40">
        <v>1.2241312232343042</v>
      </c>
      <c r="DE21" s="40"/>
      <c r="DF21" s="40">
        <v>5.9017297353992948</v>
      </c>
      <c r="DG21" s="40">
        <v>5.3806865621858062</v>
      </c>
      <c r="DH21" s="40"/>
      <c r="DI21" s="40">
        <v>2.6929508578855099</v>
      </c>
      <c r="DJ21" s="40"/>
      <c r="DK21" s="40">
        <v>6.6859313337798199</v>
      </c>
      <c r="DL21" s="40">
        <v>5.3432038726221638</v>
      </c>
      <c r="DM21" s="40"/>
      <c r="DN21" s="40">
        <v>2.8927517193034378</v>
      </c>
      <c r="DO21" s="40">
        <v>2.4354099843599419</v>
      </c>
      <c r="DP21" s="40"/>
      <c r="DQ21" s="40">
        <v>17.137858441607079</v>
      </c>
      <c r="DR21" s="40"/>
    </row>
    <row r="22" spans="1:122" ht="10.5" customHeight="1">
      <c r="A22" s="28" t="s">
        <v>310</v>
      </c>
      <c r="B22" s="27" t="s">
        <v>312</v>
      </c>
      <c r="C22" s="28" t="s">
        <v>311</v>
      </c>
      <c r="E22" s="142">
        <v>404</v>
      </c>
      <c r="F22" s="142">
        <v>850</v>
      </c>
      <c r="G22" s="142">
        <v>71.75</v>
      </c>
      <c r="H22" s="142">
        <v>0.28999999999999998</v>
      </c>
      <c r="I22" s="142">
        <v>15.22</v>
      </c>
      <c r="J22" s="142">
        <v>2.13</v>
      </c>
      <c r="K22" s="142">
        <v>0.11</v>
      </c>
      <c r="L22" s="142">
        <v>0.27</v>
      </c>
      <c r="M22" s="142">
        <v>2.5099999999999998</v>
      </c>
      <c r="N22" s="142">
        <v>3.51</v>
      </c>
      <c r="O22" s="142">
        <v>4.0999999999999996</v>
      </c>
      <c r="P22" s="142">
        <v>0.11</v>
      </c>
      <c r="Q22" s="124">
        <v>100</v>
      </c>
      <c r="R22" s="29"/>
      <c r="S22" s="29">
        <v>71.75</v>
      </c>
      <c r="T22" s="29">
        <v>0.28999999999999998</v>
      </c>
      <c r="U22" s="29">
        <v>15.22</v>
      </c>
      <c r="V22" s="29">
        <v>2.13</v>
      </c>
      <c r="W22" s="29">
        <v>0.11</v>
      </c>
      <c r="X22" s="29">
        <v>0.27</v>
      </c>
      <c r="Y22" s="29">
        <v>2.5099999999999998</v>
      </c>
      <c r="Z22" s="29">
        <v>3.51</v>
      </c>
      <c r="AA22" s="29">
        <v>4.0999999999999996</v>
      </c>
      <c r="AB22" s="29">
        <v>0.11</v>
      </c>
      <c r="AC22" s="29">
        <v>100</v>
      </c>
      <c r="AD22" s="42">
        <v>0.78303544042377315</v>
      </c>
      <c r="AE22" s="42">
        <v>4.4256328027422223</v>
      </c>
      <c r="AF22" s="42">
        <v>0.18431029823739273</v>
      </c>
      <c r="AG22" s="40"/>
      <c r="AH22" s="27" t="s">
        <v>312</v>
      </c>
      <c r="AI22" s="142">
        <v>41.82</v>
      </c>
      <c r="AJ22" s="142">
        <v>2.14</v>
      </c>
      <c r="AK22" s="142">
        <v>10.98</v>
      </c>
      <c r="AL22" s="142">
        <v>0</v>
      </c>
      <c r="AM22" s="142">
        <v>16.579999999999998</v>
      </c>
      <c r="AN22" s="142">
        <v>11.07</v>
      </c>
      <c r="AO22" s="142">
        <v>11.08</v>
      </c>
      <c r="AP22" s="142">
        <v>0.28000000000000003</v>
      </c>
      <c r="AQ22" s="142">
        <v>1.91</v>
      </c>
      <c r="AR22" s="142">
        <v>0.81</v>
      </c>
      <c r="AS22" s="142">
        <v>0.24</v>
      </c>
      <c r="AT22" s="142">
        <v>0</v>
      </c>
      <c r="AV22" s="124">
        <v>96.91</v>
      </c>
      <c r="AW22" s="29"/>
      <c r="AX22" s="42">
        <v>6.231894944180743</v>
      </c>
      <c r="AY22" s="42">
        <v>1.768105055819257</v>
      </c>
      <c r="AZ22" s="42">
        <v>0</v>
      </c>
      <c r="BA22" s="42">
        <v>8</v>
      </c>
      <c r="BB22" s="42">
        <v>0.16014528442149545</v>
      </c>
      <c r="BC22" s="42">
        <v>0.23988114211635608</v>
      </c>
      <c r="BD22" s="42">
        <v>0</v>
      </c>
      <c r="BE22" s="42">
        <v>0.96408900818804</v>
      </c>
      <c r="BF22" s="42">
        <v>2.4586733945871049</v>
      </c>
      <c r="BG22" s="42">
        <v>1.1021674384419127</v>
      </c>
      <c r="BH22" s="42">
        <v>3.5337259536381546E-2</v>
      </c>
      <c r="BI22" s="42">
        <v>4.9602935272912907</v>
      </c>
      <c r="BJ22" s="42">
        <v>0</v>
      </c>
      <c r="BK22" s="42">
        <v>0</v>
      </c>
      <c r="BL22" s="42">
        <v>0</v>
      </c>
      <c r="BM22" s="42">
        <v>1.7688775678839443</v>
      </c>
      <c r="BN22" s="42">
        <v>0.23112243211605565</v>
      </c>
      <c r="BO22" s="42">
        <v>2</v>
      </c>
      <c r="BP22" s="42">
        <v>0.32068153325768056</v>
      </c>
      <c r="BQ22" s="42">
        <v>0.15396232325280301</v>
      </c>
      <c r="BR22" s="42">
        <v>0.47464385651048357</v>
      </c>
      <c r="BS22" s="24" t="s">
        <v>622</v>
      </c>
      <c r="BT22" s="24" t="s">
        <v>332</v>
      </c>
      <c r="BU22" s="40">
        <v>0.54336166103424111</v>
      </c>
      <c r="BV22" s="42">
        <v>0.84022663310965362</v>
      </c>
      <c r="BW22" s="40">
        <v>0.18985457460208408</v>
      </c>
      <c r="BX22" s="40" t="s">
        <v>606</v>
      </c>
      <c r="BY22" s="40"/>
      <c r="BZ22" s="44">
        <v>914.38224150670999</v>
      </c>
      <c r="CA22" s="44">
        <v>310.05286858740624</v>
      </c>
      <c r="CB22" s="5">
        <v>315.74728729493245</v>
      </c>
      <c r="CC22" s="44">
        <v>270.56283569095575</v>
      </c>
      <c r="CD22" s="44">
        <v>321.90806523414369</v>
      </c>
      <c r="CE22" s="44">
        <v>112.32544622197423</v>
      </c>
      <c r="CF22" s="44">
        <v>494.63250391385122</v>
      </c>
      <c r="CG22" s="44">
        <v>-158.23738946898152</v>
      </c>
      <c r="CH22" s="40">
        <v>-0.56654553757678405</v>
      </c>
      <c r="CI22" s="44">
        <v>270.56283569095575</v>
      </c>
      <c r="CJ22" s="24">
        <v>223.45386608873986</v>
      </c>
      <c r="CK22" s="44">
        <v>293.15506149294413</v>
      </c>
      <c r="CL22" s="44">
        <v>875.90025461916434</v>
      </c>
      <c r="CM22" s="45">
        <v>0.42690409560943943</v>
      </c>
      <c r="CN22" s="45">
        <v>69.194716788711716</v>
      </c>
      <c r="CO22" s="45">
        <v>0.33318713441796766</v>
      </c>
      <c r="CP22" s="45">
        <v>16.232714515772255</v>
      </c>
      <c r="CQ22" s="45">
        <v>2.5018097501107261</v>
      </c>
      <c r="CR22" s="45">
        <v>0.59520088074173627</v>
      </c>
      <c r="CS22" s="45">
        <v>2.7344487514348366</v>
      </c>
      <c r="CT22" s="45">
        <v>3.6365724109489035</v>
      </c>
      <c r="CU22" s="45">
        <v>6.7780685709515192</v>
      </c>
      <c r="CV22" s="45">
        <v>102.00671880308967</v>
      </c>
      <c r="CW22" s="24"/>
      <c r="CX22" s="40">
        <v>69.092534346140511</v>
      </c>
      <c r="CY22" s="40">
        <v>70.955047536047914</v>
      </c>
      <c r="CZ22" s="40">
        <v>56.148111170521631</v>
      </c>
      <c r="DA22" s="40">
        <v>66.294313289410994</v>
      </c>
      <c r="DB22" s="40"/>
      <c r="DC22" s="40">
        <v>0.89535683940156996</v>
      </c>
      <c r="DD22" s="40">
        <v>0.29986467602067385</v>
      </c>
      <c r="DE22" s="40"/>
      <c r="DF22" s="40">
        <v>3.0015339543135493</v>
      </c>
      <c r="DG22" s="40">
        <v>3.1971192866634972</v>
      </c>
      <c r="DH22" s="40"/>
      <c r="DI22" s="40">
        <v>0.62314351199295515</v>
      </c>
      <c r="DJ22" s="40"/>
      <c r="DK22" s="40">
        <v>3.7719000442262653</v>
      </c>
      <c r="DL22" s="40">
        <v>2.6681540253820639</v>
      </c>
      <c r="DM22" s="40"/>
      <c r="DN22" s="40">
        <v>3.2870818358245031</v>
      </c>
      <c r="DO22" s="40">
        <v>3.0040394495638614</v>
      </c>
      <c r="DP22" s="40"/>
      <c r="DQ22" s="40">
        <v>16.263799381122833</v>
      </c>
      <c r="DR22" s="40"/>
    </row>
    <row r="23" spans="1:122" ht="10.5" customHeight="1">
      <c r="A23" s="28" t="s">
        <v>310</v>
      </c>
      <c r="B23" s="27" t="s">
        <v>313</v>
      </c>
      <c r="C23" s="28" t="s">
        <v>311</v>
      </c>
      <c r="E23" s="142">
        <v>404</v>
      </c>
      <c r="F23" s="142">
        <v>850</v>
      </c>
      <c r="G23" s="142">
        <v>72.709999999999994</v>
      </c>
      <c r="H23" s="142">
        <v>0.24</v>
      </c>
      <c r="I23" s="142">
        <v>14.64</v>
      </c>
      <c r="J23" s="142">
        <v>1.9</v>
      </c>
      <c r="K23" s="142">
        <v>0.03</v>
      </c>
      <c r="L23" s="142">
        <v>0.26</v>
      </c>
      <c r="M23" s="142">
        <v>2.06</v>
      </c>
      <c r="N23" s="142">
        <v>3.7</v>
      </c>
      <c r="O23" s="142">
        <v>4.43</v>
      </c>
      <c r="P23" s="142">
        <v>0.03</v>
      </c>
      <c r="Q23" s="124">
        <v>100</v>
      </c>
      <c r="R23" s="29"/>
      <c r="S23" s="29">
        <v>72.709999999999994</v>
      </c>
      <c r="T23" s="29">
        <v>0.24</v>
      </c>
      <c r="U23" s="29">
        <v>14.64</v>
      </c>
      <c r="V23" s="29">
        <v>1.9</v>
      </c>
      <c r="W23" s="29">
        <v>0.03</v>
      </c>
      <c r="X23" s="29">
        <v>0.26</v>
      </c>
      <c r="Y23" s="29">
        <v>2.06</v>
      </c>
      <c r="Z23" s="29">
        <v>3.7000000000000006</v>
      </c>
      <c r="AA23" s="29">
        <v>4.43</v>
      </c>
      <c r="AB23" s="29">
        <v>0.03</v>
      </c>
      <c r="AC23" s="29">
        <v>100</v>
      </c>
      <c r="AD23" s="42">
        <v>0.79786868574218595</v>
      </c>
      <c r="AE23" s="42">
        <v>4.0995840155412795</v>
      </c>
      <c r="AF23" s="42">
        <v>0.19609442592816234</v>
      </c>
      <c r="AG23" s="40"/>
      <c r="AH23" s="27" t="s">
        <v>313</v>
      </c>
      <c r="AI23" s="142">
        <v>43.73</v>
      </c>
      <c r="AJ23" s="142">
        <v>1.98</v>
      </c>
      <c r="AK23" s="142">
        <v>10.4</v>
      </c>
      <c r="AL23" s="142">
        <v>0</v>
      </c>
      <c r="AM23" s="142">
        <v>16.850000000000001</v>
      </c>
      <c r="AN23" s="142">
        <v>11.23</v>
      </c>
      <c r="AO23" s="142">
        <v>9.89</v>
      </c>
      <c r="AP23" s="142">
        <v>0.34</v>
      </c>
      <c r="AQ23" s="142">
        <v>1.91</v>
      </c>
      <c r="AR23" s="142">
        <v>0.76</v>
      </c>
      <c r="AS23" s="142">
        <v>0.31</v>
      </c>
      <c r="AT23" s="142">
        <v>0</v>
      </c>
      <c r="AV23" s="124">
        <v>97.4</v>
      </c>
      <c r="AW23" s="29"/>
      <c r="AX23" s="42">
        <v>6.4772259001386949</v>
      </c>
      <c r="AY23" s="42">
        <v>1.5227740998613051</v>
      </c>
      <c r="AZ23" s="42">
        <v>0</v>
      </c>
      <c r="BA23" s="42">
        <v>8</v>
      </c>
      <c r="BB23" s="42">
        <v>0.29260732458885053</v>
      </c>
      <c r="BC23" s="42">
        <v>0.22060786736343282</v>
      </c>
      <c r="BD23" s="42">
        <v>0</v>
      </c>
      <c r="BE23" s="42">
        <v>0.71356902168557923</v>
      </c>
      <c r="BF23" s="42">
        <v>2.4791708027151214</v>
      </c>
      <c r="BG23" s="42">
        <v>1.2940449836470158</v>
      </c>
      <c r="BH23" s="42">
        <v>0</v>
      </c>
      <c r="BI23" s="42">
        <v>5</v>
      </c>
      <c r="BJ23" s="42">
        <v>0</v>
      </c>
      <c r="BK23" s="42">
        <v>7.9629277105144336E-2</v>
      </c>
      <c r="BL23" s="42">
        <v>4.2650804097842748E-2</v>
      </c>
      <c r="BM23" s="42">
        <v>1.569378783581886</v>
      </c>
      <c r="BN23" s="42">
        <v>0.30834113521512685</v>
      </c>
      <c r="BO23" s="42">
        <v>2</v>
      </c>
      <c r="BP23" s="42">
        <v>0.24013569816760727</v>
      </c>
      <c r="BQ23" s="42">
        <v>0.14358745590753205</v>
      </c>
      <c r="BR23" s="42">
        <v>0.38372315407513935</v>
      </c>
      <c r="BS23" s="24" t="s">
        <v>622</v>
      </c>
      <c r="BT23" s="24" t="s">
        <v>332</v>
      </c>
      <c r="BU23" s="40">
        <v>0.54291414586685061</v>
      </c>
      <c r="BV23" s="42">
        <v>0.84174333655557698</v>
      </c>
      <c r="BW23" s="40">
        <v>0.20532408492290388</v>
      </c>
      <c r="BX23" s="40" t="s">
        <v>606</v>
      </c>
      <c r="BY23" s="40"/>
      <c r="BZ23" s="44">
        <v>863.45288086559481</v>
      </c>
      <c r="CA23" s="44">
        <v>255.0898109180028</v>
      </c>
      <c r="CB23" s="5">
        <v>379.97833534967361</v>
      </c>
      <c r="CC23" s="44">
        <v>261.62320472115289</v>
      </c>
      <c r="CD23" s="44">
        <v>299.74115719040776</v>
      </c>
      <c r="CE23" s="44">
        <v>210.03530880703977</v>
      </c>
      <c r="CF23" s="44">
        <v>452.28310753672775</v>
      </c>
      <c r="CG23" s="44">
        <v>-51.587895914113119</v>
      </c>
      <c r="CH23" s="40">
        <v>-0.19028656494459337</v>
      </c>
      <c r="CI23" s="44">
        <v>261.62320472115289</v>
      </c>
      <c r="CJ23" s="24">
        <v>298.42516305140509</v>
      </c>
      <c r="CK23" s="44">
        <v>320.80077003541328</v>
      </c>
      <c r="CL23" s="44">
        <v>889.36586574690989</v>
      </c>
      <c r="CM23" s="45">
        <v>0.35549380939146236</v>
      </c>
      <c r="CN23" s="45">
        <v>72.303128776537818</v>
      </c>
      <c r="CO23" s="45">
        <v>0.21382480739059492</v>
      </c>
      <c r="CP23" s="45">
        <v>15.422492107840107</v>
      </c>
      <c r="CQ23" s="45">
        <v>1.7418203654978219</v>
      </c>
      <c r="CR23" s="45">
        <v>4.8950384566518783E-2</v>
      </c>
      <c r="CS23" s="45">
        <v>0.92954972576755779</v>
      </c>
      <c r="CT23" s="45">
        <v>4.7041526380124781</v>
      </c>
      <c r="CU23" s="45">
        <v>5.9771899183557213</v>
      </c>
      <c r="CV23" s="45">
        <v>101.34110872396862</v>
      </c>
      <c r="CW23" s="24"/>
      <c r="CX23" s="40">
        <v>70.467060526526794</v>
      </c>
      <c r="CY23" s="40">
        <v>71.335388522971101</v>
      </c>
      <c r="CZ23" s="40">
        <v>62.371098259077058</v>
      </c>
      <c r="DA23" s="40">
        <v>72.615777781214931</v>
      </c>
      <c r="DB23" s="40"/>
      <c r="DC23" s="40">
        <v>0.86988134067702361</v>
      </c>
      <c r="DD23" s="40">
        <v>0.30289189015017987</v>
      </c>
      <c r="DE23" s="40"/>
      <c r="DF23" s="40">
        <v>2.77771820986968</v>
      </c>
      <c r="DG23" s="40">
        <v>2.5117108279601599</v>
      </c>
      <c r="DH23" s="40"/>
      <c r="DI23" s="40">
        <v>0.38529342479141504</v>
      </c>
      <c r="DJ23" s="40"/>
      <c r="DK23" s="40">
        <v>2.4875053415503579</v>
      </c>
      <c r="DL23" s="40">
        <v>2.4160612196040558</v>
      </c>
      <c r="DM23" s="40"/>
      <c r="DN23" s="40">
        <v>3.3172381198358289</v>
      </c>
      <c r="DO23" s="40">
        <v>2.7543199209095937</v>
      </c>
      <c r="DP23" s="40"/>
      <c r="DQ23" s="40">
        <v>15.374315265820496</v>
      </c>
      <c r="DR23" s="40"/>
    </row>
    <row r="24" spans="1:122" ht="10.5" customHeight="1">
      <c r="A24" s="30" t="s">
        <v>314</v>
      </c>
      <c r="B24" s="25">
        <v>8</v>
      </c>
      <c r="C24" s="30" t="s">
        <v>297</v>
      </c>
      <c r="E24" s="139">
        <v>206</v>
      </c>
      <c r="F24" s="139">
        <v>900</v>
      </c>
      <c r="G24" s="139">
        <v>69.599999999999994</v>
      </c>
      <c r="H24" s="139">
        <v>0.36</v>
      </c>
      <c r="I24" s="139">
        <v>16.48</v>
      </c>
      <c r="J24" s="139">
        <v>2.27</v>
      </c>
      <c r="K24" s="139">
        <v>0.06</v>
      </c>
      <c r="L24" s="139">
        <v>0.96</v>
      </c>
      <c r="M24" s="139">
        <v>3.58</v>
      </c>
      <c r="N24" s="139">
        <v>4.3</v>
      </c>
      <c r="O24" s="139">
        <v>2.92</v>
      </c>
      <c r="P24" s="139"/>
      <c r="Q24" s="124">
        <v>100.52999999999999</v>
      </c>
      <c r="R24" s="29"/>
      <c r="S24" s="29">
        <v>69.23306475678902</v>
      </c>
      <c r="T24" s="29">
        <v>0.35810205908683979</v>
      </c>
      <c r="U24" s="29">
        <v>16.393116482642</v>
      </c>
      <c r="V24" s="29">
        <v>2.2580324281309063</v>
      </c>
      <c r="W24" s="29">
        <v>5.9683676514473295E-2</v>
      </c>
      <c r="X24" s="29">
        <v>0.95493882423157272</v>
      </c>
      <c r="Y24" s="29">
        <v>3.56112603203024</v>
      </c>
      <c r="Z24" s="29">
        <v>4.2773301502039196</v>
      </c>
      <c r="AA24" s="29">
        <v>2.9046055903710335</v>
      </c>
      <c r="AB24" s="29">
        <v>0</v>
      </c>
      <c r="AC24" s="29">
        <v>100.00000000000001</v>
      </c>
      <c r="AD24" s="42">
        <v>0.75214751546308012</v>
      </c>
      <c r="AE24" s="42">
        <v>1.3265210997656047</v>
      </c>
      <c r="AF24" s="42">
        <v>0.42982631883319233</v>
      </c>
      <c r="AG24" s="40"/>
      <c r="AH24" s="25">
        <v>8</v>
      </c>
      <c r="AI24" s="139">
        <v>44.4</v>
      </c>
      <c r="AJ24" s="139">
        <v>1.62</v>
      </c>
      <c r="AK24" s="139">
        <v>10.78</v>
      </c>
      <c r="AL24" s="139">
        <v>0</v>
      </c>
      <c r="AM24" s="139">
        <v>10.08</v>
      </c>
      <c r="AN24" s="139">
        <v>14.74</v>
      </c>
      <c r="AO24" s="139">
        <v>11.65</v>
      </c>
      <c r="AP24" s="139">
        <v>0.16</v>
      </c>
      <c r="AQ24" s="139">
        <v>2.06</v>
      </c>
      <c r="AR24" s="139">
        <v>0.62</v>
      </c>
      <c r="AS24" s="139">
        <v>0</v>
      </c>
      <c r="AT24" s="139">
        <v>0</v>
      </c>
      <c r="AU24" s="139"/>
      <c r="AV24" s="124">
        <v>96.11</v>
      </c>
      <c r="AW24" s="29"/>
      <c r="AX24" s="42">
        <v>6.4722787973570837</v>
      </c>
      <c r="AY24" s="42">
        <v>1.5277212026429163</v>
      </c>
      <c r="AZ24" s="42">
        <v>0</v>
      </c>
      <c r="BA24" s="42">
        <v>8</v>
      </c>
      <c r="BB24" s="42">
        <v>0.32418074649518314</v>
      </c>
      <c r="BC24" s="42">
        <v>0.17763784687144932</v>
      </c>
      <c r="BD24" s="42">
        <v>0</v>
      </c>
      <c r="BE24" s="42">
        <v>0.60621886731141927</v>
      </c>
      <c r="BF24" s="42">
        <v>3.202497915669579</v>
      </c>
      <c r="BG24" s="42">
        <v>0.62262973213622508</v>
      </c>
      <c r="BH24" s="42">
        <v>1.9752995687014458E-2</v>
      </c>
      <c r="BI24" s="42">
        <v>4.9529181041708696</v>
      </c>
      <c r="BJ24" s="42">
        <v>0</v>
      </c>
      <c r="BK24" s="42">
        <v>0</v>
      </c>
      <c r="BL24" s="42">
        <v>0</v>
      </c>
      <c r="BM24" s="42">
        <v>1.8193744470542961</v>
      </c>
      <c r="BN24" s="42">
        <v>0.18062555294570393</v>
      </c>
      <c r="BO24" s="42">
        <v>2</v>
      </c>
      <c r="BP24" s="42">
        <v>0.40155383017515556</v>
      </c>
      <c r="BQ24" s="42">
        <v>0.11528140952221728</v>
      </c>
      <c r="BR24" s="42">
        <v>0.51683523969737288</v>
      </c>
      <c r="BS24" s="24" t="s">
        <v>622</v>
      </c>
      <c r="BT24" s="24" t="s">
        <v>624</v>
      </c>
      <c r="BU24" s="40">
        <v>0.72269182848700397</v>
      </c>
      <c r="BV24" s="42">
        <v>0.38363885552847909</v>
      </c>
      <c r="BW24" s="40">
        <v>0.28920674959204778</v>
      </c>
      <c r="BX24" s="40" t="s">
        <v>606</v>
      </c>
      <c r="BY24" s="40"/>
      <c r="BZ24" s="44">
        <v>918.50173011678976</v>
      </c>
      <c r="CA24" s="44">
        <v>278.13571018004359</v>
      </c>
      <c r="CB24" s="5">
        <v>303.31446563082073</v>
      </c>
      <c r="CC24" s="44">
        <v>273.8537184714595</v>
      </c>
      <c r="CD24" s="44">
        <v>290.61550790469067</v>
      </c>
      <c r="CE24" s="44">
        <v>350.41334863129771</v>
      </c>
      <c r="CF24" s="44">
        <v>844.33474972290696</v>
      </c>
      <c r="CG24" s="44">
        <v>76.559630159838207</v>
      </c>
      <c r="CH24" s="40">
        <v>-1.7836943021062148</v>
      </c>
      <c r="CI24" s="44">
        <v>273.8537184714595</v>
      </c>
      <c r="CJ24" s="24">
        <v>208.41882653823703</v>
      </c>
      <c r="CK24" s="44">
        <v>288.58409205114015</v>
      </c>
      <c r="CL24" s="44">
        <v>876.22179949662745</v>
      </c>
      <c r="CM24" s="45">
        <v>2.870350642999095</v>
      </c>
      <c r="CN24" s="45">
        <v>70.591945681882891</v>
      </c>
      <c r="CO24" s="45">
        <v>0.31177065740639592</v>
      </c>
      <c r="CP24" s="45">
        <v>16.101509599861565</v>
      </c>
      <c r="CQ24" s="45">
        <v>1.8994607060867243</v>
      </c>
      <c r="CR24" s="45">
        <v>0.8572652977022267</v>
      </c>
      <c r="CS24" s="45">
        <v>2.6675178500335193</v>
      </c>
      <c r="CT24" s="45">
        <v>3.2344816903601425</v>
      </c>
      <c r="CU24" s="45">
        <v>6.9707388615479049</v>
      </c>
      <c r="CV24" s="45">
        <v>102.63469034488136</v>
      </c>
      <c r="CW24" s="24"/>
      <c r="CX24" s="40">
        <v>68.524411195850433</v>
      </c>
      <c r="CY24" s="40">
        <v>68.916960363057754</v>
      </c>
      <c r="CZ24" s="40">
        <v>57.023329835281373</v>
      </c>
      <c r="DA24" s="40">
        <v>67.311655825060413</v>
      </c>
      <c r="DB24" s="40"/>
      <c r="DC24" s="40">
        <v>1.0755454536253881</v>
      </c>
      <c r="DD24" s="40">
        <v>0.3865218644134763</v>
      </c>
      <c r="DE24" s="40"/>
      <c r="DF24" s="40">
        <v>2.1379280728041561</v>
      </c>
      <c r="DG24" s="40">
        <v>2.3684073187400481</v>
      </c>
      <c r="DH24" s="40"/>
      <c r="DI24" s="40">
        <v>1.0040742561271705</v>
      </c>
      <c r="DJ24" s="40"/>
      <c r="DK24" s="40">
        <v>4.3427362708987429</v>
      </c>
      <c r="DL24" s="40">
        <v>4.1352410639031589</v>
      </c>
      <c r="DM24" s="40"/>
      <c r="DN24" s="40">
        <v>2.0883871544963699</v>
      </c>
      <c r="DO24" s="40">
        <v>2.2114854373931339</v>
      </c>
      <c r="DP24" s="40"/>
      <c r="DQ24" s="40">
        <v>16.730884834282239</v>
      </c>
      <c r="DR24" s="40"/>
    </row>
    <row r="25" spans="1:122" ht="10.5" customHeight="1">
      <c r="A25" s="30" t="s">
        <v>314</v>
      </c>
      <c r="B25" s="27">
        <v>9</v>
      </c>
      <c r="C25" s="28" t="s">
        <v>297</v>
      </c>
      <c r="E25" s="142">
        <v>206</v>
      </c>
      <c r="F25" s="142">
        <v>900</v>
      </c>
      <c r="G25" s="142">
        <v>71</v>
      </c>
      <c r="H25" s="142">
        <v>0.42</v>
      </c>
      <c r="I25" s="142">
        <v>15.77</v>
      </c>
      <c r="J25" s="142">
        <v>2.09</v>
      </c>
      <c r="K25" s="142">
        <v>0.08</v>
      </c>
      <c r="L25" s="142">
        <v>0.78</v>
      </c>
      <c r="M25" s="142">
        <v>2.89</v>
      </c>
      <c r="N25" s="142">
        <v>3.79</v>
      </c>
      <c r="O25" s="142">
        <v>3.16</v>
      </c>
      <c r="Q25" s="124">
        <v>99.98</v>
      </c>
      <c r="R25" s="29"/>
      <c r="S25" s="29">
        <v>71.014202840568103</v>
      </c>
      <c r="T25" s="29">
        <v>0.4200840168033606</v>
      </c>
      <c r="U25" s="29">
        <v>15.773154630926184</v>
      </c>
      <c r="V25" s="29">
        <v>2.090418083616723</v>
      </c>
      <c r="W25" s="29">
        <v>8.0016003200640132E-2</v>
      </c>
      <c r="X25" s="29">
        <v>0.78015603120624122</v>
      </c>
      <c r="Y25" s="29">
        <v>2.8905781156231245</v>
      </c>
      <c r="Z25" s="29">
        <v>3.7907581516303259</v>
      </c>
      <c r="AA25" s="29">
        <v>3.160632126425285</v>
      </c>
      <c r="AB25" s="29">
        <v>0</v>
      </c>
      <c r="AC25" s="29">
        <v>100</v>
      </c>
      <c r="AD25" s="42">
        <v>0.76734556936788278</v>
      </c>
      <c r="AE25" s="42">
        <v>1.5031808056984688</v>
      </c>
      <c r="AF25" s="42">
        <v>0.39949171778702874</v>
      </c>
      <c r="AG25" s="40"/>
      <c r="AH25" s="27">
        <v>9</v>
      </c>
      <c r="AI25" s="142">
        <v>45.2</v>
      </c>
      <c r="AJ25" s="142">
        <v>1.88</v>
      </c>
      <c r="AK25" s="142">
        <v>10.25</v>
      </c>
      <c r="AL25" s="142">
        <v>0</v>
      </c>
      <c r="AM25" s="142">
        <v>10.199999999999999</v>
      </c>
      <c r="AN25" s="142">
        <v>15.07</v>
      </c>
      <c r="AO25" s="142">
        <v>10.85</v>
      </c>
      <c r="AP25" s="142">
        <v>0.16</v>
      </c>
      <c r="AQ25" s="142">
        <v>1.97</v>
      </c>
      <c r="AR25" s="142">
        <v>0.56000000000000005</v>
      </c>
      <c r="AS25" s="142">
        <v>0</v>
      </c>
      <c r="AT25" s="142">
        <v>0</v>
      </c>
      <c r="AV25" s="124">
        <v>96.139999999999986</v>
      </c>
      <c r="AW25" s="29"/>
      <c r="AX25" s="42">
        <v>6.5602724602384006</v>
      </c>
      <c r="AY25" s="42">
        <v>1.4397275397615994</v>
      </c>
      <c r="AZ25" s="42">
        <v>0</v>
      </c>
      <c r="BA25" s="42">
        <v>8</v>
      </c>
      <c r="BB25" s="42">
        <v>0.31347579852023499</v>
      </c>
      <c r="BC25" s="42">
        <v>0.20525206294656675</v>
      </c>
      <c r="BD25" s="42">
        <v>0</v>
      </c>
      <c r="BE25" s="42">
        <v>0.61070877246585553</v>
      </c>
      <c r="BF25" s="42">
        <v>3.2599716264358434</v>
      </c>
      <c r="BG25" s="42">
        <v>0.61059173963149949</v>
      </c>
      <c r="BH25" s="42">
        <v>0</v>
      </c>
      <c r="BI25" s="42">
        <v>5</v>
      </c>
      <c r="BJ25" s="42">
        <v>0</v>
      </c>
      <c r="BK25" s="42">
        <v>1.6775228977161216E-2</v>
      </c>
      <c r="BL25" s="42">
        <v>1.9667183256503594E-2</v>
      </c>
      <c r="BM25" s="42">
        <v>1.6870777555888417</v>
      </c>
      <c r="BN25" s="42">
        <v>0.2764798321774935</v>
      </c>
      <c r="BO25" s="42">
        <v>2</v>
      </c>
      <c r="BP25" s="42">
        <v>0.27784587915744241</v>
      </c>
      <c r="BQ25" s="42">
        <v>0.10367279590242556</v>
      </c>
      <c r="BR25" s="42">
        <v>0.38151867505986797</v>
      </c>
      <c r="BS25" s="24" t="s">
        <v>622</v>
      </c>
      <c r="BT25" s="24" t="s">
        <v>623</v>
      </c>
      <c r="BU25" s="40">
        <v>0.72475262265639873</v>
      </c>
      <c r="BV25" s="42">
        <v>0.37970512378079385</v>
      </c>
      <c r="BW25" s="40">
        <v>0.25260109917672868</v>
      </c>
      <c r="BX25" s="40" t="s">
        <v>606</v>
      </c>
      <c r="BY25" s="40"/>
      <c r="BZ25" s="44">
        <v>891.17981618079352</v>
      </c>
      <c r="CA25" s="44">
        <v>237.33003522552454</v>
      </c>
      <c r="CB25" s="5">
        <v>299.57580133081501</v>
      </c>
      <c r="CC25" s="44">
        <v>264.24456195143148</v>
      </c>
      <c r="CD25" s="44">
        <v>273.85766763915586</v>
      </c>
      <c r="CE25" s="44">
        <v>266.37369204160859</v>
      </c>
      <c r="CF25" s="44">
        <v>609.10427354526985</v>
      </c>
      <c r="CG25" s="44">
        <v>2.1291300901771137</v>
      </c>
      <c r="CH25" s="40">
        <v>-1.0332225461450049</v>
      </c>
      <c r="CI25" s="44">
        <v>264.24456195143148</v>
      </c>
      <c r="CJ25" s="24">
        <v>205.84220135469937</v>
      </c>
      <c r="CK25" s="44">
        <v>281.91018164112324</v>
      </c>
      <c r="CL25" s="44">
        <v>888.74883534723574</v>
      </c>
      <c r="CM25" s="45">
        <v>2.2200739343723028</v>
      </c>
      <c r="CN25" s="45">
        <v>70.91332252900682</v>
      </c>
      <c r="CO25" s="45">
        <v>0.32141304239445329</v>
      </c>
      <c r="CP25" s="45">
        <v>15.739303914467939</v>
      </c>
      <c r="CQ25" s="45">
        <v>1.9243347726569231</v>
      </c>
      <c r="CR25" s="45">
        <v>0.79701654624818841</v>
      </c>
      <c r="CS25" s="45">
        <v>2.4081996850488174</v>
      </c>
      <c r="CT25" s="45">
        <v>3.343979237949847</v>
      </c>
      <c r="CU25" s="45">
        <v>5.8748150981838689</v>
      </c>
      <c r="CV25" s="45">
        <v>101.32238482595686</v>
      </c>
      <c r="CW25" s="24"/>
      <c r="CX25" s="40">
        <v>68.556493374884042</v>
      </c>
      <c r="CY25" s="40">
        <v>69.255862272637714</v>
      </c>
      <c r="CZ25" s="40">
        <v>58.836567213720542</v>
      </c>
      <c r="DA25" s="40">
        <v>69.162503311658384</v>
      </c>
      <c r="DB25" s="40"/>
      <c r="DC25" s="40">
        <v>1.3738064635748231</v>
      </c>
      <c r="DD25" s="40">
        <v>0.48358665147012014</v>
      </c>
      <c r="DE25" s="40"/>
      <c r="DF25" s="40">
        <v>2.239138606540267</v>
      </c>
      <c r="DG25" s="40">
        <v>2.3984289937817223</v>
      </c>
      <c r="DH25" s="40"/>
      <c r="DI25" s="40">
        <v>0.84676986155194844</v>
      </c>
      <c r="DJ25" s="40"/>
      <c r="DK25" s="40">
        <v>4.5427969378263846</v>
      </c>
      <c r="DL25" s="40">
        <v>3.8231183421985646</v>
      </c>
      <c r="DM25" s="40"/>
      <c r="DN25" s="40">
        <v>2.2228612861370109</v>
      </c>
      <c r="DO25" s="40">
        <v>2.1176261844152391</v>
      </c>
      <c r="DP25" s="40"/>
      <c r="DQ25" s="40">
        <v>16.015077117526324</v>
      </c>
      <c r="DR25" s="40"/>
    </row>
    <row r="26" spans="1:122" ht="10.5" customHeight="1">
      <c r="A26" s="30" t="s">
        <v>314</v>
      </c>
      <c r="B26" s="27">
        <v>10</v>
      </c>
      <c r="C26" s="28" t="s">
        <v>297</v>
      </c>
      <c r="E26" s="142">
        <v>206</v>
      </c>
      <c r="F26" s="142">
        <v>900</v>
      </c>
      <c r="G26" s="142">
        <v>72.2</v>
      </c>
      <c r="H26" s="142">
        <v>0.4</v>
      </c>
      <c r="I26" s="142">
        <v>15.06</v>
      </c>
      <c r="J26" s="142">
        <v>1.94</v>
      </c>
      <c r="K26" s="142">
        <v>0.08</v>
      </c>
      <c r="L26" s="142">
        <v>0.67</v>
      </c>
      <c r="M26" s="142">
        <v>2.37</v>
      </c>
      <c r="N26" s="142">
        <v>3.82</v>
      </c>
      <c r="O26" s="142">
        <v>3.5</v>
      </c>
      <c r="Q26" s="124">
        <v>100.04</v>
      </c>
      <c r="R26" s="29"/>
      <c r="S26" s="29">
        <v>72.171131547381052</v>
      </c>
      <c r="T26" s="29">
        <v>0.39984006397441024</v>
      </c>
      <c r="U26" s="29">
        <v>15.053978408636546</v>
      </c>
      <c r="V26" s="29">
        <v>1.9392243102758895</v>
      </c>
      <c r="W26" s="29">
        <v>7.9968012794882054E-2</v>
      </c>
      <c r="X26" s="29">
        <v>0.66973210715713716</v>
      </c>
      <c r="Y26" s="29">
        <v>2.3690523790483806</v>
      </c>
      <c r="Z26" s="29">
        <v>3.8184726109556171</v>
      </c>
      <c r="AA26" s="29">
        <v>3.4986005597760896</v>
      </c>
      <c r="AB26" s="29">
        <v>0</v>
      </c>
      <c r="AC26" s="29">
        <v>100.00000000000001</v>
      </c>
      <c r="AD26" s="42">
        <v>0.78315277583532594</v>
      </c>
      <c r="AE26" s="42">
        <v>1.6243756303527268</v>
      </c>
      <c r="AF26" s="42">
        <v>0.38104301397799367</v>
      </c>
      <c r="AG26" s="40"/>
      <c r="AH26" s="27">
        <v>10</v>
      </c>
      <c r="AI26" s="142">
        <v>45.1</v>
      </c>
      <c r="AJ26" s="142">
        <v>2.09</v>
      </c>
      <c r="AK26" s="142">
        <v>9.5</v>
      </c>
      <c r="AL26" s="142">
        <v>0</v>
      </c>
      <c r="AM26" s="142">
        <v>9.7799999999999994</v>
      </c>
      <c r="AN26" s="142">
        <v>15.39</v>
      </c>
      <c r="AO26" s="142">
        <v>11.21</v>
      </c>
      <c r="AP26" s="142">
        <v>0.22</v>
      </c>
      <c r="AQ26" s="142">
        <v>1.89</v>
      </c>
      <c r="AR26" s="142">
        <v>0.53</v>
      </c>
      <c r="AS26" s="142">
        <v>0</v>
      </c>
      <c r="AT26" s="142">
        <v>0</v>
      </c>
      <c r="AV26" s="124">
        <v>95.71</v>
      </c>
      <c r="AW26" s="29"/>
      <c r="AX26" s="42">
        <v>6.5802230523151213</v>
      </c>
      <c r="AY26" s="42">
        <v>1.4197769476848787</v>
      </c>
      <c r="AZ26" s="42">
        <v>0</v>
      </c>
      <c r="BA26" s="42">
        <v>8</v>
      </c>
      <c r="BB26" s="42">
        <v>0.21369868490037924</v>
      </c>
      <c r="BC26" s="42">
        <v>0.22938055494687268</v>
      </c>
      <c r="BD26" s="42">
        <v>0</v>
      </c>
      <c r="BE26" s="42">
        <v>0.58893496195442196</v>
      </c>
      <c r="BF26" s="42">
        <v>3.3467233910199239</v>
      </c>
      <c r="BG26" s="42">
        <v>0.60441144148912707</v>
      </c>
      <c r="BH26" s="42">
        <v>1.685096568927591E-2</v>
      </c>
      <c r="BI26" s="42">
        <v>5</v>
      </c>
      <c r="BJ26" s="42">
        <v>0</v>
      </c>
      <c r="BK26" s="42">
        <v>0</v>
      </c>
      <c r="BL26" s="42">
        <v>1.0333793742129019E-2</v>
      </c>
      <c r="BM26" s="42">
        <v>1.7522319908131188</v>
      </c>
      <c r="BN26" s="42">
        <v>0.23743421544475218</v>
      </c>
      <c r="BO26" s="42">
        <v>2</v>
      </c>
      <c r="BP26" s="42">
        <v>0.29718089852797247</v>
      </c>
      <c r="BQ26" s="42">
        <v>9.8635507853108623E-2</v>
      </c>
      <c r="BR26" s="42">
        <v>0.39581640638108107</v>
      </c>
      <c r="BS26" s="24" t="s">
        <v>622</v>
      </c>
      <c r="BT26" s="24" t="s">
        <v>623</v>
      </c>
      <c r="BU26" s="40">
        <v>0.7371524101019743</v>
      </c>
      <c r="BV26" s="42">
        <v>0.35650019611909184</v>
      </c>
      <c r="BW26" s="40">
        <v>0.21946906211691886</v>
      </c>
      <c r="BX26" s="40" t="s">
        <v>606</v>
      </c>
      <c r="BY26" s="40"/>
      <c r="BZ26" s="44">
        <v>889.77724494336189</v>
      </c>
      <c r="CA26" s="44">
        <v>200.83055531892947</v>
      </c>
      <c r="CB26" s="5">
        <v>240.79997666527311</v>
      </c>
      <c r="CC26" s="44">
        <v>227.23001293604091</v>
      </c>
      <c r="CD26" s="44">
        <v>243.38318302777478</v>
      </c>
      <c r="CE26" s="44">
        <v>84.678697684049553</v>
      </c>
      <c r="CF26" s="44">
        <v>519.42585992185298</v>
      </c>
      <c r="CG26" s="44">
        <v>-142.55131525199135</v>
      </c>
      <c r="CH26" s="40">
        <v>-1.157084344920378</v>
      </c>
      <c r="CI26" s="44">
        <v>227.23001293604091</v>
      </c>
      <c r="CJ26" s="24">
        <v>143.69935577146919</v>
      </c>
      <c r="CK26" s="44">
        <v>234.01499480065701</v>
      </c>
      <c r="CL26" s="44">
        <v>887.09326600106408</v>
      </c>
      <c r="CM26" s="45">
        <v>2.1148366715704103</v>
      </c>
      <c r="CN26" s="45">
        <v>71.14935295277597</v>
      </c>
      <c r="CO26" s="45">
        <v>0.3501450685513644</v>
      </c>
      <c r="CP26" s="45">
        <v>15.344737521774023</v>
      </c>
      <c r="CQ26" s="45">
        <v>1.9866318912099918</v>
      </c>
      <c r="CR26" s="45">
        <v>0.97342465506616249</v>
      </c>
      <c r="CS26" s="45">
        <v>2.3757287517399863</v>
      </c>
      <c r="CT26" s="45">
        <v>3.1228652810101662</v>
      </c>
      <c r="CU26" s="45">
        <v>5.300030951215704</v>
      </c>
      <c r="CV26" s="45">
        <v>100.60291707334338</v>
      </c>
      <c r="CW26" s="24"/>
      <c r="CX26" s="40">
        <v>69.165175224874645</v>
      </c>
      <c r="CY26" s="40">
        <v>70.250306957195221</v>
      </c>
      <c r="CZ26" s="40">
        <v>58.711329983212082</v>
      </c>
      <c r="DA26" s="40">
        <v>69.050374332009312</v>
      </c>
      <c r="DB26" s="40"/>
      <c r="DC26" s="40">
        <v>1.3636789464203614</v>
      </c>
      <c r="DD26" s="40">
        <v>0.47231378351698794</v>
      </c>
      <c r="DE26" s="40"/>
      <c r="DF26" s="40">
        <v>1.9669741417174216</v>
      </c>
      <c r="DG26" s="40">
        <v>2.1768366177747689</v>
      </c>
      <c r="DH26" s="40"/>
      <c r="DI26" s="40">
        <v>0.80714052839575368</v>
      </c>
      <c r="DJ26" s="40"/>
      <c r="DK26" s="40">
        <v>4.6176029405427528</v>
      </c>
      <c r="DL26" s="40">
        <v>3.4719893516084297</v>
      </c>
      <c r="DM26" s="40"/>
      <c r="DN26" s="40">
        <v>2.5794352158237288</v>
      </c>
      <c r="DO26" s="40">
        <v>2.4111850459780437</v>
      </c>
      <c r="DP26" s="40"/>
      <c r="DQ26" s="40">
        <v>15.593093862706251</v>
      </c>
      <c r="DR26" s="40"/>
    </row>
    <row r="27" spans="1:122" ht="10.5" customHeight="1">
      <c r="A27" s="30" t="s">
        <v>314</v>
      </c>
      <c r="B27" s="27">
        <v>97</v>
      </c>
      <c r="C27" s="28" t="s">
        <v>297</v>
      </c>
      <c r="E27" s="142">
        <v>203</v>
      </c>
      <c r="F27" s="142">
        <v>875</v>
      </c>
      <c r="G27" s="142">
        <v>70.099999999999994</v>
      </c>
      <c r="H27" s="142">
        <v>0.38</v>
      </c>
      <c r="I27" s="142">
        <v>16.21</v>
      </c>
      <c r="J27" s="142">
        <v>2.78</v>
      </c>
      <c r="K27" s="142">
        <v>0.05</v>
      </c>
      <c r="L27" s="142">
        <v>0.71</v>
      </c>
      <c r="M27" s="142">
        <v>2.92</v>
      </c>
      <c r="N27" s="142">
        <v>4.33</v>
      </c>
      <c r="O27" s="142">
        <v>3.1</v>
      </c>
      <c r="Q27" s="124">
        <v>100.57999999999998</v>
      </c>
      <c r="R27" s="29"/>
      <c r="S27" s="29">
        <v>69.695764565519994</v>
      </c>
      <c r="T27" s="29">
        <v>0.37780870948498713</v>
      </c>
      <c r="U27" s="29">
        <v>16.116524159872743</v>
      </c>
      <c r="V27" s="29">
        <v>2.7639689799164846</v>
      </c>
      <c r="W27" s="29">
        <v>4.9711672300656207E-2</v>
      </c>
      <c r="X27" s="29">
        <v>0.70590574666931805</v>
      </c>
      <c r="Y27" s="29">
        <v>2.9031616623583223</v>
      </c>
      <c r="Z27" s="29">
        <v>4.3050308212368273</v>
      </c>
      <c r="AA27" s="29">
        <v>3.0821236826406846</v>
      </c>
      <c r="AB27" s="29">
        <v>0</v>
      </c>
      <c r="AC27" s="29">
        <v>100.00000000000001</v>
      </c>
      <c r="AD27" s="42">
        <v>0.76064474223518841</v>
      </c>
      <c r="AE27" s="42">
        <v>2.196574741610998</v>
      </c>
      <c r="AF27" s="42">
        <v>0.31283485631749181</v>
      </c>
      <c r="AG27" s="40"/>
      <c r="AH27" s="27">
        <v>97</v>
      </c>
      <c r="AI27" s="142">
        <v>44.9</v>
      </c>
      <c r="AJ27" s="142">
        <v>1.74</v>
      </c>
      <c r="AK27" s="142">
        <v>9.98</v>
      </c>
      <c r="AL27" s="142">
        <v>0</v>
      </c>
      <c r="AM27" s="142">
        <v>11.46</v>
      </c>
      <c r="AN27" s="142">
        <v>14.68</v>
      </c>
      <c r="AO27" s="142">
        <v>11.34</v>
      </c>
      <c r="AP27" s="142">
        <v>0.26</v>
      </c>
      <c r="AQ27" s="142">
        <v>1.96</v>
      </c>
      <c r="AR27" s="142">
        <v>0.51</v>
      </c>
      <c r="AS27" s="142">
        <v>0</v>
      </c>
      <c r="AT27" s="142">
        <v>0</v>
      </c>
      <c r="AV27" s="124">
        <v>96.830000000000027</v>
      </c>
      <c r="AW27" s="29"/>
      <c r="AX27" s="42">
        <v>6.5163801351134722</v>
      </c>
      <c r="AY27" s="42">
        <v>1.4836198648865278</v>
      </c>
      <c r="AZ27" s="42">
        <v>0</v>
      </c>
      <c r="BA27" s="42">
        <v>8</v>
      </c>
      <c r="BB27" s="42">
        <v>0.22330966952373688</v>
      </c>
      <c r="BC27" s="42">
        <v>0.18995711188271538</v>
      </c>
      <c r="BD27" s="42">
        <v>0</v>
      </c>
      <c r="BE27" s="42">
        <v>0.68495748343772078</v>
      </c>
      <c r="BF27" s="42">
        <v>3.1754351768441706</v>
      </c>
      <c r="BG27" s="42">
        <v>0.70598216908505185</v>
      </c>
      <c r="BH27" s="42">
        <v>2.0358389226604601E-2</v>
      </c>
      <c r="BI27" s="42">
        <v>5</v>
      </c>
      <c r="BJ27" s="42">
        <v>0</v>
      </c>
      <c r="BK27" s="42">
        <v>0</v>
      </c>
      <c r="BL27" s="42">
        <v>1.1599063702524802E-2</v>
      </c>
      <c r="BM27" s="42">
        <v>1.7631734747329546</v>
      </c>
      <c r="BN27" s="42">
        <v>0.22522746156452067</v>
      </c>
      <c r="BO27" s="42">
        <v>2</v>
      </c>
      <c r="BP27" s="42">
        <v>0.32625473440920005</v>
      </c>
      <c r="BQ27" s="42">
        <v>9.4411215314957941E-2</v>
      </c>
      <c r="BR27" s="42">
        <v>0.42066594972415799</v>
      </c>
      <c r="BS27" s="24" t="s">
        <v>622</v>
      </c>
      <c r="BT27" s="24" t="s">
        <v>623</v>
      </c>
      <c r="BU27" s="40">
        <v>0.69539520856293691</v>
      </c>
      <c r="BV27" s="42">
        <v>0.43794351544194737</v>
      </c>
      <c r="BW27" s="40">
        <v>0.19937564934428481</v>
      </c>
      <c r="BX27" s="40" t="s">
        <v>606</v>
      </c>
      <c r="BY27" s="40"/>
      <c r="BZ27" s="44">
        <v>893.83729131899759</v>
      </c>
      <c r="CA27" s="44">
        <v>223.13402499497391</v>
      </c>
      <c r="CB27" s="5">
        <v>271.05358472844716</v>
      </c>
      <c r="CC27" s="44">
        <v>235.78011690891032</v>
      </c>
      <c r="CD27" s="44">
        <v>259.36288087697284</v>
      </c>
      <c r="CE27" s="44">
        <v>132.22204629721517</v>
      </c>
      <c r="CF27" s="44">
        <v>561.25593216786831</v>
      </c>
      <c r="CG27" s="44">
        <v>-103.55807061169514</v>
      </c>
      <c r="CH27" s="40">
        <v>-1.0706456722576019</v>
      </c>
      <c r="CI27" s="44">
        <v>235.78011690891032</v>
      </c>
      <c r="CJ27" s="24">
        <v>178.01315898437838</v>
      </c>
      <c r="CK27" s="44">
        <v>253.41685081867874</v>
      </c>
      <c r="CL27" s="44">
        <v>883.30059570281492</v>
      </c>
      <c r="CM27" s="45">
        <v>2.0542734685059738</v>
      </c>
      <c r="CN27" s="45">
        <v>71.65142829586965</v>
      </c>
      <c r="CO27" s="45">
        <v>0.28497587287151382</v>
      </c>
      <c r="CP27" s="45">
        <v>15.540305372176171</v>
      </c>
      <c r="CQ27" s="45">
        <v>1.9551245296780932</v>
      </c>
      <c r="CR27" s="45">
        <v>0.75627555217951736</v>
      </c>
      <c r="CS27" s="45">
        <v>2.0881938461756597</v>
      </c>
      <c r="CT27" s="45">
        <v>2.9775513740209165</v>
      </c>
      <c r="CU27" s="45">
        <v>6.0290411130516377</v>
      </c>
      <c r="CV27" s="45">
        <v>101.28289595602315</v>
      </c>
      <c r="CW27" s="24"/>
      <c r="CX27" s="40">
        <v>69.3743211260377</v>
      </c>
      <c r="CY27" s="40">
        <v>70.536001266818843</v>
      </c>
      <c r="CZ27" s="40">
        <v>58.339173038811893</v>
      </c>
      <c r="DA27" s="40">
        <v>68.642886447825717</v>
      </c>
      <c r="DB27" s="40"/>
      <c r="DC27" s="40">
        <v>1.0849916207572643</v>
      </c>
      <c r="DD27" s="40">
        <v>0.37470365715203868</v>
      </c>
      <c r="DE27" s="40"/>
      <c r="DF27" s="40">
        <v>2.1426562836272893</v>
      </c>
      <c r="DG27" s="40">
        <v>2.3041476475086862</v>
      </c>
      <c r="DH27" s="40"/>
      <c r="DI27" s="40">
        <v>0.77722763797759054</v>
      </c>
      <c r="DJ27" s="40"/>
      <c r="DK27" s="40">
        <v>4.306650299776317</v>
      </c>
      <c r="DL27" s="40">
        <v>3.3747693646758807</v>
      </c>
      <c r="DM27" s="40"/>
      <c r="DN27" s="40">
        <v>2.552592048807405</v>
      </c>
      <c r="DO27" s="40">
        <v>2.3813272375040833</v>
      </c>
      <c r="DP27" s="40"/>
      <c r="DQ27" s="40">
        <v>15.896511793849736</v>
      </c>
      <c r="DR27" s="40"/>
    </row>
    <row r="28" spans="1:122" ht="10.5" customHeight="1">
      <c r="A28" s="14" t="s">
        <v>14</v>
      </c>
      <c r="B28" s="12">
        <v>27</v>
      </c>
      <c r="C28" s="13" t="s">
        <v>15</v>
      </c>
      <c r="D28" s="121">
        <v>1.5</v>
      </c>
      <c r="E28" s="139">
        <v>1500</v>
      </c>
      <c r="F28" s="140">
        <v>1100</v>
      </c>
      <c r="G28" s="121">
        <v>37.11</v>
      </c>
      <c r="H28" s="121">
        <v>4.07</v>
      </c>
      <c r="I28" s="121">
        <v>14.34</v>
      </c>
      <c r="J28" s="121">
        <v>8.51</v>
      </c>
      <c r="K28" s="121">
        <v>0.15</v>
      </c>
      <c r="L28" s="121">
        <v>7.67</v>
      </c>
      <c r="M28" s="121">
        <v>12.89</v>
      </c>
      <c r="N28" s="121">
        <v>1.55</v>
      </c>
      <c r="O28" s="121">
        <v>1.21</v>
      </c>
      <c r="P28" s="121">
        <v>0.14000000000000001</v>
      </c>
      <c r="Q28" s="122">
        <v>87.64</v>
      </c>
      <c r="R28" s="26"/>
      <c r="S28" s="26">
        <v>42.343678685531721</v>
      </c>
      <c r="T28" s="26">
        <v>4.6439981743496128</v>
      </c>
      <c r="U28" s="26">
        <v>16.362391602008213</v>
      </c>
      <c r="V28" s="26">
        <v>9.7101780009128245</v>
      </c>
      <c r="W28" s="26">
        <v>0.17115472387037881</v>
      </c>
      <c r="X28" s="26">
        <v>8.7517115472387044</v>
      </c>
      <c r="Y28" s="26">
        <v>14.707895937927887</v>
      </c>
      <c r="Z28" s="26">
        <v>1.7685988133272479</v>
      </c>
      <c r="AA28" s="26">
        <v>1.3806481058877225</v>
      </c>
      <c r="AB28" s="26">
        <v>0.15974440894568692</v>
      </c>
      <c r="AC28" s="26">
        <v>99.999999999999986</v>
      </c>
      <c r="AD28" s="42">
        <v>0.44210116800451704</v>
      </c>
      <c r="AE28" s="42">
        <v>0.62243461145863144</v>
      </c>
      <c r="AF28" s="42">
        <v>0.61635765961684053</v>
      </c>
      <c r="AG28" s="43"/>
      <c r="AH28" s="12">
        <v>27</v>
      </c>
      <c r="AI28" s="122">
        <v>40.65</v>
      </c>
      <c r="AJ28" s="122">
        <v>3.56</v>
      </c>
      <c r="AK28" s="122">
        <v>15.46</v>
      </c>
      <c r="AL28" s="122"/>
      <c r="AM28" s="122">
        <v>4.9800000000000004</v>
      </c>
      <c r="AN28" s="122">
        <v>16.29</v>
      </c>
      <c r="AO28" s="122">
        <v>11.86</v>
      </c>
      <c r="AP28" s="122">
        <v>0</v>
      </c>
      <c r="AQ28" s="122">
        <v>2.13</v>
      </c>
      <c r="AR28" s="122">
        <v>1.83</v>
      </c>
      <c r="AS28" s="122">
        <v>0</v>
      </c>
      <c r="AT28" s="122">
        <v>0</v>
      </c>
      <c r="AU28" s="122">
        <v>0</v>
      </c>
      <c r="AV28" s="122">
        <v>96.759999999999991</v>
      </c>
      <c r="AW28" s="26"/>
      <c r="AX28" s="42">
        <v>5.8653836655664344</v>
      </c>
      <c r="AY28" s="42">
        <v>2.1346163344335656</v>
      </c>
      <c r="AZ28" s="42">
        <v>0</v>
      </c>
      <c r="BA28" s="42">
        <v>8</v>
      </c>
      <c r="BB28" s="42">
        <v>0.49426114851210778</v>
      </c>
      <c r="BC28" s="42">
        <v>0.38639554720237845</v>
      </c>
      <c r="BD28" s="42">
        <v>0</v>
      </c>
      <c r="BE28" s="42">
        <v>0.29850586030163839</v>
      </c>
      <c r="BF28" s="42">
        <v>3.503273836083757</v>
      </c>
      <c r="BG28" s="42">
        <v>0.3024309653227546</v>
      </c>
      <c r="BH28" s="42">
        <v>0</v>
      </c>
      <c r="BI28" s="42">
        <v>4.9848673574226359</v>
      </c>
      <c r="BJ28" s="42">
        <v>0</v>
      </c>
      <c r="BK28" s="42">
        <v>0</v>
      </c>
      <c r="BL28" s="42">
        <v>0</v>
      </c>
      <c r="BM28" s="42">
        <v>1.8333377605173793</v>
      </c>
      <c r="BN28" s="42">
        <v>0.16666223948262071</v>
      </c>
      <c r="BO28" s="42">
        <v>2</v>
      </c>
      <c r="BP28" s="42">
        <v>0.42917937773300507</v>
      </c>
      <c r="BQ28" s="42">
        <v>0.33680637811939917</v>
      </c>
      <c r="BR28" s="42">
        <v>0.76598575585240425</v>
      </c>
      <c r="BS28" s="24" t="s">
        <v>622</v>
      </c>
      <c r="BT28" s="24" t="s">
        <v>678</v>
      </c>
      <c r="BU28" s="40">
        <v>0.85358041407789575</v>
      </c>
      <c r="BV28" s="42">
        <v>0.17150145014128296</v>
      </c>
      <c r="BW28" s="40">
        <v>0.27553328009729638</v>
      </c>
      <c r="BX28" s="40" t="s">
        <v>606</v>
      </c>
      <c r="BY28" s="40"/>
      <c r="BZ28" s="44">
        <v>1074.2093087429225</v>
      </c>
      <c r="CA28" s="44">
        <v>845.63970024184061</v>
      </c>
      <c r="CB28" s="5">
        <v>1194.1261906197822</v>
      </c>
      <c r="CC28" s="44">
        <v>932.62011244681992</v>
      </c>
      <c r="CD28" s="44">
        <v>695.26104000045279</v>
      </c>
      <c r="CE28" s="44">
        <v>1261.8813696212333</v>
      </c>
      <c r="CF28" s="44">
        <v>1533.3718783618692</v>
      </c>
      <c r="CG28" s="44">
        <v>329.26125717441334</v>
      </c>
      <c r="CH28" s="40">
        <v>-0.28409534135249964</v>
      </c>
      <c r="CI28" s="44">
        <v>1261.8813696212333</v>
      </c>
      <c r="CJ28" s="24">
        <v>1091.3674377519856</v>
      </c>
      <c r="CK28" s="44">
        <v>1228.0037801205076</v>
      </c>
      <c r="CL28" s="44">
        <v>1032.8460016877311</v>
      </c>
      <c r="CM28" s="45">
        <v>5.8277029885004445</v>
      </c>
      <c r="CN28" s="45">
        <v>53.618547646902954</v>
      </c>
      <c r="CO28" s="45">
        <v>2.4196381718023914</v>
      </c>
      <c r="CP28" s="45">
        <v>20.199424911405693</v>
      </c>
      <c r="CQ28" s="45">
        <v>4.1290985234417867</v>
      </c>
      <c r="CR28" s="45">
        <v>8.0002366003197842</v>
      </c>
      <c r="CS28" s="45">
        <v>7.7716582524396811</v>
      </c>
      <c r="CT28" s="45">
        <v>5.9024501403291234</v>
      </c>
      <c r="CU28" s="45">
        <v>7.3600753257408433</v>
      </c>
      <c r="CV28" s="45">
        <v>109.40112957238225</v>
      </c>
      <c r="CW28" s="24"/>
      <c r="CX28" s="40">
        <v>45.991856499705072</v>
      </c>
      <c r="CY28" s="40">
        <v>46.017457054346892</v>
      </c>
      <c r="CZ28" s="40">
        <v>38.606069032121226</v>
      </c>
      <c r="DA28" s="40">
        <v>48.66551917825241</v>
      </c>
      <c r="DB28" s="40"/>
      <c r="DC28" s="40">
        <v>10.086457510052341</v>
      </c>
      <c r="DD28" s="40">
        <v>3.9596943079315916</v>
      </c>
      <c r="DE28" s="40"/>
      <c r="DF28" s="40">
        <v>8.9815411907581613</v>
      </c>
      <c r="DG28" s="40">
        <v>9.2597793191611473</v>
      </c>
      <c r="DH28" s="40"/>
      <c r="DI28" s="40">
        <v>8.6625233203891128</v>
      </c>
      <c r="DJ28" s="40"/>
      <c r="DK28" s="40">
        <v>9.6655004988929409</v>
      </c>
      <c r="DL28" s="40">
        <v>12.936599242146697</v>
      </c>
      <c r="DM28" s="40"/>
      <c r="DN28" s="40">
        <v>1.9187799877598826</v>
      </c>
      <c r="DO28" s="40">
        <v>1.5051431713030419</v>
      </c>
      <c r="DP28" s="40"/>
      <c r="DQ28" s="40">
        <v>18.258805820086209</v>
      </c>
      <c r="DR28" s="40"/>
    </row>
    <row r="29" spans="1:122" ht="10.5" customHeight="1">
      <c r="A29" s="14" t="s">
        <v>14</v>
      </c>
      <c r="B29" s="12">
        <v>12</v>
      </c>
      <c r="C29" s="13" t="s">
        <v>15</v>
      </c>
      <c r="D29" s="121">
        <v>1.5</v>
      </c>
      <c r="E29" s="139">
        <v>1500</v>
      </c>
      <c r="F29" s="140">
        <v>1100</v>
      </c>
      <c r="G29" s="121">
        <v>36.590000000000003</v>
      </c>
      <c r="H29" s="121">
        <v>3.86</v>
      </c>
      <c r="I29" s="121">
        <v>16.75</v>
      </c>
      <c r="J29" s="121">
        <v>8.5500000000000007</v>
      </c>
      <c r="K29" s="121">
        <v>0.13</v>
      </c>
      <c r="L29" s="121">
        <v>9.35</v>
      </c>
      <c r="M29" s="121">
        <v>12.44</v>
      </c>
      <c r="N29" s="121">
        <v>1.62</v>
      </c>
      <c r="O29" s="121">
        <v>1.39</v>
      </c>
      <c r="P29" s="121">
        <v>7.0000000000000007E-2</v>
      </c>
      <c r="Q29" s="122">
        <v>90.749999999999986</v>
      </c>
      <c r="R29" s="26"/>
      <c r="S29" s="26">
        <v>40.319559228650149</v>
      </c>
      <c r="T29" s="26">
        <v>4.2534435261707992</v>
      </c>
      <c r="U29" s="26">
        <v>18.457300275482098</v>
      </c>
      <c r="V29" s="26">
        <v>9.4214876033057884</v>
      </c>
      <c r="W29" s="26">
        <v>0.14325068870523419</v>
      </c>
      <c r="X29" s="26">
        <v>10.303030303030305</v>
      </c>
      <c r="Y29" s="26">
        <v>13.707988980716253</v>
      </c>
      <c r="Z29" s="26">
        <v>1.7851239669421493</v>
      </c>
      <c r="AA29" s="26">
        <v>1.53168044077135</v>
      </c>
      <c r="AB29" s="26">
        <v>7.7134986225895333E-2</v>
      </c>
      <c r="AC29" s="26">
        <v>100.00000000000004</v>
      </c>
      <c r="AD29" s="42">
        <v>0.42035308466427695</v>
      </c>
      <c r="AE29" s="42">
        <v>0.51299607467201036</v>
      </c>
      <c r="AF29" s="42">
        <v>0.66094024746018032</v>
      </c>
      <c r="AG29" s="43"/>
      <c r="AH29" s="12">
        <v>12</v>
      </c>
      <c r="AI29" s="122">
        <v>40.229999999999997</v>
      </c>
      <c r="AJ29" s="122">
        <v>3.78</v>
      </c>
      <c r="AK29" s="122">
        <v>16.18</v>
      </c>
      <c r="AL29" s="122"/>
      <c r="AM29" s="122">
        <v>5.15</v>
      </c>
      <c r="AN29" s="122">
        <v>16.27</v>
      </c>
      <c r="AO29" s="122">
        <v>12.08</v>
      </c>
      <c r="AP29" s="122">
        <v>0</v>
      </c>
      <c r="AQ29" s="122">
        <v>1.86</v>
      </c>
      <c r="AR29" s="122">
        <v>2.21</v>
      </c>
      <c r="AS29" s="122">
        <v>0</v>
      </c>
      <c r="AT29" s="122">
        <v>0</v>
      </c>
      <c r="AU29" s="122">
        <v>0</v>
      </c>
      <c r="AV29" s="122">
        <v>97.759999999999991</v>
      </c>
      <c r="AW29" s="26"/>
      <c r="AX29" s="42">
        <v>5.764009473676869</v>
      </c>
      <c r="AY29" s="42">
        <v>2.235990526323131</v>
      </c>
      <c r="AZ29" s="42">
        <v>0</v>
      </c>
      <c r="BA29" s="42">
        <v>8</v>
      </c>
      <c r="BB29" s="42">
        <v>0.49599347771638325</v>
      </c>
      <c r="BC29" s="42">
        <v>0.40739218415319922</v>
      </c>
      <c r="BD29" s="42">
        <v>0</v>
      </c>
      <c r="BE29" s="42">
        <v>0.30647340657836253</v>
      </c>
      <c r="BF29" s="42">
        <v>3.4743961263508187</v>
      </c>
      <c r="BG29" s="42">
        <v>0.31061229387527467</v>
      </c>
      <c r="BH29" s="42">
        <v>0</v>
      </c>
      <c r="BI29" s="42">
        <v>4.9948674886740392</v>
      </c>
      <c r="BJ29" s="42">
        <v>0</v>
      </c>
      <c r="BK29" s="42">
        <v>0</v>
      </c>
      <c r="BL29" s="42">
        <v>0</v>
      </c>
      <c r="BM29" s="42">
        <v>1.8542295873603545</v>
      </c>
      <c r="BN29" s="42">
        <v>0.14577041263964552</v>
      </c>
      <c r="BO29" s="42">
        <v>2</v>
      </c>
      <c r="BP29" s="42">
        <v>0.37088734225162812</v>
      </c>
      <c r="BQ29" s="42">
        <v>0.40388736676192499</v>
      </c>
      <c r="BR29" s="42">
        <v>0.77477470901355305</v>
      </c>
      <c r="BS29" s="24" t="s">
        <v>622</v>
      </c>
      <c r="BT29" s="24" t="s">
        <v>678</v>
      </c>
      <c r="BU29" s="40">
        <v>0.84917794418371018</v>
      </c>
      <c r="BV29" s="42">
        <v>0.17757393319347112</v>
      </c>
      <c r="BW29" s="40">
        <v>0.34615066656602578</v>
      </c>
      <c r="BX29" s="40" t="s">
        <v>606</v>
      </c>
      <c r="BY29" s="40"/>
      <c r="BZ29" s="44">
        <v>1092.7951771807548</v>
      </c>
      <c r="CA29" s="44">
        <v>977.99540069905561</v>
      </c>
      <c r="CB29" s="5">
        <v>1256.2466062480826</v>
      </c>
      <c r="CC29" s="44">
        <v>1090.3343050941653</v>
      </c>
      <c r="CD29" s="44">
        <v>757.41905168857033</v>
      </c>
      <c r="CE29" s="44">
        <v>1205.1418376669405</v>
      </c>
      <c r="CF29" s="44">
        <v>1344.6289455610251</v>
      </c>
      <c r="CG29" s="44">
        <v>114.80753257277524</v>
      </c>
      <c r="CH29" s="40">
        <v>-7.0354291007325445E-2</v>
      </c>
      <c r="CI29" s="44">
        <v>1064.127434114587</v>
      </c>
      <c r="CJ29" s="24">
        <v>1164.5262701639685</v>
      </c>
      <c r="CK29" s="44">
        <v>1160.1870201813349</v>
      </c>
      <c r="CL29" s="44">
        <v>1028.4815904385105</v>
      </c>
      <c r="CM29" s="45">
        <v>6.0978855070957909</v>
      </c>
      <c r="CN29" s="45">
        <v>51.919074868973048</v>
      </c>
      <c r="CO29" s="45">
        <v>4.4476241362705409</v>
      </c>
      <c r="CP29" s="45">
        <v>20.530055397752236</v>
      </c>
      <c r="CQ29" s="45">
        <v>4.005434658034094</v>
      </c>
      <c r="CR29" s="45">
        <v>4.6186221162831176</v>
      </c>
      <c r="CS29" s="45">
        <v>9.3279985976199331</v>
      </c>
      <c r="CT29" s="45">
        <v>9.0178743015078684</v>
      </c>
      <c r="CU29" s="45">
        <v>7.1672104604806455</v>
      </c>
      <c r="CV29" s="45">
        <v>111.03389453692149</v>
      </c>
      <c r="CW29" s="24"/>
      <c r="CX29" s="40">
        <v>42.923873845452789</v>
      </c>
      <c r="CY29" s="40">
        <v>43.599721446295632</v>
      </c>
      <c r="CZ29" s="40">
        <v>35.937832449341215</v>
      </c>
      <c r="DA29" s="40">
        <v>45.951580476095984</v>
      </c>
      <c r="DB29" s="40"/>
      <c r="DC29" s="40">
        <v>13.378873306467664</v>
      </c>
      <c r="DD29" s="40">
        <v>5.2631042199593505</v>
      </c>
      <c r="DE29" s="40"/>
      <c r="DF29" s="40">
        <v>10.649963349272566</v>
      </c>
      <c r="DG29" s="40">
        <v>11.021819087999718</v>
      </c>
      <c r="DH29" s="40"/>
      <c r="DI29" s="40">
        <v>10.926976239379599</v>
      </c>
      <c r="DJ29" s="40"/>
      <c r="DK29" s="40">
        <v>10.583796519312152</v>
      </c>
      <c r="DL29" s="40">
        <v>14.321642876551774</v>
      </c>
      <c r="DM29" s="40"/>
      <c r="DN29" s="40">
        <v>2.2115122761146324</v>
      </c>
      <c r="DO29" s="40">
        <v>1.5218805723544886</v>
      </c>
      <c r="DP29" s="40"/>
      <c r="DQ29" s="40">
        <v>17.98650433348875</v>
      </c>
      <c r="DR29" s="40"/>
    </row>
    <row r="30" spans="1:122" ht="10.5" customHeight="1">
      <c r="A30" s="14" t="s">
        <v>14</v>
      </c>
      <c r="B30" s="12">
        <v>41</v>
      </c>
      <c r="C30" s="13" t="s">
        <v>15</v>
      </c>
      <c r="D30" s="121">
        <v>1.5</v>
      </c>
      <c r="E30" s="139">
        <v>1500</v>
      </c>
      <c r="F30" s="140">
        <v>1050</v>
      </c>
      <c r="G30" s="121">
        <v>34.18</v>
      </c>
      <c r="H30" s="121">
        <v>4.46</v>
      </c>
      <c r="I30" s="121">
        <v>14.75</v>
      </c>
      <c r="J30" s="121">
        <v>8.35</v>
      </c>
      <c r="K30" s="121">
        <v>0.1</v>
      </c>
      <c r="L30" s="121">
        <v>10.24</v>
      </c>
      <c r="M30" s="121">
        <v>11.34</v>
      </c>
      <c r="N30" s="121">
        <v>1.56</v>
      </c>
      <c r="O30" s="121">
        <v>1.26</v>
      </c>
      <c r="P30" s="121">
        <v>0.04</v>
      </c>
      <c r="Q30" s="122">
        <v>86.280000000000015</v>
      </c>
      <c r="R30" s="26"/>
      <c r="S30" s="26">
        <v>39.615206305053306</v>
      </c>
      <c r="T30" s="26">
        <v>5.1692165044042646</v>
      </c>
      <c r="U30" s="26">
        <v>17.095503013444596</v>
      </c>
      <c r="V30" s="26">
        <v>9.6777932313398214</v>
      </c>
      <c r="W30" s="26">
        <v>0.1159017153453871</v>
      </c>
      <c r="X30" s="26">
        <v>11.868335651367639</v>
      </c>
      <c r="Y30" s="26">
        <v>13.143254520166897</v>
      </c>
      <c r="Z30" s="26">
        <v>1.8080667593880388</v>
      </c>
      <c r="AA30" s="26">
        <v>1.4603616133518773</v>
      </c>
      <c r="AB30" s="26">
        <v>4.636068613815484E-2</v>
      </c>
      <c r="AC30" s="26">
        <v>99.999999999999986</v>
      </c>
      <c r="AD30" s="42">
        <v>0.41259232854340461</v>
      </c>
      <c r="AE30" s="42">
        <v>0.45745255436575433</v>
      </c>
      <c r="AF30" s="42">
        <v>0.6861286818596809</v>
      </c>
      <c r="AG30" s="43"/>
      <c r="AH30" s="12">
        <v>41</v>
      </c>
      <c r="AI30" s="122">
        <v>40.9</v>
      </c>
      <c r="AJ30" s="122">
        <v>1.79</v>
      </c>
      <c r="AK30" s="122">
        <v>15.93</v>
      </c>
      <c r="AL30" s="122"/>
      <c r="AM30" s="122">
        <v>4.67</v>
      </c>
      <c r="AN30" s="122">
        <v>17.27</v>
      </c>
      <c r="AO30" s="122">
        <v>12.23</v>
      </c>
      <c r="AP30" s="122">
        <v>0</v>
      </c>
      <c r="AQ30" s="122">
        <v>1.8</v>
      </c>
      <c r="AR30" s="122">
        <v>2.77</v>
      </c>
      <c r="AS30" s="122">
        <v>0</v>
      </c>
      <c r="AT30" s="122">
        <v>0</v>
      </c>
      <c r="AU30" s="122">
        <v>0</v>
      </c>
      <c r="AV30" s="122">
        <v>97.36</v>
      </c>
      <c r="AW30" s="26"/>
      <c r="AX30" s="42">
        <v>5.8771972612255148</v>
      </c>
      <c r="AY30" s="42">
        <v>2.1228027387744852</v>
      </c>
      <c r="AZ30" s="42">
        <v>0</v>
      </c>
      <c r="BA30" s="42">
        <v>8</v>
      </c>
      <c r="BB30" s="42">
        <v>0.57486039476930673</v>
      </c>
      <c r="BC30" s="42">
        <v>0.19348452252741627</v>
      </c>
      <c r="BD30" s="42">
        <v>0</v>
      </c>
      <c r="BE30" s="42">
        <v>0.32963696922951158</v>
      </c>
      <c r="BF30" s="42">
        <v>3.6987623047409399</v>
      </c>
      <c r="BG30" s="42">
        <v>0.20325580873282512</v>
      </c>
      <c r="BH30" s="42">
        <v>0</v>
      </c>
      <c r="BI30" s="42">
        <v>5</v>
      </c>
      <c r="BJ30" s="42">
        <v>0</v>
      </c>
      <c r="BK30" s="42">
        <v>2.8319857523537606E-2</v>
      </c>
      <c r="BL30" s="42">
        <v>0</v>
      </c>
      <c r="BM30" s="42">
        <v>1.8827616154740812</v>
      </c>
      <c r="BN30" s="42">
        <v>8.8918527002381342E-2</v>
      </c>
      <c r="BO30" s="42">
        <v>2</v>
      </c>
      <c r="BP30" s="42">
        <v>0.41253976772326117</v>
      </c>
      <c r="BQ30" s="42">
        <v>0.50771508899995854</v>
      </c>
      <c r="BR30" s="42">
        <v>0.92025485672321972</v>
      </c>
      <c r="BS30" s="24" t="s">
        <v>622</v>
      </c>
      <c r="BT30" s="24" t="s">
        <v>678</v>
      </c>
      <c r="BU30" s="40">
        <v>0.86825916974619721</v>
      </c>
      <c r="BV30" s="42">
        <v>0.15169947617316984</v>
      </c>
      <c r="BW30" s="40">
        <v>0.33161794534844624</v>
      </c>
      <c r="BX30" s="40" t="s">
        <v>606</v>
      </c>
      <c r="BY30" s="40"/>
      <c r="BZ30" s="44">
        <v>1079.9890845373795</v>
      </c>
      <c r="CA30" s="44">
        <v>921.64795365320708</v>
      </c>
      <c r="CB30" s="5">
        <v>1842.3986465106657</v>
      </c>
      <c r="CC30" s="44">
        <v>1006.689325307304</v>
      </c>
      <c r="CD30" s="44">
        <v>751.63690552746868</v>
      </c>
      <c r="CE30" s="44">
        <v>1566.9022185199037</v>
      </c>
      <c r="CF30" s="44">
        <v>2220.0667052608728</v>
      </c>
      <c r="CG30" s="44">
        <v>560.21289321259974</v>
      </c>
      <c r="CH30" s="40">
        <v>-0.20498715599117262</v>
      </c>
      <c r="CI30" s="44">
        <v>2220.0667052608728</v>
      </c>
      <c r="CJ30" s="24">
        <v>1733.1021226994408</v>
      </c>
      <c r="CK30" s="44">
        <v>2031.2326758857694</v>
      </c>
      <c r="CL30" s="44">
        <v>1003.6056774402028</v>
      </c>
      <c r="CM30" s="45">
        <v>9.8723705952749725</v>
      </c>
      <c r="CN30" s="45">
        <v>61.145734405883033</v>
      </c>
      <c r="CO30" s="45">
        <v>0.92113511672794768</v>
      </c>
      <c r="CP30" s="45">
        <v>20.048907801213399</v>
      </c>
      <c r="CQ30" s="45">
        <v>1.0160197316132129</v>
      </c>
      <c r="CR30" s="45">
        <v>124034.50289456878</v>
      </c>
      <c r="CS30" s="45">
        <v>3.9441520996329</v>
      </c>
      <c r="CT30" s="45">
        <v>21.453381038918724</v>
      </c>
      <c r="CU30" s="45">
        <v>12.830142492098263</v>
      </c>
      <c r="CV30" s="45">
        <v>124155.86236725487</v>
      </c>
      <c r="CW30" s="24"/>
      <c r="CX30" s="40">
        <v>41.674470797455555</v>
      </c>
      <c r="CY30" s="40">
        <v>44.06984384335346</v>
      </c>
      <c r="CZ30" s="40">
        <v>37.52683360532022</v>
      </c>
      <c r="DA30" s="40">
        <v>47.603663970432422</v>
      </c>
      <c r="DB30" s="40"/>
      <c r="DC30" s="40">
        <v>8.1802603676771639</v>
      </c>
      <c r="DD30" s="40">
        <v>3.2672602181622503</v>
      </c>
      <c r="DE30" s="40"/>
      <c r="DF30" s="40">
        <v>10.084232848019967</v>
      </c>
      <c r="DG30" s="40">
        <v>9.0828039060957142</v>
      </c>
      <c r="DH30" s="40"/>
      <c r="DI30" s="40">
        <v>11.692212739891792</v>
      </c>
      <c r="DJ30" s="40"/>
      <c r="DK30" s="40">
        <v>10.376233584408705</v>
      </c>
      <c r="DL30" s="40">
        <v>16.199436489349893</v>
      </c>
      <c r="DM30" s="40"/>
      <c r="DN30" s="40">
        <v>2.1844393337656989</v>
      </c>
      <c r="DO30" s="40">
        <v>0.65046184116552386</v>
      </c>
      <c r="DP30" s="40"/>
      <c r="DQ30" s="40">
        <v>17.886107003297461</v>
      </c>
      <c r="DR30" s="40"/>
    </row>
    <row r="31" spans="1:122" ht="10.5" customHeight="1">
      <c r="A31" s="14" t="s">
        <v>14</v>
      </c>
      <c r="B31" s="12">
        <v>43</v>
      </c>
      <c r="C31" s="13" t="s">
        <v>15</v>
      </c>
      <c r="D31" s="121">
        <v>2.5</v>
      </c>
      <c r="E31" s="139">
        <v>2500</v>
      </c>
      <c r="F31" s="140">
        <v>1075</v>
      </c>
      <c r="G31" s="121">
        <v>37.979999999999997</v>
      </c>
      <c r="H31" s="121">
        <v>4.8099999999999996</v>
      </c>
      <c r="I31" s="121">
        <v>15.36</v>
      </c>
      <c r="J31" s="121">
        <v>8.5399999999999991</v>
      </c>
      <c r="K31" s="121">
        <v>0.14000000000000001</v>
      </c>
      <c r="L31" s="121">
        <v>8.67</v>
      </c>
      <c r="M31" s="121">
        <v>12.63</v>
      </c>
      <c r="N31" s="121">
        <v>1.45</v>
      </c>
      <c r="O31" s="121">
        <v>1.4</v>
      </c>
      <c r="P31" s="121">
        <v>0.05</v>
      </c>
      <c r="Q31" s="122">
        <v>91.03</v>
      </c>
      <c r="R31" s="26"/>
      <c r="S31" s="26">
        <v>41.72250906294628</v>
      </c>
      <c r="T31" s="26">
        <v>5.2839723168186312</v>
      </c>
      <c r="U31" s="26">
        <v>16.873558167637043</v>
      </c>
      <c r="V31" s="26">
        <v>9.381522574975282</v>
      </c>
      <c r="W31" s="26">
        <v>0.15379545204877515</v>
      </c>
      <c r="X31" s="26">
        <v>9.5243326375920017</v>
      </c>
      <c r="Y31" s="26">
        <v>13.874546852685929</v>
      </c>
      <c r="Z31" s="26">
        <v>1.5928814676480281</v>
      </c>
      <c r="AA31" s="26">
        <v>1.5379545204877512</v>
      </c>
      <c r="AB31" s="26">
        <v>5.4926947160276837E-2</v>
      </c>
      <c r="AC31" s="26">
        <v>99.999999999999986</v>
      </c>
      <c r="AD31" s="42">
        <v>0.4342005176962429</v>
      </c>
      <c r="AE31" s="42">
        <v>0.5525840070483734</v>
      </c>
      <c r="AF31" s="42">
        <v>0.6440875311482217</v>
      </c>
      <c r="AG31" s="43"/>
      <c r="AH31" s="12">
        <v>43</v>
      </c>
      <c r="AI31" s="122">
        <v>40.229999999999997</v>
      </c>
      <c r="AJ31" s="122">
        <v>3.19</v>
      </c>
      <c r="AK31" s="122">
        <v>15.41</v>
      </c>
      <c r="AL31" s="122"/>
      <c r="AM31" s="122">
        <v>5.79</v>
      </c>
      <c r="AN31" s="122">
        <v>16.399999999999999</v>
      </c>
      <c r="AO31" s="122">
        <v>12.5</v>
      </c>
      <c r="AP31" s="122">
        <v>0</v>
      </c>
      <c r="AQ31" s="122">
        <v>1.86</v>
      </c>
      <c r="AR31" s="122">
        <v>2.38</v>
      </c>
      <c r="AS31" s="122">
        <v>0</v>
      </c>
      <c r="AT31" s="122">
        <v>0</v>
      </c>
      <c r="AU31" s="122">
        <v>0</v>
      </c>
      <c r="AV31" s="122">
        <v>97.76</v>
      </c>
      <c r="AW31" s="26"/>
      <c r="AX31" s="42">
        <v>5.7911577600322328</v>
      </c>
      <c r="AY31" s="42">
        <v>2.2088422399677672</v>
      </c>
      <c r="AZ31" s="42">
        <v>0</v>
      </c>
      <c r="BA31" s="42">
        <v>8</v>
      </c>
      <c r="BB31" s="42">
        <v>0.40538288106608356</v>
      </c>
      <c r="BC31" s="42">
        <v>0.34542382263874843</v>
      </c>
      <c r="BD31" s="42">
        <v>0</v>
      </c>
      <c r="BE31" s="42">
        <v>0.36804941053112827</v>
      </c>
      <c r="BF31" s="42">
        <v>3.518652167583455</v>
      </c>
      <c r="BG31" s="42">
        <v>0.32899031085848041</v>
      </c>
      <c r="BH31" s="42">
        <v>0</v>
      </c>
      <c r="BI31" s="42">
        <v>4.9664985926778957</v>
      </c>
      <c r="BJ31" s="42">
        <v>0</v>
      </c>
      <c r="BK31" s="42">
        <v>0</v>
      </c>
      <c r="BL31" s="42">
        <v>0</v>
      </c>
      <c r="BM31" s="42">
        <v>1.9277348354062072</v>
      </c>
      <c r="BN31" s="42">
        <v>7.2265164593792841E-2</v>
      </c>
      <c r="BO31" s="42">
        <v>2</v>
      </c>
      <c r="BP31" s="42">
        <v>0.44682603055145054</v>
      </c>
      <c r="BQ31" s="42">
        <v>0.43700425177961827</v>
      </c>
      <c r="BR31" s="42">
        <v>0.88383028233106886</v>
      </c>
      <c r="BS31" s="24" t="s">
        <v>622</v>
      </c>
      <c r="BT31" s="24" t="s">
        <v>678</v>
      </c>
      <c r="BU31" s="40">
        <v>0.83465591420168839</v>
      </c>
      <c r="BV31" s="42">
        <v>0.19805885035288326</v>
      </c>
      <c r="BW31" s="40">
        <v>0.35842305934768959</v>
      </c>
      <c r="BX31" s="40" t="s">
        <v>606</v>
      </c>
      <c r="BY31" s="40"/>
      <c r="BZ31" s="44">
        <v>1086.5079294050784</v>
      </c>
      <c r="CA31" s="44">
        <v>832.41460589630549</v>
      </c>
      <c r="CB31" s="5">
        <v>1147.9183791785481</v>
      </c>
      <c r="CC31" s="44">
        <v>873.77376472034166</v>
      </c>
      <c r="CD31" s="44">
        <v>706.9607454806353</v>
      </c>
      <c r="CE31" s="44">
        <v>1186.3017694232342</v>
      </c>
      <c r="CF31" s="44">
        <v>1413.4526480810991</v>
      </c>
      <c r="CG31" s="44">
        <v>312.52800470289253</v>
      </c>
      <c r="CH31" s="40">
        <v>-0.23131807428030529</v>
      </c>
      <c r="CI31" s="44">
        <v>1186.3017694232342</v>
      </c>
      <c r="CJ31" s="24">
        <v>1046.2740017076537</v>
      </c>
      <c r="CK31" s="44">
        <v>1167.110074300891</v>
      </c>
      <c r="CL31" s="44">
        <v>1006.1255029352388</v>
      </c>
      <c r="CM31" s="45">
        <v>7.0954399562635269</v>
      </c>
      <c r="CN31" s="45">
        <v>56.268841075556537</v>
      </c>
      <c r="CO31" s="45">
        <v>1.9655414085605731</v>
      </c>
      <c r="CP31" s="45">
        <v>20.083762964438218</v>
      </c>
      <c r="CQ31" s="45">
        <v>2.4847357705835997</v>
      </c>
      <c r="CR31" s="45">
        <v>4.1537999465583377</v>
      </c>
      <c r="CS31" s="45">
        <v>6.1996929728645744</v>
      </c>
      <c r="CT31" s="45">
        <v>13.517553625743899</v>
      </c>
      <c r="CU31" s="45">
        <v>8.4664474608916116</v>
      </c>
      <c r="CV31" s="45">
        <v>113.14037522519735</v>
      </c>
      <c r="CW31" s="24"/>
      <c r="CX31" s="40">
        <v>43.971679544936642</v>
      </c>
      <c r="CY31" s="40">
        <v>45.374112203870567</v>
      </c>
      <c r="CZ31" s="40">
        <v>36.393667977071736</v>
      </c>
      <c r="DA31" s="40">
        <v>46.422031286918667</v>
      </c>
      <c r="DB31" s="40"/>
      <c r="DC31" s="40">
        <v>9.2752005262131725</v>
      </c>
      <c r="DD31" s="40">
        <v>3.5761244048213894</v>
      </c>
      <c r="DE31" s="40"/>
      <c r="DF31" s="40">
        <v>9.5280480491923836</v>
      </c>
      <c r="DG31" s="40">
        <v>9.5949290222174106</v>
      </c>
      <c r="DH31" s="40"/>
      <c r="DI31" s="40">
        <v>9.7808346049774748</v>
      </c>
      <c r="DJ31" s="40"/>
      <c r="DK31" s="40">
        <v>10.166584160000593</v>
      </c>
      <c r="DL31" s="40">
        <v>12.683463998219528</v>
      </c>
      <c r="DM31" s="40"/>
      <c r="DN31" s="40">
        <v>2.4494744374206423</v>
      </c>
      <c r="DO31" s="40">
        <v>1.5724639564225287</v>
      </c>
      <c r="DP31" s="40"/>
      <c r="DQ31" s="40">
        <v>17.855110309429254</v>
      </c>
      <c r="DR31" s="40"/>
    </row>
    <row r="32" spans="1:122" ht="10.5" customHeight="1">
      <c r="A32" s="14" t="s">
        <v>14</v>
      </c>
      <c r="B32" s="12">
        <v>2</v>
      </c>
      <c r="C32" s="13" t="s">
        <v>16</v>
      </c>
      <c r="D32" s="121">
        <v>1.5</v>
      </c>
      <c r="E32" s="139">
        <v>1500</v>
      </c>
      <c r="F32" s="140">
        <v>1040</v>
      </c>
      <c r="G32" s="121">
        <v>35.92</v>
      </c>
      <c r="H32" s="121">
        <v>2.15</v>
      </c>
      <c r="I32" s="121">
        <v>11.64</v>
      </c>
      <c r="J32" s="121">
        <v>10.45</v>
      </c>
      <c r="K32" s="121">
        <v>0.25</v>
      </c>
      <c r="L32" s="121">
        <v>7.14</v>
      </c>
      <c r="M32" s="121">
        <v>11.06</v>
      </c>
      <c r="N32" s="121">
        <v>3.56</v>
      </c>
      <c r="O32" s="121">
        <v>1.63</v>
      </c>
      <c r="P32" s="121">
        <v>2.25</v>
      </c>
      <c r="Q32" s="122">
        <v>86.05</v>
      </c>
      <c r="R32" s="26"/>
      <c r="S32" s="26">
        <v>41.743172574084838</v>
      </c>
      <c r="T32" s="26">
        <v>2.4985473561882623</v>
      </c>
      <c r="U32" s="26">
        <v>13.527019174898317</v>
      </c>
      <c r="V32" s="26">
        <v>12.144102266124346</v>
      </c>
      <c r="W32" s="26">
        <v>0.29052876234747238</v>
      </c>
      <c r="X32" s="26">
        <v>8.2975014526438109</v>
      </c>
      <c r="Y32" s="26">
        <v>12.852992446252179</v>
      </c>
      <c r="Z32" s="26">
        <v>4.1371295758280073</v>
      </c>
      <c r="AA32" s="26">
        <v>1.89424753050552</v>
      </c>
      <c r="AB32" s="26">
        <v>2.6147588611272519</v>
      </c>
      <c r="AC32" s="26">
        <v>100.00000000000003</v>
      </c>
      <c r="AD32" s="42">
        <v>0.47978053638129559</v>
      </c>
      <c r="AE32" s="42">
        <v>0.821065145969752</v>
      </c>
      <c r="AF32" s="42">
        <v>0.54912917432587549</v>
      </c>
      <c r="AG32" s="43"/>
      <c r="AH32" s="12">
        <v>2</v>
      </c>
      <c r="AI32" s="122">
        <v>43.42</v>
      </c>
      <c r="AJ32" s="122">
        <v>2.59</v>
      </c>
      <c r="AK32" s="122">
        <v>11.89</v>
      </c>
      <c r="AL32" s="122"/>
      <c r="AM32" s="122">
        <v>8.06</v>
      </c>
      <c r="AN32" s="122">
        <v>16.73</v>
      </c>
      <c r="AO32" s="122">
        <v>10.67</v>
      </c>
      <c r="AP32" s="122">
        <v>0.12</v>
      </c>
      <c r="AQ32" s="122">
        <v>3.05</v>
      </c>
      <c r="AR32" s="122">
        <v>1.1499999999999999</v>
      </c>
      <c r="AS32" s="122">
        <v>0</v>
      </c>
      <c r="AT32" s="122">
        <v>0</v>
      </c>
      <c r="AU32" s="122">
        <v>0</v>
      </c>
      <c r="AV32" s="122">
        <v>97.680000000000021</v>
      </c>
      <c r="AW32" s="26"/>
      <c r="AX32" s="42">
        <v>6.2291371917596079</v>
      </c>
      <c r="AY32" s="42">
        <v>1.7708628082403921</v>
      </c>
      <c r="AZ32" s="42">
        <v>0</v>
      </c>
      <c r="BA32" s="42">
        <v>8</v>
      </c>
      <c r="BB32" s="42">
        <v>0.23936331772255048</v>
      </c>
      <c r="BC32" s="42">
        <v>0.27950145980123497</v>
      </c>
      <c r="BD32" s="42">
        <v>0</v>
      </c>
      <c r="BE32" s="42">
        <v>0.47842972196334443</v>
      </c>
      <c r="BF32" s="42">
        <v>3.5772652490788199</v>
      </c>
      <c r="BG32" s="42">
        <v>0.42544025143405051</v>
      </c>
      <c r="BH32" s="42">
        <v>0</v>
      </c>
      <c r="BI32" s="42">
        <v>5</v>
      </c>
      <c r="BJ32" s="42">
        <v>0</v>
      </c>
      <c r="BK32" s="42">
        <v>6.3152838182265914E-2</v>
      </c>
      <c r="BL32" s="42">
        <v>1.4580018087605472E-2</v>
      </c>
      <c r="BM32" s="42">
        <v>1.639926618974024</v>
      </c>
      <c r="BN32" s="42">
        <v>0.2823405247561046</v>
      </c>
      <c r="BO32" s="42">
        <v>2</v>
      </c>
      <c r="BP32" s="42">
        <v>0.56596690559958918</v>
      </c>
      <c r="BQ32" s="42">
        <v>0.21044046810853642</v>
      </c>
      <c r="BR32" s="42">
        <v>0.77640737370812563</v>
      </c>
      <c r="BS32" s="24" t="s">
        <v>622</v>
      </c>
      <c r="BT32" s="24" t="s">
        <v>624</v>
      </c>
      <c r="BU32" s="40">
        <v>0.78720037139557208</v>
      </c>
      <c r="BV32" s="42">
        <v>0.27027049620814503</v>
      </c>
      <c r="BW32" s="40">
        <v>0.32917058717543196</v>
      </c>
      <c r="BX32" s="40" t="s">
        <v>606</v>
      </c>
      <c r="BY32" s="40"/>
      <c r="BZ32" s="44">
        <v>970.90815035047581</v>
      </c>
      <c r="CA32" s="44">
        <v>339.98401311185643</v>
      </c>
      <c r="CB32" s="5">
        <v>1321.5934415441852</v>
      </c>
      <c r="CC32" s="44">
        <v>400.0307088252834</v>
      </c>
      <c r="CD32" s="44">
        <v>446.00198416940378</v>
      </c>
      <c r="CE32" s="44">
        <v>1458.8770879134704</v>
      </c>
      <c r="CF32" s="44">
        <v>1468.4012966956891</v>
      </c>
      <c r="CG32" s="44">
        <v>1058.8463790881869</v>
      </c>
      <c r="CH32" s="40">
        <v>-0.11108397676366313</v>
      </c>
      <c r="CI32" s="44">
        <v>1468.4012966956891</v>
      </c>
      <c r="CJ32" s="24">
        <v>1216.3315013283366</v>
      </c>
      <c r="CK32" s="44">
        <v>1394.997369119937</v>
      </c>
      <c r="CL32" s="44">
        <v>1065.2941449781783</v>
      </c>
      <c r="CM32" s="45">
        <v>5.8938324218822542</v>
      </c>
      <c r="CN32" s="45">
        <v>66.370502629683884</v>
      </c>
      <c r="CO32" s="45">
        <v>0.1325653067732083</v>
      </c>
      <c r="CP32" s="45">
        <v>18.204722030702932</v>
      </c>
      <c r="CQ32" s="45">
        <v>1.9836972312939694</v>
      </c>
      <c r="CR32" s="45">
        <v>68.129460827900331</v>
      </c>
      <c r="CS32" s="45">
        <v>-2.8657894528709535</v>
      </c>
      <c r="CT32" s="45">
        <v>4.8628198218562337</v>
      </c>
      <c r="CU32" s="45">
        <v>6.7566342539309385</v>
      </c>
      <c r="CV32" s="45">
        <v>163.57461264927051</v>
      </c>
      <c r="CW32" s="24"/>
      <c r="CX32" s="40">
        <v>53.110440895390546</v>
      </c>
      <c r="CY32" s="40">
        <v>53.975670970133152</v>
      </c>
      <c r="CZ32" s="40">
        <v>47.999964234701096</v>
      </c>
      <c r="DA32" s="40">
        <v>58.215523565299996</v>
      </c>
      <c r="DB32" s="40"/>
      <c r="DC32" s="40">
        <v>3.8006143224375681</v>
      </c>
      <c r="DD32" s="40">
        <v>1.3526160999218411</v>
      </c>
      <c r="DE32" s="40"/>
      <c r="DF32" s="40">
        <v>6.9365823579206509</v>
      </c>
      <c r="DG32" s="40">
        <v>5.7402956881685974</v>
      </c>
      <c r="DH32" s="40"/>
      <c r="DI32" s="40">
        <v>2.7934346289037744</v>
      </c>
      <c r="DJ32" s="40"/>
      <c r="DK32" s="40">
        <v>6.6276142798668891</v>
      </c>
      <c r="DL32" s="40">
        <v>6.3396800295098297</v>
      </c>
      <c r="DM32" s="40"/>
      <c r="DN32" s="40">
        <v>2.2316124866351026</v>
      </c>
      <c r="DO32" s="40">
        <v>1.4580709279980661</v>
      </c>
      <c r="DP32" s="40"/>
      <c r="DQ32" s="40">
        <v>17.721868163751488</v>
      </c>
      <c r="DR32" s="40"/>
    </row>
    <row r="33" spans="1:122" ht="10.5" customHeight="1">
      <c r="A33" s="14" t="s">
        <v>14</v>
      </c>
      <c r="B33" s="12">
        <v>23</v>
      </c>
      <c r="C33" s="13" t="s">
        <v>17</v>
      </c>
      <c r="D33" s="121">
        <v>1.5</v>
      </c>
      <c r="E33" s="139">
        <v>1500</v>
      </c>
      <c r="F33" s="140">
        <v>1000</v>
      </c>
      <c r="G33" s="121">
        <v>45.3</v>
      </c>
      <c r="H33" s="121">
        <v>2.25</v>
      </c>
      <c r="I33" s="121">
        <v>16.489999999999998</v>
      </c>
      <c r="J33" s="121">
        <v>9.4700000000000006</v>
      </c>
      <c r="K33" s="121">
        <v>0.18</v>
      </c>
      <c r="L33" s="121">
        <v>6.08</v>
      </c>
      <c r="M33" s="121">
        <v>7.52</v>
      </c>
      <c r="N33" s="121">
        <v>1.7</v>
      </c>
      <c r="O33" s="121">
        <v>0.87</v>
      </c>
      <c r="P33" s="121">
        <v>0.26</v>
      </c>
      <c r="Q33" s="122">
        <v>90.12</v>
      </c>
      <c r="R33" s="26"/>
      <c r="S33" s="26">
        <v>50.266311584553925</v>
      </c>
      <c r="T33" s="26">
        <v>2.4966711051930757</v>
      </c>
      <c r="U33" s="26">
        <v>18.297825122059475</v>
      </c>
      <c r="V33" s="26">
        <v>10.508211273857079</v>
      </c>
      <c r="W33" s="26">
        <v>0.19973368841544609</v>
      </c>
      <c r="X33" s="26">
        <v>6.7465601420328456</v>
      </c>
      <c r="Y33" s="26">
        <v>8.3444296493564121</v>
      </c>
      <c r="Z33" s="26">
        <v>1.8863737239236573</v>
      </c>
      <c r="AA33" s="26">
        <v>0.96537949400798928</v>
      </c>
      <c r="AB33" s="26">
        <v>0.28850421660008874</v>
      </c>
      <c r="AC33" s="26">
        <v>99.999999999999986</v>
      </c>
      <c r="AD33" s="42">
        <v>0.51644206332422449</v>
      </c>
      <c r="AE33" s="42">
        <v>0.87378772187203413</v>
      </c>
      <c r="AF33" s="42">
        <v>0.53367838220272668</v>
      </c>
      <c r="AG33" s="43"/>
      <c r="AH33" s="12">
        <v>23</v>
      </c>
      <c r="AI33" s="122">
        <v>42.24</v>
      </c>
      <c r="AJ33" s="122">
        <v>2.17</v>
      </c>
      <c r="AK33" s="122">
        <v>13.72</v>
      </c>
      <c r="AL33" s="122"/>
      <c r="AM33" s="122">
        <v>8.8000000000000007</v>
      </c>
      <c r="AN33" s="122">
        <v>15.95</v>
      </c>
      <c r="AO33" s="122">
        <v>10.75</v>
      </c>
      <c r="AP33" s="122">
        <v>0.11</v>
      </c>
      <c r="AQ33" s="122">
        <v>2.74</v>
      </c>
      <c r="AR33" s="122">
        <v>1.06</v>
      </c>
      <c r="AS33" s="122">
        <v>0</v>
      </c>
      <c r="AT33" s="122">
        <v>0</v>
      </c>
      <c r="AU33" s="122">
        <v>0</v>
      </c>
      <c r="AV33" s="122">
        <v>97.54</v>
      </c>
      <c r="AW33" s="26"/>
      <c r="AX33" s="42">
        <v>6.0761489368853114</v>
      </c>
      <c r="AY33" s="42">
        <v>1.9238510631146886</v>
      </c>
      <c r="AZ33" s="42">
        <v>0</v>
      </c>
      <c r="BA33" s="42">
        <v>8</v>
      </c>
      <c r="BB33" s="42">
        <v>0.40200906665526048</v>
      </c>
      <c r="BC33" s="42">
        <v>0.23480669435308427</v>
      </c>
      <c r="BD33" s="42">
        <v>0</v>
      </c>
      <c r="BE33" s="42">
        <v>0.52323289012372243</v>
      </c>
      <c r="BF33" s="42">
        <v>3.4196551645689959</v>
      </c>
      <c r="BG33" s="42">
        <v>0.42029618429893745</v>
      </c>
      <c r="BH33" s="42">
        <v>0</v>
      </c>
      <c r="BI33" s="42">
        <v>5</v>
      </c>
      <c r="BJ33" s="42">
        <v>0</v>
      </c>
      <c r="BK33" s="42">
        <v>0.11511695647954623</v>
      </c>
      <c r="BL33" s="42">
        <v>1.3400960470118141E-2</v>
      </c>
      <c r="BM33" s="42">
        <v>1.6566657144524779</v>
      </c>
      <c r="BN33" s="42">
        <v>0.21481636859785769</v>
      </c>
      <c r="BO33" s="42">
        <v>2</v>
      </c>
      <c r="BP33" s="42">
        <v>0.54931920575518445</v>
      </c>
      <c r="BQ33" s="42">
        <v>0.19449288047221452</v>
      </c>
      <c r="BR33" s="42">
        <v>0.74381208622739892</v>
      </c>
      <c r="BS33" s="24" t="s">
        <v>622</v>
      </c>
      <c r="BT33" s="24" t="s">
        <v>624</v>
      </c>
      <c r="BU33" s="40">
        <v>0.76360544217687065</v>
      </c>
      <c r="BV33" s="42">
        <v>0.30951487304268105</v>
      </c>
      <c r="BW33" s="40">
        <v>0.35422204420493036</v>
      </c>
      <c r="BX33" s="40" t="s">
        <v>606</v>
      </c>
      <c r="BY33" s="40"/>
      <c r="BZ33" s="44">
        <v>999.06300364929916</v>
      </c>
      <c r="CA33" s="44">
        <v>527.01331917643756</v>
      </c>
      <c r="CB33" s="5">
        <v>1411.4801594568371</v>
      </c>
      <c r="CC33" s="44">
        <v>583.9092623515379</v>
      </c>
      <c r="CD33" s="44">
        <v>545.07004551427053</v>
      </c>
      <c r="CE33" s="44">
        <v>1364.8787089811824</v>
      </c>
      <c r="CF33" s="44">
        <v>1416.9980136502215</v>
      </c>
      <c r="CG33" s="44">
        <v>780.96944662964449</v>
      </c>
      <c r="CH33" s="40">
        <v>-3.9092679811438555E-3</v>
      </c>
      <c r="CI33" s="44">
        <v>1416.9980136502215</v>
      </c>
      <c r="CJ33" s="24">
        <v>1311.2850773718542</v>
      </c>
      <c r="CK33" s="44">
        <v>1414.2390865535294</v>
      </c>
      <c r="CL33" s="44">
        <v>1045.7985704455646</v>
      </c>
      <c r="CM33" s="45">
        <v>5.2693405879626285</v>
      </c>
      <c r="CN33" s="45">
        <v>62.191526437102326</v>
      </c>
      <c r="CO33" s="45">
        <v>0.33259543623237992</v>
      </c>
      <c r="CP33" s="45">
        <v>19.13923758073868</v>
      </c>
      <c r="CQ33" s="45">
        <v>2.9452086310506482</v>
      </c>
      <c r="CR33" s="45">
        <v>90.027756758453648</v>
      </c>
      <c r="CS33" s="45">
        <v>1.8797239068310496</v>
      </c>
      <c r="CT33" s="45">
        <v>3.2013365522064849</v>
      </c>
      <c r="CU33" s="45">
        <v>8.2536904421536263</v>
      </c>
      <c r="CV33" s="45">
        <v>187.97107574476888</v>
      </c>
      <c r="CW33" s="24"/>
      <c r="CX33" s="40">
        <v>52.033943976790425</v>
      </c>
      <c r="CY33" s="40">
        <v>51.269077241250287</v>
      </c>
      <c r="CZ33" s="40">
        <v>45.034740332025891</v>
      </c>
      <c r="DA33" s="40">
        <v>55.177780657933283</v>
      </c>
      <c r="DB33" s="40"/>
      <c r="DC33" s="40">
        <v>3.8562454736841327</v>
      </c>
      <c r="DD33" s="40">
        <v>1.4275909811450458</v>
      </c>
      <c r="DE33" s="40"/>
      <c r="DF33" s="40">
        <v>8.7071566736931594</v>
      </c>
      <c r="DG33" s="40">
        <v>7.3046890271508804</v>
      </c>
      <c r="DH33" s="40"/>
      <c r="DI33" s="40">
        <v>4.0635061338132639</v>
      </c>
      <c r="DJ33" s="40"/>
      <c r="DK33" s="40">
        <v>7.2385174318029453</v>
      </c>
      <c r="DL33" s="40">
        <v>8.451069388598647</v>
      </c>
      <c r="DM33" s="40"/>
      <c r="DN33" s="40">
        <v>1.3420731799869841</v>
      </c>
      <c r="DO33" s="40">
        <v>1.1374893161070938</v>
      </c>
      <c r="DP33" s="40"/>
      <c r="DQ33" s="40">
        <v>18.510074623214997</v>
      </c>
      <c r="DR33" s="40"/>
    </row>
    <row r="34" spans="1:122" ht="10.5" customHeight="1">
      <c r="A34" s="14" t="s">
        <v>14</v>
      </c>
      <c r="B34" s="12">
        <v>25</v>
      </c>
      <c r="C34" s="13" t="s">
        <v>18</v>
      </c>
      <c r="D34" s="121">
        <v>2.2000000000000002</v>
      </c>
      <c r="E34" s="139">
        <v>2200</v>
      </c>
      <c r="F34" s="140">
        <v>1000</v>
      </c>
      <c r="G34" s="121">
        <v>47.07</v>
      </c>
      <c r="H34" s="121">
        <v>1.65</v>
      </c>
      <c r="I34" s="121">
        <v>16.37</v>
      </c>
      <c r="J34" s="121">
        <v>8.4600000000000009</v>
      </c>
      <c r="K34" s="121">
        <v>0.18</v>
      </c>
      <c r="L34" s="121">
        <v>3.29</v>
      </c>
      <c r="M34" s="121">
        <v>7.14</v>
      </c>
      <c r="N34" s="121">
        <v>1.35</v>
      </c>
      <c r="O34" s="121">
        <v>0.77</v>
      </c>
      <c r="P34" s="121">
        <v>0.51</v>
      </c>
      <c r="Q34" s="122">
        <v>86.79000000000002</v>
      </c>
      <c r="R34" s="26"/>
      <c r="S34" s="26">
        <v>54.234358797096426</v>
      </c>
      <c r="T34" s="26">
        <v>1.901140684410646</v>
      </c>
      <c r="U34" s="26">
        <v>18.861620002304409</v>
      </c>
      <c r="V34" s="26">
        <v>9.7476667818873128</v>
      </c>
      <c r="W34" s="26">
        <v>0.20739716557207047</v>
      </c>
      <c r="X34" s="26">
        <v>3.7907593040672878</v>
      </c>
      <c r="Y34" s="26">
        <v>8.2267542343587952</v>
      </c>
      <c r="Z34" s="26">
        <v>1.5554787417905285</v>
      </c>
      <c r="AA34" s="26">
        <v>0.8871989860583015</v>
      </c>
      <c r="AB34" s="26">
        <v>0.58762530245419964</v>
      </c>
      <c r="AC34" s="26">
        <v>100</v>
      </c>
      <c r="AD34" s="42">
        <v>0.55426169907146172</v>
      </c>
      <c r="AE34" s="42">
        <v>1.4425603904310669</v>
      </c>
      <c r="AF34" s="42">
        <v>0.40940645886078525</v>
      </c>
      <c r="AG34" s="43"/>
      <c r="AH34" s="12">
        <v>25</v>
      </c>
      <c r="AI34" s="122">
        <v>41.6</v>
      </c>
      <c r="AJ34" s="122">
        <v>1.66</v>
      </c>
      <c r="AK34" s="122">
        <v>14.54</v>
      </c>
      <c r="AL34" s="122"/>
      <c r="AM34" s="122">
        <v>11.94</v>
      </c>
      <c r="AN34" s="122">
        <v>13.59</v>
      </c>
      <c r="AO34" s="122">
        <v>10.11</v>
      </c>
      <c r="AP34" s="122">
        <v>0.15</v>
      </c>
      <c r="AQ34" s="122">
        <v>2.77</v>
      </c>
      <c r="AR34" s="122">
        <v>1.08</v>
      </c>
      <c r="AS34" s="122">
        <v>0</v>
      </c>
      <c r="AT34" s="122">
        <v>0</v>
      </c>
      <c r="AU34" s="122">
        <v>0</v>
      </c>
      <c r="AV34" s="122">
        <v>97.44</v>
      </c>
      <c r="AW34" s="26"/>
      <c r="AX34" s="42">
        <v>6.0392618695466513</v>
      </c>
      <c r="AY34" s="42">
        <v>1.9607381304533487</v>
      </c>
      <c r="AZ34" s="42">
        <v>0</v>
      </c>
      <c r="BA34" s="42">
        <v>8</v>
      </c>
      <c r="BB34" s="42">
        <v>0.52685826575458394</v>
      </c>
      <c r="BC34" s="42">
        <v>0.18127789875588765</v>
      </c>
      <c r="BD34" s="42">
        <v>0</v>
      </c>
      <c r="BE34" s="42">
        <v>0.71339911947679724</v>
      </c>
      <c r="BF34" s="42">
        <v>2.9405401491403822</v>
      </c>
      <c r="BG34" s="42">
        <v>0.637924566872349</v>
      </c>
      <c r="BH34" s="42">
        <v>0</v>
      </c>
      <c r="BI34" s="42">
        <v>5</v>
      </c>
      <c r="BJ34" s="42">
        <v>0</v>
      </c>
      <c r="BK34" s="42">
        <v>9.8310619279618594E-2</v>
      </c>
      <c r="BL34" s="42">
        <v>1.8442531326701605E-2</v>
      </c>
      <c r="BM34" s="42">
        <v>1.5724020651589281</v>
      </c>
      <c r="BN34" s="42">
        <v>0.3108447842347517</v>
      </c>
      <c r="BO34" s="42">
        <v>2</v>
      </c>
      <c r="BP34" s="42">
        <v>0.46878003219573983</v>
      </c>
      <c r="BQ34" s="42">
        <v>0.19998969974919648</v>
      </c>
      <c r="BR34" s="42">
        <v>0.66876973194493627</v>
      </c>
      <c r="BS34" s="24" t="s">
        <v>622</v>
      </c>
      <c r="BT34" s="24" t="s">
        <v>624</v>
      </c>
      <c r="BU34" s="40">
        <v>0.66980029596455015</v>
      </c>
      <c r="BV34" s="42">
        <v>0.49288364578623389</v>
      </c>
      <c r="BW34" s="40">
        <v>0.3416727986264409</v>
      </c>
      <c r="BX34" s="40" t="s">
        <v>606</v>
      </c>
      <c r="BY34" s="40"/>
      <c r="BZ34" s="44">
        <v>986.46009436170152</v>
      </c>
      <c r="CA34" s="44">
        <v>665.62565884103253</v>
      </c>
      <c r="CB34" s="5">
        <v>1834.0487909320823</v>
      </c>
      <c r="CC34" s="44">
        <v>672.13015799683046</v>
      </c>
      <c r="CD34" s="44">
        <v>577.9196343321189</v>
      </c>
      <c r="CE34" s="44">
        <v>1521.714018929559</v>
      </c>
      <c r="CF34" s="44">
        <v>1727.916262685749</v>
      </c>
      <c r="CG34" s="44">
        <v>849.5838609327285</v>
      </c>
      <c r="CH34" s="40">
        <v>5.7867887032817533E-2</v>
      </c>
      <c r="CI34" s="44">
        <v>1727.916262685749</v>
      </c>
      <c r="CJ34" s="24">
        <v>1737.0283970385076</v>
      </c>
      <c r="CK34" s="44">
        <v>1780.9825268089157</v>
      </c>
      <c r="CL34" s="44">
        <v>1031.243174124299</v>
      </c>
      <c r="CM34" s="45">
        <v>4.682773824438625</v>
      </c>
      <c r="CN34" s="45">
        <v>63.182806672076666</v>
      </c>
      <c r="CO34" s="45">
        <v>0.27423959097833622</v>
      </c>
      <c r="CP34" s="45">
        <v>19.232385739231951</v>
      </c>
      <c r="CQ34" s="45">
        <v>2.5352498986415521</v>
      </c>
      <c r="CR34" s="45">
        <v>8944.7416517931688</v>
      </c>
      <c r="CS34" s="45">
        <v>2.2977699596221735</v>
      </c>
      <c r="CT34" s="45">
        <v>3.0194971855212223</v>
      </c>
      <c r="CU34" s="45">
        <v>10.290332201410413</v>
      </c>
      <c r="CV34" s="45">
        <v>9045.5739330406504</v>
      </c>
      <c r="CW34" s="24"/>
      <c r="CX34" s="40">
        <v>53.871461483154341</v>
      </c>
      <c r="CY34" s="40">
        <v>53.909671055874512</v>
      </c>
      <c r="CZ34" s="40">
        <v>47.488737242628048</v>
      </c>
      <c r="DA34" s="40">
        <v>57.586266556205857</v>
      </c>
      <c r="DB34" s="40"/>
      <c r="DC34" s="40">
        <v>2.6089810368529811</v>
      </c>
      <c r="DD34" s="40">
        <v>0.96886986369388928</v>
      </c>
      <c r="DE34" s="40"/>
      <c r="DF34" s="40">
        <v>8.988479890939935</v>
      </c>
      <c r="DG34" s="40">
        <v>7.4139463691078165</v>
      </c>
      <c r="DH34" s="40"/>
      <c r="DI34" s="40">
        <v>2.7908932091805725</v>
      </c>
      <c r="DJ34" s="40"/>
      <c r="DK34" s="40">
        <v>6.1656001603413735</v>
      </c>
      <c r="DL34" s="40">
        <v>7.5220603451642392</v>
      </c>
      <c r="DM34" s="40"/>
      <c r="DN34" s="40">
        <v>1.4222954701648942</v>
      </c>
      <c r="DO34" s="40">
        <v>1.0381633796253529</v>
      </c>
      <c r="DP34" s="40"/>
      <c r="DQ34" s="40">
        <v>18.863635985355895</v>
      </c>
      <c r="DR34" s="40"/>
    </row>
    <row r="35" spans="1:122" ht="10.5" customHeight="1">
      <c r="A35" s="17" t="s">
        <v>94</v>
      </c>
      <c r="B35" s="16" t="s">
        <v>101</v>
      </c>
      <c r="C35" s="17" t="s">
        <v>95</v>
      </c>
      <c r="D35" s="123">
        <v>0.15000000596046401</v>
      </c>
      <c r="E35" s="139">
        <v>150.00000596046399</v>
      </c>
      <c r="F35" s="141">
        <v>850</v>
      </c>
      <c r="G35" s="123">
        <v>69.300003051757798</v>
      </c>
      <c r="H35" s="123">
        <v>0.34000000357627902</v>
      </c>
      <c r="I35" s="123">
        <v>13.75</v>
      </c>
      <c r="J35" s="123">
        <v>1.95000004768372</v>
      </c>
      <c r="K35" s="123">
        <v>3.9999999105930301E-2</v>
      </c>
      <c r="L35" s="123">
        <v>0.43000000715255698</v>
      </c>
      <c r="M35" s="123">
        <v>1.87000000476837</v>
      </c>
      <c r="N35" s="123">
        <v>4.7199997901916504</v>
      </c>
      <c r="O35" s="123">
        <v>2.0599999427795401</v>
      </c>
      <c r="P35" s="123"/>
      <c r="Q35" s="122">
        <v>94.460002847015843</v>
      </c>
      <c r="R35" s="26"/>
      <c r="S35" s="26">
        <v>73.364388061679065</v>
      </c>
      <c r="T35" s="26">
        <v>0.35994070858427912</v>
      </c>
      <c r="U35" s="26">
        <v>14.556425561694111</v>
      </c>
      <c r="V35" s="26">
        <v>2.0643658574114938</v>
      </c>
      <c r="W35" s="26">
        <v>4.2345964323876759E-2</v>
      </c>
      <c r="X35" s="26">
        <v>0.45521913422866417</v>
      </c>
      <c r="Y35" s="26">
        <v>1.97967388143843</v>
      </c>
      <c r="Z35" s="26">
        <v>4.9968236797917518</v>
      </c>
      <c r="AA35" s="26">
        <v>2.1808171508483278</v>
      </c>
      <c r="AB35" s="26">
        <v>0</v>
      </c>
      <c r="AC35" s="26">
        <v>99.999999999999986</v>
      </c>
      <c r="AD35" s="42">
        <v>0.79606783822031391</v>
      </c>
      <c r="AE35" s="42">
        <v>2.5440503208467979</v>
      </c>
      <c r="AF35" s="42">
        <v>0.28216303648901492</v>
      </c>
      <c r="AG35" s="43"/>
      <c r="AH35" s="16" t="s">
        <v>101</v>
      </c>
      <c r="AI35" s="122">
        <v>43.5</v>
      </c>
      <c r="AJ35" s="122">
        <v>2.4300000667571999</v>
      </c>
      <c r="AK35" s="122">
        <v>11.170000076293899</v>
      </c>
      <c r="AL35" s="122"/>
      <c r="AM35" s="122">
        <v>15.199999809265099</v>
      </c>
      <c r="AN35" s="122">
        <v>12.680000305175801</v>
      </c>
      <c r="AO35" s="122">
        <v>10.75</v>
      </c>
      <c r="AP35" s="122">
        <v>0.18999999761581399</v>
      </c>
      <c r="AQ35" s="122">
        <v>2.1400001049041801</v>
      </c>
      <c r="AR35" s="122">
        <v>0.31000000238418601</v>
      </c>
      <c r="AS35" s="122">
        <v>0</v>
      </c>
      <c r="AT35" s="122">
        <v>0</v>
      </c>
      <c r="AU35" s="122">
        <v>0</v>
      </c>
      <c r="AV35" s="122">
        <v>98.370000362396169</v>
      </c>
      <c r="AW35" s="26"/>
      <c r="AX35" s="42">
        <v>6.2873613436444105</v>
      </c>
      <c r="AY35" s="42">
        <v>1.7126386563555895</v>
      </c>
      <c r="AZ35" s="42">
        <v>0</v>
      </c>
      <c r="BA35" s="42">
        <v>8</v>
      </c>
      <c r="BB35" s="42">
        <v>0.19000440332655799</v>
      </c>
      <c r="BC35" s="42">
        <v>0.26419931588996942</v>
      </c>
      <c r="BD35" s="42">
        <v>0</v>
      </c>
      <c r="BE35" s="42">
        <v>0.91546452160857683</v>
      </c>
      <c r="BF35" s="42">
        <v>2.7315902473475351</v>
      </c>
      <c r="BG35" s="42">
        <v>0.89874151182736028</v>
      </c>
      <c r="BH35" s="42">
        <v>0</v>
      </c>
      <c r="BI35" s="42">
        <v>5</v>
      </c>
      <c r="BJ35" s="42">
        <v>0</v>
      </c>
      <c r="BK35" s="42">
        <v>2.3120498303970782E-2</v>
      </c>
      <c r="BL35" s="42">
        <v>2.3257953559380311E-2</v>
      </c>
      <c r="BM35" s="42">
        <v>1.6645986839023805</v>
      </c>
      <c r="BN35" s="42">
        <v>0.28902286423426848</v>
      </c>
      <c r="BO35" s="42">
        <v>2</v>
      </c>
      <c r="BP35" s="42">
        <v>0.31064159935988478</v>
      </c>
      <c r="BQ35" s="42">
        <v>5.7152364514906455E-2</v>
      </c>
      <c r="BR35" s="42">
        <v>0.36779396387479124</v>
      </c>
      <c r="BS35" s="24" t="s">
        <v>622</v>
      </c>
      <c r="BT35" s="24" t="s">
        <v>332</v>
      </c>
      <c r="BU35" s="40">
        <v>0.59786386564325211</v>
      </c>
      <c r="BV35" s="42">
        <v>0.6724869432253674</v>
      </c>
      <c r="BW35" s="40">
        <v>0.26433712325372843</v>
      </c>
      <c r="BX35" s="40" t="s">
        <v>606</v>
      </c>
      <c r="BY35" s="40"/>
      <c r="BZ35" s="44">
        <v>907.5081581749439</v>
      </c>
      <c r="CA35" s="44">
        <v>293.44401533131798</v>
      </c>
      <c r="CB35" s="5">
        <v>312.07507797820779</v>
      </c>
      <c r="CC35" s="44">
        <v>284.13540968043975</v>
      </c>
      <c r="CD35" s="44">
        <v>303.38233851711846</v>
      </c>
      <c r="CE35" s="44">
        <v>122.49552166079415</v>
      </c>
      <c r="CF35" s="44">
        <v>429.32330676262222</v>
      </c>
      <c r="CG35" s="44">
        <v>-161.63988801964558</v>
      </c>
      <c r="CH35" s="40">
        <v>-0.37570519742881192</v>
      </c>
      <c r="CI35" s="44">
        <v>284.13540968043975</v>
      </c>
      <c r="CJ35" s="24">
        <v>216.7612867712615</v>
      </c>
      <c r="CK35" s="44">
        <v>298.10524382932374</v>
      </c>
      <c r="CL35" s="44">
        <v>904.35595551139386</v>
      </c>
      <c r="CM35" s="45">
        <v>-0.35585446392010567</v>
      </c>
      <c r="CN35" s="45">
        <v>66.595455539717264</v>
      </c>
      <c r="CO35" s="45">
        <v>0.43688414007617177</v>
      </c>
      <c r="CP35" s="45">
        <v>16.59689184711188</v>
      </c>
      <c r="CQ35" s="45">
        <v>4.1908649944395906</v>
      </c>
      <c r="CR35" s="45">
        <v>1.0866186000736526</v>
      </c>
      <c r="CS35" s="45">
        <v>4.1820217298545845</v>
      </c>
      <c r="CT35" s="45">
        <v>1.7139474334650677</v>
      </c>
      <c r="CU35" s="45">
        <v>5.8384658049501166</v>
      </c>
      <c r="CV35" s="45">
        <v>100.64115008968832</v>
      </c>
      <c r="CW35" s="24"/>
      <c r="CX35" s="40">
        <v>68.719467472717724</v>
      </c>
      <c r="CY35" s="40">
        <v>68.866261016479868</v>
      </c>
      <c r="CZ35" s="40">
        <v>55.639994613928607</v>
      </c>
      <c r="DA35" s="40">
        <v>65.825693710918713</v>
      </c>
      <c r="DB35" s="40"/>
      <c r="DC35" s="40">
        <v>1.2575578829467842</v>
      </c>
      <c r="DD35" s="40">
        <v>0.42064615461551308</v>
      </c>
      <c r="DE35" s="40"/>
      <c r="DF35" s="40">
        <v>3.4193084969505216</v>
      </c>
      <c r="DG35" s="40">
        <v>3.6120873204696045</v>
      </c>
      <c r="DH35" s="40"/>
      <c r="DI35" s="40">
        <v>0.78377087297306181</v>
      </c>
      <c r="DJ35" s="40"/>
      <c r="DK35" s="40">
        <v>4.4171748257570389</v>
      </c>
      <c r="DL35" s="40">
        <v>3.1284775401147433</v>
      </c>
      <c r="DM35" s="40"/>
      <c r="DN35" s="40">
        <v>2.3532159716171823</v>
      </c>
      <c r="DO35" s="40">
        <v>2.6276693757215606</v>
      </c>
      <c r="DP35" s="40"/>
      <c r="DQ35" s="40">
        <v>16.597925947105381</v>
      </c>
      <c r="DR35" s="40"/>
    </row>
    <row r="36" spans="1:122" ht="10.5" customHeight="1">
      <c r="A36" s="17" t="s">
        <v>94</v>
      </c>
      <c r="B36" s="16" t="s">
        <v>100</v>
      </c>
      <c r="C36" s="17" t="s">
        <v>95</v>
      </c>
      <c r="D36" s="123">
        <v>0.15000000596046401</v>
      </c>
      <c r="E36" s="139">
        <v>150.00000596046399</v>
      </c>
      <c r="F36" s="141">
        <v>850</v>
      </c>
      <c r="G36" s="123">
        <v>68.949996948242202</v>
      </c>
      <c r="H36" s="123">
        <v>0.28000000119209301</v>
      </c>
      <c r="I36" s="123">
        <v>13.710000038146999</v>
      </c>
      <c r="J36" s="123">
        <v>1.5900000333786</v>
      </c>
      <c r="K36" s="123">
        <v>1.9999999552965199E-2</v>
      </c>
      <c r="L36" s="123">
        <v>0.40000000596046498</v>
      </c>
      <c r="M36" s="123">
        <v>1.9099999666214</v>
      </c>
      <c r="N36" s="123">
        <v>4.78999996185303</v>
      </c>
      <c r="O36" s="123">
        <v>2.1300001144409202</v>
      </c>
      <c r="P36" s="123"/>
      <c r="Q36" s="122">
        <v>93.779997069388671</v>
      </c>
      <c r="R36" s="26"/>
      <c r="S36" s="26">
        <v>73.523138305523162</v>
      </c>
      <c r="T36" s="26">
        <v>0.29857113450847994</v>
      </c>
      <c r="U36" s="26">
        <v>14.619322314547361</v>
      </c>
      <c r="V36" s="26">
        <v>1.6954575421900948</v>
      </c>
      <c r="W36" s="26">
        <v>2.1326509040266887E-2</v>
      </c>
      <c r="X36" s="26">
        <v>0.42653019669482539</v>
      </c>
      <c r="Y36" s="26">
        <v>2.0366816232764156</v>
      </c>
      <c r="Z36" s="26">
        <v>5.1076989886327953</v>
      </c>
      <c r="AA36" s="26">
        <v>2.2712733855866021</v>
      </c>
      <c r="AB36" s="26">
        <v>0</v>
      </c>
      <c r="AC36" s="26">
        <v>100</v>
      </c>
      <c r="AD36" s="42">
        <v>0.79905480709070709</v>
      </c>
      <c r="AE36" s="42">
        <v>2.2299579504588531</v>
      </c>
      <c r="AF36" s="42">
        <v>0.30960155374714349</v>
      </c>
      <c r="AG36" s="43"/>
      <c r="AH36" s="16" t="s">
        <v>100</v>
      </c>
      <c r="AI36" s="122">
        <v>43.209999084472699</v>
      </c>
      <c r="AJ36" s="122">
        <v>2.8800001144409202</v>
      </c>
      <c r="AK36" s="122">
        <v>12.189999580383301</v>
      </c>
      <c r="AL36" s="122"/>
      <c r="AM36" s="122">
        <v>11.8599996566772</v>
      </c>
      <c r="AN36" s="122">
        <v>14.039999961853001</v>
      </c>
      <c r="AO36" s="122">
        <v>11.2399997711182</v>
      </c>
      <c r="AP36" s="122">
        <v>0.129999995231628</v>
      </c>
      <c r="AQ36" s="122">
        <v>2.5699999332428001</v>
      </c>
      <c r="AR36" s="122">
        <v>0.28999999165535001</v>
      </c>
      <c r="AS36" s="122">
        <v>0</v>
      </c>
      <c r="AT36" s="122">
        <v>0</v>
      </c>
      <c r="AU36" s="122">
        <v>0</v>
      </c>
      <c r="AV36" s="122">
        <v>98.409998089075089</v>
      </c>
      <c r="AW36" s="26"/>
      <c r="AX36" s="42">
        <v>6.1953590027721086</v>
      </c>
      <c r="AY36" s="42">
        <v>1.8046409972278914</v>
      </c>
      <c r="AZ36" s="42">
        <v>0</v>
      </c>
      <c r="BA36" s="42">
        <v>8</v>
      </c>
      <c r="BB36" s="42">
        <v>0.25509183928803969</v>
      </c>
      <c r="BC36" s="42">
        <v>0.31061395610936798</v>
      </c>
      <c r="BD36" s="42">
        <v>0</v>
      </c>
      <c r="BE36" s="42">
        <v>0.70006206472352517</v>
      </c>
      <c r="BF36" s="42">
        <v>3.0003122340247761</v>
      </c>
      <c r="BG36" s="42">
        <v>0.72203911667263565</v>
      </c>
      <c r="BH36" s="42">
        <v>1.1880789181655693E-2</v>
      </c>
      <c r="BI36" s="42">
        <v>5</v>
      </c>
      <c r="BJ36" s="42">
        <v>0</v>
      </c>
      <c r="BK36" s="42">
        <v>0</v>
      </c>
      <c r="BL36" s="42">
        <v>3.9049272357124624E-3</v>
      </c>
      <c r="BM36" s="42">
        <v>1.7265153418114092</v>
      </c>
      <c r="BN36" s="42">
        <v>0.26957973095287824</v>
      </c>
      <c r="BO36" s="42">
        <v>2</v>
      </c>
      <c r="BP36" s="42">
        <v>0.4448025717407641</v>
      </c>
      <c r="BQ36" s="42">
        <v>5.3036340209697566E-2</v>
      </c>
      <c r="BR36" s="42">
        <v>0.49783891195046165</v>
      </c>
      <c r="BS36" s="24" t="s">
        <v>622</v>
      </c>
      <c r="BT36" s="24" t="s">
        <v>332</v>
      </c>
      <c r="BU36" s="40">
        <v>0.67843323366438324</v>
      </c>
      <c r="BV36" s="42">
        <v>0.47388952386884459</v>
      </c>
      <c r="BW36" s="40">
        <v>0.21251052010704213</v>
      </c>
      <c r="BX36" s="40" t="s">
        <v>606</v>
      </c>
      <c r="BY36" s="40"/>
      <c r="BZ36" s="44">
        <v>954.70236906247737</v>
      </c>
      <c r="CA36" s="44">
        <v>371.07547366298871</v>
      </c>
      <c r="CB36" s="5">
        <v>454.11921906708858</v>
      </c>
      <c r="CC36" s="44">
        <v>361.13120909392529</v>
      </c>
      <c r="CD36" s="44">
        <v>371.31025434444138</v>
      </c>
      <c r="CE36" s="44">
        <v>546.87042989938141</v>
      </c>
      <c r="CF36" s="44">
        <v>745.76838278927789</v>
      </c>
      <c r="CG36" s="44">
        <v>185.73922080545611</v>
      </c>
      <c r="CH36" s="40">
        <v>-0.6422303912204671</v>
      </c>
      <c r="CI36" s="44">
        <v>371.31025434444138</v>
      </c>
      <c r="CJ36" s="24">
        <v>364.15144682125333</v>
      </c>
      <c r="CK36" s="44">
        <v>412.71473670576495</v>
      </c>
      <c r="CL36" s="44">
        <v>958.63423040165242</v>
      </c>
      <c r="CM36" s="45">
        <v>0.95746658185273603</v>
      </c>
      <c r="CN36" s="45">
        <v>62.310964576428937</v>
      </c>
      <c r="CO36" s="45">
        <v>0.58917886167098976</v>
      </c>
      <c r="CP36" s="45">
        <v>17.73613292855563</v>
      </c>
      <c r="CQ36" s="45">
        <v>5.7855230775715132</v>
      </c>
      <c r="CR36" s="45">
        <v>1.7095022601659466</v>
      </c>
      <c r="CS36" s="45">
        <v>4.8340312981496609</v>
      </c>
      <c r="CT36" s="45">
        <v>1.3743955884822845</v>
      </c>
      <c r="CU36" s="45">
        <v>5.6749703299511944</v>
      </c>
      <c r="CV36" s="45">
        <v>100.01469892097616</v>
      </c>
      <c r="CW36" s="24"/>
      <c r="CX36" s="40">
        <v>63.51052160462573</v>
      </c>
      <c r="CY36" s="40">
        <v>62.710734916587619</v>
      </c>
      <c r="CZ36" s="40">
        <v>51.267822511087516</v>
      </c>
      <c r="DA36" s="40">
        <v>61.433347949238723</v>
      </c>
      <c r="DB36" s="40"/>
      <c r="DC36" s="40">
        <v>2.0130367866826924</v>
      </c>
      <c r="DD36" s="40">
        <v>0.70686364134912172</v>
      </c>
      <c r="DE36" s="40"/>
      <c r="DF36" s="40">
        <v>4.2250593488378714</v>
      </c>
      <c r="DG36" s="40">
        <v>4.4491491115596551</v>
      </c>
      <c r="DH36" s="40"/>
      <c r="DI36" s="40">
        <v>1.5000880329324997</v>
      </c>
      <c r="DJ36" s="40"/>
      <c r="DK36" s="40">
        <v>5.3809804709954161</v>
      </c>
      <c r="DL36" s="40">
        <v>4.5559985282854383</v>
      </c>
      <c r="DM36" s="40"/>
      <c r="DN36" s="40">
        <v>1.9260296770493146</v>
      </c>
      <c r="DO36" s="40">
        <v>2.3772778285316676</v>
      </c>
      <c r="DP36" s="40"/>
      <c r="DQ36" s="40">
        <v>17.577293482960162</v>
      </c>
      <c r="DR36" s="40"/>
    </row>
    <row r="37" spans="1:122" ht="10.5" customHeight="1">
      <c r="A37" s="17" t="s">
        <v>94</v>
      </c>
      <c r="B37" s="16" t="s">
        <v>99</v>
      </c>
      <c r="C37" s="17" t="s">
        <v>98</v>
      </c>
      <c r="D37" s="123">
        <v>0.25</v>
      </c>
      <c r="E37" s="139">
        <v>250</v>
      </c>
      <c r="F37" s="141">
        <v>850</v>
      </c>
      <c r="G37" s="123">
        <v>67.470001220703097</v>
      </c>
      <c r="H37" s="123">
        <v>0.28000000119209301</v>
      </c>
      <c r="I37" s="123">
        <v>14.6599998474121</v>
      </c>
      <c r="J37" s="123">
        <v>1.53999996185303</v>
      </c>
      <c r="K37" s="123">
        <v>5.0000000745058101E-2</v>
      </c>
      <c r="L37" s="123">
        <v>0.63999998569488503</v>
      </c>
      <c r="M37" s="123">
        <v>2.4500000476837198</v>
      </c>
      <c r="N37" s="123">
        <v>4.6700000762939498</v>
      </c>
      <c r="O37" s="123">
        <v>1.78999996185303</v>
      </c>
      <c r="P37" s="123"/>
      <c r="Q37" s="122">
        <v>93.550001103430944</v>
      </c>
      <c r="R37" s="26"/>
      <c r="S37" s="26">
        <v>72.121860422114565</v>
      </c>
      <c r="T37" s="26">
        <v>0.29930518213732443</v>
      </c>
      <c r="U37" s="26">
        <v>15.670763949220781</v>
      </c>
      <c r="V37" s="26">
        <v>1.6461784539696285</v>
      </c>
      <c r="W37" s="26">
        <v>5.344735452197056E-2</v>
      </c>
      <c r="X37" s="26">
        <v>0.684126112395538</v>
      </c>
      <c r="Y37" s="26">
        <v>2.6189203835229735</v>
      </c>
      <c r="Z37" s="26">
        <v>4.9919829195198986</v>
      </c>
      <c r="AA37" s="26">
        <v>1.9134152225973429</v>
      </c>
      <c r="AB37" s="26">
        <v>0</v>
      </c>
      <c r="AC37" s="26">
        <v>100.00000000000001</v>
      </c>
      <c r="AD37" s="42">
        <v>0.77868974204958785</v>
      </c>
      <c r="AE37" s="42">
        <v>1.3498959176414269</v>
      </c>
      <c r="AF37" s="42">
        <v>0.42555076269237174</v>
      </c>
      <c r="AG37" s="43"/>
      <c r="AH37" s="16" t="s">
        <v>99</v>
      </c>
      <c r="AI37" s="122">
        <v>45.650001525878899</v>
      </c>
      <c r="AJ37" s="122">
        <v>1.54999995231628</v>
      </c>
      <c r="AK37" s="122">
        <v>10.7799997329712</v>
      </c>
      <c r="AL37" s="122"/>
      <c r="AM37" s="122">
        <v>13.300000190734901</v>
      </c>
      <c r="AN37" s="122">
        <v>14.210000038146999</v>
      </c>
      <c r="AO37" s="122">
        <v>10.810000419616699</v>
      </c>
      <c r="AP37" s="122">
        <v>0.20999999344348899</v>
      </c>
      <c r="AQ37" s="122">
        <v>1.8899999856948899</v>
      </c>
      <c r="AR37" s="122">
        <v>0.270000010728836</v>
      </c>
      <c r="AS37" s="122">
        <v>0</v>
      </c>
      <c r="AT37" s="122">
        <v>0</v>
      </c>
      <c r="AU37" s="122">
        <v>0</v>
      </c>
      <c r="AV37" s="122">
        <v>98.670001849532184</v>
      </c>
      <c r="AW37" s="26"/>
      <c r="AX37" s="42">
        <v>6.500318511781539</v>
      </c>
      <c r="AY37" s="42">
        <v>1.499681488218461</v>
      </c>
      <c r="AZ37" s="42">
        <v>0</v>
      </c>
      <c r="BA37" s="42">
        <v>8</v>
      </c>
      <c r="BB37" s="42">
        <v>0.30931437026131992</v>
      </c>
      <c r="BC37" s="42">
        <v>0.16602434109729386</v>
      </c>
      <c r="BD37" s="42">
        <v>0</v>
      </c>
      <c r="BE37" s="42">
        <v>0.78873367921632109</v>
      </c>
      <c r="BF37" s="42">
        <v>3.0158174229837016</v>
      </c>
      <c r="BG37" s="42">
        <v>0.72011018644136371</v>
      </c>
      <c r="BH37" s="42">
        <v>0</v>
      </c>
      <c r="BI37" s="42">
        <v>5</v>
      </c>
      <c r="BJ37" s="42">
        <v>0</v>
      </c>
      <c r="BK37" s="42">
        <v>7.4988043931274673E-2</v>
      </c>
      <c r="BL37" s="42">
        <v>2.5325140415324014E-2</v>
      </c>
      <c r="BM37" s="42">
        <v>1.6490790362670056</v>
      </c>
      <c r="BN37" s="42">
        <v>0.25060777938639567</v>
      </c>
      <c r="BO37" s="42">
        <v>2</v>
      </c>
      <c r="BP37" s="42">
        <v>0.27115247915309093</v>
      </c>
      <c r="BQ37" s="42">
        <v>4.9040056779547793E-2</v>
      </c>
      <c r="BR37" s="42">
        <v>0.32019253593263874</v>
      </c>
      <c r="BS37" s="24" t="s">
        <v>622</v>
      </c>
      <c r="BT37" s="24" t="s">
        <v>623</v>
      </c>
      <c r="BU37" s="40">
        <v>0.65566246575081932</v>
      </c>
      <c r="BV37" s="42">
        <v>0.52506988003214272</v>
      </c>
      <c r="BW37" s="40">
        <v>0.38897064075099835</v>
      </c>
      <c r="BX37" s="40" t="s">
        <v>606</v>
      </c>
      <c r="BY37" s="40"/>
      <c r="BZ37" s="44">
        <v>881.23628660452505</v>
      </c>
      <c r="CA37" s="44">
        <v>253.86950546759471</v>
      </c>
      <c r="CB37" s="5">
        <v>273.45174121903176</v>
      </c>
      <c r="CC37" s="44">
        <v>269.03551181185014</v>
      </c>
      <c r="CD37" s="44">
        <v>273.66997372524162</v>
      </c>
      <c r="CE37" s="44">
        <v>44.580818980237808</v>
      </c>
      <c r="CF37" s="44">
        <v>446.54274314643811</v>
      </c>
      <c r="CG37" s="44">
        <v>-224.45469283161233</v>
      </c>
      <c r="CH37" s="40">
        <v>-0.63298555407172341</v>
      </c>
      <c r="CI37" s="44">
        <v>269.03551181185014</v>
      </c>
      <c r="CJ37" s="24">
        <v>174.26581185064717</v>
      </c>
      <c r="CK37" s="44">
        <v>271.24362651544095</v>
      </c>
      <c r="CL37" s="44">
        <v>873.5851662241746</v>
      </c>
      <c r="CM37" s="45">
        <v>0.74658036592335497</v>
      </c>
      <c r="CN37" s="45">
        <v>70.413715160952805</v>
      </c>
      <c r="CO37" s="45">
        <v>0.32181973764035854</v>
      </c>
      <c r="CP37" s="45">
        <v>15.817896296730341</v>
      </c>
      <c r="CQ37" s="45">
        <v>2.5546083117428573</v>
      </c>
      <c r="CR37" s="45">
        <v>0.80207816144539712</v>
      </c>
      <c r="CS37" s="45">
        <v>3.6280167357397595</v>
      </c>
      <c r="CT37" s="45">
        <v>2.0369765565816893</v>
      </c>
      <c r="CU37" s="45">
        <v>6.5474306759584389</v>
      </c>
      <c r="CV37" s="45">
        <v>102.12254163679164</v>
      </c>
      <c r="CW37" s="24"/>
      <c r="CX37" s="40">
        <v>70.963052582402966</v>
      </c>
      <c r="CY37" s="40">
        <v>70.695021117836376</v>
      </c>
      <c r="CZ37" s="40">
        <v>59.084258313222399</v>
      </c>
      <c r="DA37" s="40">
        <v>69.371704224672058</v>
      </c>
      <c r="DB37" s="40"/>
      <c r="DC37" s="40">
        <v>1.0129560850464039</v>
      </c>
      <c r="DD37" s="40">
        <v>0.34965440377764806</v>
      </c>
      <c r="DE37" s="40"/>
      <c r="DF37" s="40">
        <v>2.499346568229436</v>
      </c>
      <c r="DG37" s="40">
        <v>2.6171563451154793</v>
      </c>
      <c r="DH37" s="40"/>
      <c r="DI37" s="40">
        <v>0.72569665949354278</v>
      </c>
      <c r="DJ37" s="40"/>
      <c r="DK37" s="40">
        <v>4.1189407899397441</v>
      </c>
      <c r="DL37" s="40">
        <v>3.4575854711500909</v>
      </c>
      <c r="DM37" s="40"/>
      <c r="DN37" s="40">
        <v>1.8073574723399146</v>
      </c>
      <c r="DO37" s="40">
        <v>2.1329920755817668</v>
      </c>
      <c r="DP37" s="40"/>
      <c r="DQ37" s="40">
        <v>16.267720758618466</v>
      </c>
      <c r="DR37" s="40"/>
    </row>
    <row r="38" spans="1:122" ht="10.5" customHeight="1">
      <c r="A38" s="17" t="s">
        <v>94</v>
      </c>
      <c r="B38" s="16" t="s">
        <v>97</v>
      </c>
      <c r="C38" s="17" t="s">
        <v>95</v>
      </c>
      <c r="D38" s="123">
        <v>0.25</v>
      </c>
      <c r="E38" s="139">
        <v>250</v>
      </c>
      <c r="F38" s="141">
        <v>850</v>
      </c>
      <c r="G38" s="123">
        <v>68.430000305175795</v>
      </c>
      <c r="H38" s="123">
        <v>0.28000000119209301</v>
      </c>
      <c r="I38" s="123">
        <v>14.079999923706101</v>
      </c>
      <c r="J38" s="123">
        <v>2.0599999427795401</v>
      </c>
      <c r="K38" s="123">
        <v>5.9999998658895499E-2</v>
      </c>
      <c r="L38" s="123">
        <v>0.519999980926514</v>
      </c>
      <c r="M38" s="123">
        <v>2.0699999332428001</v>
      </c>
      <c r="N38" s="123">
        <v>4.5999999046325701</v>
      </c>
      <c r="O38" s="123">
        <v>1.96000003814697</v>
      </c>
      <c r="P38" s="123"/>
      <c r="Q38" s="122">
        <v>94.060000028461275</v>
      </c>
      <c r="R38" s="26"/>
      <c r="S38" s="26">
        <v>72.751435556527539</v>
      </c>
      <c r="T38" s="26">
        <v>0.29768233160468721</v>
      </c>
      <c r="U38" s="26">
        <v>14.969168530135748</v>
      </c>
      <c r="V38" s="26">
        <v>2.1900913695047972</v>
      </c>
      <c r="W38" s="26">
        <v>6.3789069360770057E-2</v>
      </c>
      <c r="X38" s="26">
        <v>0.5528385932055806</v>
      </c>
      <c r="Y38" s="26">
        <v>2.200722871163562</v>
      </c>
      <c r="Z38" s="26">
        <v>4.8904953255801322</v>
      </c>
      <c r="AA38" s="26">
        <v>2.0837763529171811</v>
      </c>
      <c r="AB38" s="26">
        <v>0</v>
      </c>
      <c r="AC38" s="26">
        <v>100</v>
      </c>
      <c r="AD38" s="42">
        <v>0.78730552638912421</v>
      </c>
      <c r="AE38" s="42">
        <v>2.2224060913686716</v>
      </c>
      <c r="AF38" s="42">
        <v>0.31032711943989161</v>
      </c>
      <c r="AG38" s="43"/>
      <c r="AH38" s="16" t="s">
        <v>97</v>
      </c>
      <c r="AI38" s="122">
        <v>45.560001373291001</v>
      </c>
      <c r="AJ38" s="122">
        <v>1.4299999475479099</v>
      </c>
      <c r="AK38" s="122">
        <v>10.3999996185303</v>
      </c>
      <c r="AL38" s="122"/>
      <c r="AM38" s="122">
        <v>12.2700004577637</v>
      </c>
      <c r="AN38" s="122">
        <v>15.1499996185303</v>
      </c>
      <c r="AO38" s="122">
        <v>11.0299997329712</v>
      </c>
      <c r="AP38" s="122">
        <v>0.20999999344348899</v>
      </c>
      <c r="AQ38" s="122">
        <v>1.8899999856948899</v>
      </c>
      <c r="AR38" s="122">
        <v>0.25</v>
      </c>
      <c r="AS38" s="122">
        <v>0</v>
      </c>
      <c r="AT38" s="122">
        <v>0</v>
      </c>
      <c r="AU38" s="122">
        <v>0</v>
      </c>
      <c r="AV38" s="122">
        <v>98.190000727772798</v>
      </c>
      <c r="AW38" s="26"/>
      <c r="AX38" s="42">
        <v>6.4964706147428561</v>
      </c>
      <c r="AY38" s="42">
        <v>1.5035293852571439</v>
      </c>
      <c r="AZ38" s="42">
        <v>0</v>
      </c>
      <c r="BA38" s="42">
        <v>8</v>
      </c>
      <c r="BB38" s="42">
        <v>0.24411093057979261</v>
      </c>
      <c r="BC38" s="42">
        <v>0.15338257022992322</v>
      </c>
      <c r="BD38" s="42">
        <v>0</v>
      </c>
      <c r="BE38" s="42">
        <v>0.80315401131161224</v>
      </c>
      <c r="BF38" s="42">
        <v>3.2197599769794696</v>
      </c>
      <c r="BG38" s="42">
        <v>0.57959251089920194</v>
      </c>
      <c r="BH38" s="42">
        <v>0</v>
      </c>
      <c r="BI38" s="42">
        <v>5</v>
      </c>
      <c r="BJ38" s="42">
        <v>0</v>
      </c>
      <c r="BK38" s="42">
        <v>8.0447536861557811E-2</v>
      </c>
      <c r="BL38" s="42">
        <v>2.5360147250781021E-2</v>
      </c>
      <c r="BM38" s="42">
        <v>1.6849661122036084</v>
      </c>
      <c r="BN38" s="42">
        <v>0.20922620368405287</v>
      </c>
      <c r="BO38" s="42">
        <v>2</v>
      </c>
      <c r="BP38" s="42">
        <v>0.31325528187408613</v>
      </c>
      <c r="BQ38" s="42">
        <v>4.5470224715864982E-2</v>
      </c>
      <c r="BR38" s="42">
        <v>0.35872550658995112</v>
      </c>
      <c r="BS38" s="24" t="s">
        <v>622</v>
      </c>
      <c r="BT38" s="24" t="s">
        <v>332</v>
      </c>
      <c r="BU38" s="40">
        <v>0.68754891724156697</v>
      </c>
      <c r="BV38" s="42">
        <v>0.45435100724740507</v>
      </c>
      <c r="BW38" s="40">
        <v>0.20444103758174656</v>
      </c>
      <c r="BX38" s="40" t="s">
        <v>606</v>
      </c>
      <c r="BY38" s="40"/>
      <c r="BZ38" s="44">
        <v>886.71819043042024</v>
      </c>
      <c r="CA38" s="44">
        <v>232.34273499595105</v>
      </c>
      <c r="CB38" s="5">
        <v>265.38463288273732</v>
      </c>
      <c r="CC38" s="44">
        <v>253.04172366103077</v>
      </c>
      <c r="CD38" s="44">
        <v>263.14701272585216</v>
      </c>
      <c r="CE38" s="44">
        <v>19.032379887904639</v>
      </c>
      <c r="CF38" s="44">
        <v>426.84686135976796</v>
      </c>
      <c r="CG38" s="44">
        <v>-234.00934377312615</v>
      </c>
      <c r="CH38" s="40">
        <v>-0.60840835704444962</v>
      </c>
      <c r="CI38" s="44">
        <v>253.04172366103077</v>
      </c>
      <c r="CJ38" s="24">
        <v>167.76547426279251</v>
      </c>
      <c r="CK38" s="44">
        <v>259.21317827188403</v>
      </c>
      <c r="CL38" s="44">
        <v>880.30282775206047</v>
      </c>
      <c r="CM38" s="45">
        <v>1.3231430723779614</v>
      </c>
      <c r="CN38" s="45">
        <v>70.842833680925168</v>
      </c>
      <c r="CO38" s="45">
        <v>0.31266480740213937</v>
      </c>
      <c r="CP38" s="45">
        <v>15.826856014899079</v>
      </c>
      <c r="CQ38" s="45">
        <v>2.4841990972207091</v>
      </c>
      <c r="CR38" s="45">
        <v>0.83290271259583981</v>
      </c>
      <c r="CS38" s="45">
        <v>3.2259973770446138</v>
      </c>
      <c r="CT38" s="45">
        <v>2.0198192797980288</v>
      </c>
      <c r="CU38" s="45">
        <v>6.3956314903574327</v>
      </c>
      <c r="CV38" s="45">
        <v>101.940904460243</v>
      </c>
      <c r="CW38" s="24"/>
      <c r="CX38" s="40">
        <v>69.965231627987777</v>
      </c>
      <c r="CY38" s="40">
        <v>69.78202556651766</v>
      </c>
      <c r="CZ38" s="40">
        <v>57.514295495381717</v>
      </c>
      <c r="DA38" s="40">
        <v>67.813099395446969</v>
      </c>
      <c r="DB38" s="40"/>
      <c r="DC38" s="40">
        <v>1.0872581653764835</v>
      </c>
      <c r="DD38" s="40">
        <v>0.36967819753461251</v>
      </c>
      <c r="DE38" s="40"/>
      <c r="DF38" s="40">
        <v>2.5862073314084952</v>
      </c>
      <c r="DG38" s="40">
        <v>2.7094082773751174</v>
      </c>
      <c r="DH38" s="40"/>
      <c r="DI38" s="40">
        <v>0.88522158419919339</v>
      </c>
      <c r="DJ38" s="40"/>
      <c r="DK38" s="40">
        <v>4.6768700546070958</v>
      </c>
      <c r="DL38" s="40">
        <v>3.6589286171790842</v>
      </c>
      <c r="DM38" s="40"/>
      <c r="DN38" s="40">
        <v>1.6673246236751937</v>
      </c>
      <c r="DO38" s="40">
        <v>2.0203373942062832</v>
      </c>
      <c r="DP38" s="40"/>
      <c r="DQ38" s="40">
        <v>16.311434490223949</v>
      </c>
      <c r="DR38" s="40"/>
    </row>
    <row r="39" spans="1:122" ht="10.5" customHeight="1">
      <c r="A39" s="17" t="s">
        <v>94</v>
      </c>
      <c r="B39" s="16" t="s">
        <v>96</v>
      </c>
      <c r="C39" s="17" t="s">
        <v>95</v>
      </c>
      <c r="D39" s="123">
        <v>0.25</v>
      </c>
      <c r="E39" s="139">
        <v>250</v>
      </c>
      <c r="F39" s="141">
        <v>850</v>
      </c>
      <c r="G39" s="123">
        <v>70.410003662109403</v>
      </c>
      <c r="H39" s="123">
        <v>0.270000010728836</v>
      </c>
      <c r="I39" s="123">
        <v>13.4099998474121</v>
      </c>
      <c r="J39" s="123">
        <v>1.6000000238418599</v>
      </c>
      <c r="K39" s="123">
        <v>5.0000000745058101E-2</v>
      </c>
      <c r="L39" s="123">
        <v>0.40999999642372098</v>
      </c>
      <c r="M39" s="123">
        <v>1.6799999475479099</v>
      </c>
      <c r="N39" s="123">
        <v>4.9400000572204599</v>
      </c>
      <c r="O39" s="123">
        <v>2.1700000762939502</v>
      </c>
      <c r="P39" s="123"/>
      <c r="Q39" s="122">
        <v>94.940003622323289</v>
      </c>
      <c r="R39" s="26"/>
      <c r="S39" s="26">
        <v>74.16263005656117</v>
      </c>
      <c r="T39" s="26">
        <v>0.28439014159185344</v>
      </c>
      <c r="U39" s="26">
        <v>14.124709643742841</v>
      </c>
      <c r="V39" s="26">
        <v>1.6852748712826584</v>
      </c>
      <c r="W39" s="26">
        <v>5.2664839727583054E-2</v>
      </c>
      <c r="X39" s="26">
        <v>0.43185167556420601</v>
      </c>
      <c r="Y39" s="26">
        <v>1.7695385332309916</v>
      </c>
      <c r="Z39" s="26">
        <v>5.2032861478203216</v>
      </c>
      <c r="AA39" s="26">
        <v>2.2856540904783755</v>
      </c>
      <c r="AB39" s="26">
        <v>0</v>
      </c>
      <c r="AC39" s="26">
        <v>100</v>
      </c>
      <c r="AD39" s="42">
        <v>0.80693955428819031</v>
      </c>
      <c r="AE39" s="42">
        <v>2.1892515927520257</v>
      </c>
      <c r="AF39" s="42">
        <v>0.31355318667007193</v>
      </c>
      <c r="AG39" s="43"/>
      <c r="AH39" s="16" t="s">
        <v>96</v>
      </c>
      <c r="AI39" s="122">
        <v>45.279998779296903</v>
      </c>
      <c r="AJ39" s="122">
        <v>1.6499999761581401</v>
      </c>
      <c r="AK39" s="122">
        <v>9.5799999237060494</v>
      </c>
      <c r="AL39" s="122"/>
      <c r="AM39" s="122">
        <v>13.6000003814697</v>
      </c>
      <c r="AN39" s="122">
        <v>14.4899997711182</v>
      </c>
      <c r="AO39" s="122">
        <v>10.810000419616699</v>
      </c>
      <c r="AP39" s="122">
        <v>0.270000010728836</v>
      </c>
      <c r="AQ39" s="122">
        <v>1.8600000143051101</v>
      </c>
      <c r="AR39" s="122">
        <v>0.25</v>
      </c>
      <c r="AS39" s="122">
        <v>0</v>
      </c>
      <c r="AT39" s="122">
        <v>0</v>
      </c>
      <c r="AU39" s="122">
        <v>0</v>
      </c>
      <c r="AV39" s="122">
        <v>97.789999276399641</v>
      </c>
      <c r="AW39" s="26"/>
      <c r="AX39" s="42">
        <v>6.5165029279493218</v>
      </c>
      <c r="AY39" s="42">
        <v>1.4834970720506782</v>
      </c>
      <c r="AZ39" s="42">
        <v>0</v>
      </c>
      <c r="BA39" s="42">
        <v>8</v>
      </c>
      <c r="BB39" s="42">
        <v>0.14129830760392603</v>
      </c>
      <c r="BC39" s="42">
        <v>0.17862340579459049</v>
      </c>
      <c r="BD39" s="42">
        <v>0</v>
      </c>
      <c r="BE39" s="42">
        <v>0.89115265305162694</v>
      </c>
      <c r="BF39" s="42">
        <v>3.1080907633912265</v>
      </c>
      <c r="BG39" s="42">
        <v>0.68083487015863042</v>
      </c>
      <c r="BH39" s="42">
        <v>0</v>
      </c>
      <c r="BI39" s="42">
        <v>5</v>
      </c>
      <c r="BJ39" s="42">
        <v>0</v>
      </c>
      <c r="BK39" s="42">
        <v>6.4869360512595176E-2</v>
      </c>
      <c r="BL39" s="42">
        <v>3.2908698706924137E-2</v>
      </c>
      <c r="BM39" s="42">
        <v>1.6666937932172587</v>
      </c>
      <c r="BN39" s="42">
        <v>0.23552814756322205</v>
      </c>
      <c r="BO39" s="42">
        <v>2</v>
      </c>
      <c r="BP39" s="42">
        <v>0.28343496614507624</v>
      </c>
      <c r="BQ39" s="42">
        <v>4.5892481224095054E-2</v>
      </c>
      <c r="BR39" s="42">
        <v>0.3293274473691713</v>
      </c>
      <c r="BS39" s="24" t="s">
        <v>622</v>
      </c>
      <c r="BT39" s="24" t="s">
        <v>623</v>
      </c>
      <c r="BU39" s="40">
        <v>0.65503162406472404</v>
      </c>
      <c r="BV39" s="42">
        <v>0.52653843719944893</v>
      </c>
      <c r="BW39" s="40">
        <v>0.24051070189587359</v>
      </c>
      <c r="BX39" s="40" t="s">
        <v>606</v>
      </c>
      <c r="BY39" s="40"/>
      <c r="BZ39" s="44">
        <v>869.54876822887422</v>
      </c>
      <c r="CA39" s="44">
        <v>195.27580524390368</v>
      </c>
      <c r="CB39" s="5">
        <v>236.71620278842769</v>
      </c>
      <c r="CC39" s="44">
        <v>214.56239501925009</v>
      </c>
      <c r="CD39" s="44">
        <v>226.49635953176008</v>
      </c>
      <c r="CE39" s="44">
        <v>-114.07336559310002</v>
      </c>
      <c r="CF39" s="44">
        <v>340.87233086082</v>
      </c>
      <c r="CG39" s="44">
        <v>-328.63576061235011</v>
      </c>
      <c r="CH39" s="40">
        <v>-0.44000421959068436</v>
      </c>
      <c r="CI39" s="44">
        <v>214.56239501925009</v>
      </c>
      <c r="CJ39" s="24">
        <v>141.62532275928413</v>
      </c>
      <c r="CK39" s="44">
        <v>225.63929890383889</v>
      </c>
      <c r="CL39" s="44">
        <v>879.3605200252598</v>
      </c>
      <c r="CM39" s="45">
        <v>0.68739692926423013</v>
      </c>
      <c r="CN39" s="45">
        <v>71.990602780510287</v>
      </c>
      <c r="CO39" s="45">
        <v>0.2828447818736457</v>
      </c>
      <c r="CP39" s="45">
        <v>15.33393511344992</v>
      </c>
      <c r="CQ39" s="45">
        <v>2.384769460409911</v>
      </c>
      <c r="CR39" s="45">
        <v>0.64121262488392461</v>
      </c>
      <c r="CS39" s="45">
        <v>2.4843043127834648</v>
      </c>
      <c r="CT39" s="45">
        <v>2.1530565260077603</v>
      </c>
      <c r="CU39" s="45">
        <v>5.6800529719553081</v>
      </c>
      <c r="CV39" s="45">
        <v>100.95077857187422</v>
      </c>
      <c r="CW39" s="24"/>
      <c r="CX39" s="40">
        <v>71.39729582758514</v>
      </c>
      <c r="CY39" s="40">
        <v>72.06895333413658</v>
      </c>
      <c r="CZ39" s="40">
        <v>58.828441543861544</v>
      </c>
      <c r="DA39" s="40">
        <v>69.127959684021576</v>
      </c>
      <c r="DB39" s="40"/>
      <c r="DC39" s="40">
        <v>0.98416502136291573</v>
      </c>
      <c r="DD39" s="40">
        <v>0.32284711914666131</v>
      </c>
      <c r="DE39" s="40"/>
      <c r="DF39" s="40">
        <v>2.4327846678692535</v>
      </c>
      <c r="DG39" s="40">
        <v>2.5557506886616914</v>
      </c>
      <c r="DH39" s="40"/>
      <c r="DI39" s="40">
        <v>0.65486213964000339</v>
      </c>
      <c r="DJ39" s="40"/>
      <c r="DK39" s="40">
        <v>4.2765223308548679</v>
      </c>
      <c r="DL39" s="40">
        <v>2.8931132013252543</v>
      </c>
      <c r="DM39" s="40"/>
      <c r="DN39" s="40">
        <v>2.1974136809877844</v>
      </c>
      <c r="DO39" s="40">
        <v>2.3416406245043535</v>
      </c>
      <c r="DP39" s="40"/>
      <c r="DQ39" s="40">
        <v>15.822857344777045</v>
      </c>
      <c r="DR39" s="40"/>
    </row>
    <row r="40" spans="1:122" ht="10.5" customHeight="1">
      <c r="A40" s="17" t="s">
        <v>94</v>
      </c>
      <c r="B40" s="16" t="s">
        <v>93</v>
      </c>
      <c r="C40" s="17" t="s">
        <v>95</v>
      </c>
      <c r="D40" s="123">
        <v>0.25</v>
      </c>
      <c r="E40" s="139">
        <v>250</v>
      </c>
      <c r="F40" s="141">
        <v>850</v>
      </c>
      <c r="G40" s="123">
        <v>70.830001831054702</v>
      </c>
      <c r="H40" s="123">
        <v>0.31000000238418601</v>
      </c>
      <c r="I40" s="123">
        <v>13.1199998855591</v>
      </c>
      <c r="J40" s="123">
        <v>1.75</v>
      </c>
      <c r="K40" s="123">
        <v>5.9999998658895499E-2</v>
      </c>
      <c r="L40" s="123">
        <v>0.41999998688697798</v>
      </c>
      <c r="M40" s="123">
        <v>1.6499999761581401</v>
      </c>
      <c r="N40" s="123">
        <v>4.4899997711181596</v>
      </c>
      <c r="O40" s="123">
        <v>2.1199998855590798</v>
      </c>
      <c r="P40" s="123"/>
      <c r="Q40" s="122">
        <v>94.750001337379246</v>
      </c>
      <c r="R40" s="26"/>
      <c r="S40" s="26">
        <v>74.754618291611564</v>
      </c>
      <c r="T40" s="26">
        <v>0.32717677890088831</v>
      </c>
      <c r="U40" s="26">
        <v>13.846965382979059</v>
      </c>
      <c r="V40" s="26">
        <v>1.8469656731388542</v>
      </c>
      <c r="W40" s="26">
        <v>6.3324535949347019E-2</v>
      </c>
      <c r="X40" s="26">
        <v>0.44327174771372413</v>
      </c>
      <c r="Y40" s="26">
        <v>1.7414247523680073</v>
      </c>
      <c r="Z40" s="26">
        <v>4.7387859712323159</v>
      </c>
      <c r="AA40" s="26">
        <v>2.23746686610624</v>
      </c>
      <c r="AB40" s="26">
        <v>0</v>
      </c>
      <c r="AC40" s="26">
        <v>100.00000000000001</v>
      </c>
      <c r="AD40" s="42">
        <v>0.80750600944216966</v>
      </c>
      <c r="AE40" s="42">
        <v>2.3374821871040692</v>
      </c>
      <c r="AF40" s="42">
        <v>0.29962706733356359</v>
      </c>
      <c r="AG40" s="43"/>
      <c r="AH40" s="16" t="s">
        <v>93</v>
      </c>
      <c r="AI40" s="122">
        <v>45.430000305175803</v>
      </c>
      <c r="AJ40" s="122">
        <v>1.7200000286102299</v>
      </c>
      <c r="AK40" s="122">
        <v>9.2899999618530291</v>
      </c>
      <c r="AL40" s="122"/>
      <c r="AM40" s="122">
        <v>15.9899997711182</v>
      </c>
      <c r="AN40" s="122">
        <v>12.8599996566772</v>
      </c>
      <c r="AO40" s="122">
        <v>10.6599998474121</v>
      </c>
      <c r="AP40" s="122">
        <v>0.18999999761581399</v>
      </c>
      <c r="AQ40" s="122">
        <v>1.87000000476837</v>
      </c>
      <c r="AR40" s="122">
        <v>0.34000000357627902</v>
      </c>
      <c r="AS40" s="122">
        <v>0</v>
      </c>
      <c r="AT40" s="122">
        <v>0</v>
      </c>
      <c r="AU40" s="122">
        <v>0</v>
      </c>
      <c r="AV40" s="122">
        <v>98.349999576807022</v>
      </c>
      <c r="AW40" s="26"/>
      <c r="AX40" s="42">
        <v>6.5793619936540875</v>
      </c>
      <c r="AY40" s="42">
        <v>1.4206380063459125</v>
      </c>
      <c r="AZ40" s="42">
        <v>0</v>
      </c>
      <c r="BA40" s="42">
        <v>8</v>
      </c>
      <c r="BB40" s="42">
        <v>0.16491854259135419</v>
      </c>
      <c r="BC40" s="42">
        <v>0.18737676456398716</v>
      </c>
      <c r="BD40" s="42">
        <v>0</v>
      </c>
      <c r="BE40" s="42">
        <v>0.80897184987866666</v>
      </c>
      <c r="BF40" s="42">
        <v>2.7758700098796365</v>
      </c>
      <c r="BG40" s="42">
        <v>1.0628628330863554</v>
      </c>
      <c r="BH40" s="42">
        <v>0</v>
      </c>
      <c r="BI40" s="42">
        <v>5</v>
      </c>
      <c r="BJ40" s="42">
        <v>0</v>
      </c>
      <c r="BK40" s="42">
        <v>6.4824055962481975E-2</v>
      </c>
      <c r="BL40" s="42">
        <v>2.3304155922039625E-2</v>
      </c>
      <c r="BM40" s="42">
        <v>1.6539415573532035</v>
      </c>
      <c r="BN40" s="42">
        <v>0.25793023076227484</v>
      </c>
      <c r="BO40" s="42">
        <v>2</v>
      </c>
      <c r="BP40" s="42">
        <v>0.26711655539886869</v>
      </c>
      <c r="BQ40" s="42">
        <v>6.2807760111327104E-2</v>
      </c>
      <c r="BR40" s="42">
        <v>0.3299243155101958</v>
      </c>
      <c r="BS40" s="24" t="s">
        <v>622</v>
      </c>
      <c r="BT40" s="24" t="s">
        <v>623</v>
      </c>
      <c r="BU40" s="40">
        <v>0.58904044046039594</v>
      </c>
      <c r="BV40" s="42">
        <v>0.69753666191620378</v>
      </c>
      <c r="BW40" s="40">
        <v>0.29841368022589687</v>
      </c>
      <c r="BX40" s="40" t="s">
        <v>606</v>
      </c>
      <c r="BY40" s="40"/>
      <c r="BZ40" s="44">
        <v>847.60782484506717</v>
      </c>
      <c r="CA40" s="44">
        <v>184.95058880833125</v>
      </c>
      <c r="CB40" s="5">
        <v>189.19042587848529</v>
      </c>
      <c r="CC40" s="44">
        <v>182.52590137861569</v>
      </c>
      <c r="CD40" s="44">
        <v>164.99836751169244</v>
      </c>
      <c r="CE40" s="44">
        <v>-192.36340632882445</v>
      </c>
      <c r="CF40" s="44">
        <v>330.51346938392686</v>
      </c>
      <c r="CG40" s="44">
        <v>-374.88930770744014</v>
      </c>
      <c r="CH40" s="40">
        <v>-0.74698834705415618</v>
      </c>
      <c r="CI40" s="44">
        <v>182.52590137861569</v>
      </c>
      <c r="CJ40" s="24">
        <v>90.983331923007782</v>
      </c>
      <c r="CK40" s="44">
        <v>185.85816362855047</v>
      </c>
      <c r="CL40" s="44">
        <v>835.49895442955528</v>
      </c>
      <c r="CM40" s="45">
        <v>-0.32414790841430308</v>
      </c>
      <c r="CN40" s="45">
        <v>73.910369620670224</v>
      </c>
      <c r="CO40" s="45">
        <v>0.24908948063209152</v>
      </c>
      <c r="CP40" s="45">
        <v>14.848564553547009</v>
      </c>
      <c r="CQ40" s="45">
        <v>1.9822493923947044</v>
      </c>
      <c r="CR40" s="45">
        <v>0.12029147906702652</v>
      </c>
      <c r="CS40" s="45">
        <v>2.3347775299218689</v>
      </c>
      <c r="CT40" s="45">
        <v>2.6583916249206929</v>
      </c>
      <c r="CU40" s="45">
        <v>5.8582911814969423</v>
      </c>
      <c r="CV40" s="45">
        <v>101.96202486265055</v>
      </c>
      <c r="CW40" s="24"/>
      <c r="CX40" s="40">
        <v>74.568839087608566</v>
      </c>
      <c r="CY40" s="40">
        <v>74.974571279536562</v>
      </c>
      <c r="CZ40" s="40">
        <v>62.810727964272189</v>
      </c>
      <c r="DA40" s="40">
        <v>73.113479165104323</v>
      </c>
      <c r="DB40" s="40"/>
      <c r="DC40" s="40">
        <v>0.68025562124421746</v>
      </c>
      <c r="DD40" s="40">
        <v>0.22738906182685822</v>
      </c>
      <c r="DE40" s="40"/>
      <c r="DF40" s="40">
        <v>2.0040920397350765</v>
      </c>
      <c r="DG40" s="40">
        <v>2.018625874427121</v>
      </c>
      <c r="DH40" s="40"/>
      <c r="DI40" s="40">
        <v>0.3743054713100093</v>
      </c>
      <c r="DJ40" s="40"/>
      <c r="DK40" s="40">
        <v>2.6968428841704686</v>
      </c>
      <c r="DL40" s="40">
        <v>2.2137859964333959</v>
      </c>
      <c r="DM40" s="40"/>
      <c r="DN40" s="40">
        <v>2.7871027136545945</v>
      </c>
      <c r="DO40" s="40">
        <v>2.8243518308749467</v>
      </c>
      <c r="DP40" s="40"/>
      <c r="DQ40" s="40">
        <v>15.214685402683433</v>
      </c>
      <c r="DR40" s="40"/>
    </row>
    <row r="41" spans="1:122" ht="10.5" customHeight="1">
      <c r="A41" s="14" t="s">
        <v>19</v>
      </c>
      <c r="B41" s="12">
        <v>936</v>
      </c>
      <c r="C41" s="13" t="s">
        <v>20</v>
      </c>
      <c r="D41" s="121">
        <v>0.75</v>
      </c>
      <c r="E41" s="139">
        <v>750</v>
      </c>
      <c r="F41" s="140">
        <v>900</v>
      </c>
      <c r="G41" s="121">
        <v>60.36</v>
      </c>
      <c r="H41" s="121">
        <v>0.69</v>
      </c>
      <c r="I41" s="121">
        <v>16.2</v>
      </c>
      <c r="J41" s="121">
        <v>3.75</v>
      </c>
      <c r="K41" s="121">
        <v>7.0000000000000007E-2</v>
      </c>
      <c r="L41" s="121">
        <v>0.83</v>
      </c>
      <c r="M41" s="121">
        <v>4.4800000000000004</v>
      </c>
      <c r="N41" s="121">
        <v>4</v>
      </c>
      <c r="O41" s="121">
        <v>1.91</v>
      </c>
      <c r="P41" s="121">
        <v>0.11</v>
      </c>
      <c r="Q41" s="122">
        <v>92.399999999999991</v>
      </c>
      <c r="R41" s="26"/>
      <c r="S41" s="26">
        <v>65.324675324675326</v>
      </c>
      <c r="T41" s="26">
        <v>0.74675324675324672</v>
      </c>
      <c r="U41" s="26">
        <v>17.532467532467532</v>
      </c>
      <c r="V41" s="26">
        <v>4.058441558441559</v>
      </c>
      <c r="W41" s="26">
        <v>7.5757575757575774E-2</v>
      </c>
      <c r="X41" s="26">
        <v>0.89826839826839833</v>
      </c>
      <c r="Y41" s="26">
        <v>4.8484848484848495</v>
      </c>
      <c r="Z41" s="26">
        <v>4.3290043290043299</v>
      </c>
      <c r="AA41" s="26">
        <v>2.0670995670995671</v>
      </c>
      <c r="AB41" s="26">
        <v>0.11904761904761905</v>
      </c>
      <c r="AC41" s="26">
        <v>100</v>
      </c>
      <c r="AD41" s="42">
        <v>0.70913704927707222</v>
      </c>
      <c r="AE41" s="42">
        <v>2.5346191598939427</v>
      </c>
      <c r="AF41" s="42">
        <v>0.28291591109634717</v>
      </c>
      <c r="AG41" s="43"/>
      <c r="AH41" s="12">
        <v>936</v>
      </c>
      <c r="AI41" s="122">
        <v>42.54</v>
      </c>
      <c r="AJ41" s="122">
        <v>3.19</v>
      </c>
      <c r="AK41" s="122">
        <v>11.49</v>
      </c>
      <c r="AL41" s="122"/>
      <c r="AM41" s="122">
        <v>13.63</v>
      </c>
      <c r="AN41" s="122">
        <v>11.62</v>
      </c>
      <c r="AO41" s="122">
        <v>10.7</v>
      </c>
      <c r="AP41" s="122">
        <v>0.18</v>
      </c>
      <c r="AQ41" s="122">
        <v>2.35</v>
      </c>
      <c r="AR41" s="122">
        <v>0.54</v>
      </c>
      <c r="AS41" s="122">
        <v>0</v>
      </c>
      <c r="AT41" s="122">
        <v>0</v>
      </c>
      <c r="AU41" s="122">
        <v>0</v>
      </c>
      <c r="AV41" s="122">
        <v>96.240000000000009</v>
      </c>
      <c r="AW41" s="26"/>
      <c r="AX41" s="42">
        <v>6.2808863935346748</v>
      </c>
      <c r="AY41" s="42">
        <v>1.7191136064653252</v>
      </c>
      <c r="AZ41" s="42">
        <v>0</v>
      </c>
      <c r="BA41" s="42">
        <v>8</v>
      </c>
      <c r="BB41" s="42">
        <v>0.28014264540293232</v>
      </c>
      <c r="BC41" s="42">
        <v>0.35429120803032915</v>
      </c>
      <c r="BD41" s="42">
        <v>0</v>
      </c>
      <c r="BE41" s="42">
        <v>0.77694788391548997</v>
      </c>
      <c r="BF41" s="42">
        <v>2.5570940779969611</v>
      </c>
      <c r="BG41" s="42">
        <v>0.90604743764881013</v>
      </c>
      <c r="BH41" s="42">
        <v>2.2507885516608719E-2</v>
      </c>
      <c r="BI41" s="42">
        <v>4.8970311385111316</v>
      </c>
      <c r="BJ41" s="42">
        <v>0</v>
      </c>
      <c r="BK41" s="42">
        <v>0</v>
      </c>
      <c r="BL41" s="42">
        <v>0</v>
      </c>
      <c r="BM41" s="42">
        <v>1.6925018390856299</v>
      </c>
      <c r="BN41" s="42">
        <v>0.3074981609143701</v>
      </c>
      <c r="BO41" s="42">
        <v>2</v>
      </c>
      <c r="BP41" s="42">
        <v>0.36517898001478399</v>
      </c>
      <c r="BQ41" s="42">
        <v>0.10169756496357177</v>
      </c>
      <c r="BR41" s="42">
        <v>0.46687654497835573</v>
      </c>
      <c r="BS41" s="24" t="s">
        <v>622</v>
      </c>
      <c r="BT41" s="24" t="s">
        <v>332</v>
      </c>
      <c r="BU41" s="40">
        <v>0.6030755102148444</v>
      </c>
      <c r="BV41" s="42">
        <v>0.65803541236865593</v>
      </c>
      <c r="BW41" s="40">
        <v>0.25961904761904758</v>
      </c>
      <c r="BX41" s="40" t="s">
        <v>606</v>
      </c>
      <c r="BY41" s="40"/>
      <c r="BZ41" s="44">
        <v>924.73245782871754</v>
      </c>
      <c r="CA41" s="44">
        <v>348.38241104098097</v>
      </c>
      <c r="CB41" s="5">
        <v>376.29630052342503</v>
      </c>
      <c r="CC41" s="44">
        <v>323.41346895529506</v>
      </c>
      <c r="CD41" s="44">
        <v>338.992681840974</v>
      </c>
      <c r="CE41" s="44">
        <v>446.37296984424728</v>
      </c>
      <c r="CF41" s="44">
        <v>740.78778953390747</v>
      </c>
      <c r="CG41" s="44">
        <v>122.95950088895222</v>
      </c>
      <c r="CH41" s="40">
        <v>-0.96862894613494155</v>
      </c>
      <c r="CI41" s="44">
        <v>323.41346895529506</v>
      </c>
      <c r="CJ41" s="24">
        <v>283.85412433479291</v>
      </c>
      <c r="CK41" s="44">
        <v>349.85488473936005</v>
      </c>
      <c r="CL41" s="44">
        <v>922.70087547097967</v>
      </c>
      <c r="CM41" s="45">
        <v>-6.0481346048953721E-2</v>
      </c>
      <c r="CN41" s="45">
        <v>64.377383113707964</v>
      </c>
      <c r="CO41" s="45">
        <v>0.53321591673706037</v>
      </c>
      <c r="CP41" s="45">
        <v>16.787195196351192</v>
      </c>
      <c r="CQ41" s="45">
        <v>4.2223933367857374</v>
      </c>
      <c r="CR41" s="45">
        <v>1.3528664484018695</v>
      </c>
      <c r="CS41" s="45">
        <v>4.295866310335132</v>
      </c>
      <c r="CT41" s="45">
        <v>2.2019921105587512</v>
      </c>
      <c r="CU41" s="45">
        <v>5.3420529133254657</v>
      </c>
      <c r="CV41" s="45">
        <v>99.112965346203168</v>
      </c>
      <c r="CW41" s="24"/>
      <c r="CX41" s="40">
        <v>69.113362892887594</v>
      </c>
      <c r="CY41" s="40">
        <v>69.247098260691786</v>
      </c>
      <c r="CZ41" s="40">
        <v>56.729671988849034</v>
      </c>
      <c r="DA41" s="40">
        <v>66.901784394702943</v>
      </c>
      <c r="DB41" s="40"/>
      <c r="DC41" s="40">
        <v>1.3310088083043141</v>
      </c>
      <c r="DD41" s="40">
        <v>0.46394193793533478</v>
      </c>
      <c r="DE41" s="40"/>
      <c r="DF41" s="40">
        <v>2.870682814027433</v>
      </c>
      <c r="DG41" s="40">
        <v>3.3104931907935113</v>
      </c>
      <c r="DH41" s="40"/>
      <c r="DI41" s="40">
        <v>0.70336255226683408</v>
      </c>
      <c r="DJ41" s="40"/>
      <c r="DK41" s="40">
        <v>3.5533196906232138</v>
      </c>
      <c r="DL41" s="40">
        <v>3.1547700585203056</v>
      </c>
      <c r="DM41" s="40"/>
      <c r="DN41" s="40">
        <v>2.5733061391910068</v>
      </c>
      <c r="DO41" s="40">
        <v>2.9630600928604767</v>
      </c>
      <c r="DP41" s="40"/>
      <c r="DQ41" s="40">
        <v>17.346108474496841</v>
      </c>
      <c r="DR41" s="40"/>
    </row>
    <row r="42" spans="1:122" ht="10.5" customHeight="1">
      <c r="A42" s="14" t="s">
        <v>19</v>
      </c>
      <c r="B42" s="12" t="s">
        <v>21</v>
      </c>
      <c r="C42" s="13" t="s">
        <v>22</v>
      </c>
      <c r="D42" s="121">
        <v>0.75</v>
      </c>
      <c r="E42" s="139">
        <v>750</v>
      </c>
      <c r="F42" s="140">
        <v>900</v>
      </c>
      <c r="G42" s="121">
        <v>56.97</v>
      </c>
      <c r="H42" s="121">
        <v>0.64</v>
      </c>
      <c r="I42" s="121">
        <v>15.6</v>
      </c>
      <c r="J42" s="121">
        <v>2.1</v>
      </c>
      <c r="K42" s="121">
        <v>0.04</v>
      </c>
      <c r="L42" s="121">
        <v>0.97</v>
      </c>
      <c r="M42" s="121">
        <v>4.37</v>
      </c>
      <c r="N42" s="121">
        <v>3.65</v>
      </c>
      <c r="O42" s="121">
        <v>1.72</v>
      </c>
      <c r="P42" s="121"/>
      <c r="Q42" s="122">
        <v>86.06</v>
      </c>
      <c r="R42" s="26"/>
      <c r="S42" s="26">
        <v>66.198001394376021</v>
      </c>
      <c r="T42" s="26">
        <v>0.74366720892400651</v>
      </c>
      <c r="U42" s="26">
        <v>18.126888217522659</v>
      </c>
      <c r="V42" s="26">
        <v>2.4401580292818963</v>
      </c>
      <c r="W42" s="26">
        <v>4.6479200557750407E-2</v>
      </c>
      <c r="X42" s="26">
        <v>1.1271206135254472</v>
      </c>
      <c r="Y42" s="26">
        <v>5.0778526609342318</v>
      </c>
      <c r="Z42" s="26">
        <v>4.2412270508947252</v>
      </c>
      <c r="AA42" s="26">
        <v>1.9986056239832672</v>
      </c>
      <c r="AB42" s="26">
        <v>0</v>
      </c>
      <c r="AC42" s="26">
        <v>100</v>
      </c>
      <c r="AD42" s="42">
        <v>0.71206535968102624</v>
      </c>
      <c r="AE42" s="42">
        <v>1.2145267891945408</v>
      </c>
      <c r="AF42" s="42">
        <v>0.45156374033466368</v>
      </c>
      <c r="AG42" s="43"/>
      <c r="AH42" s="12" t="s">
        <v>21</v>
      </c>
      <c r="AI42" s="122">
        <v>41.78</v>
      </c>
      <c r="AJ42" s="122">
        <v>3.01</v>
      </c>
      <c r="AK42" s="122">
        <v>12.14</v>
      </c>
      <c r="AL42" s="122"/>
      <c r="AM42" s="122">
        <v>11.31</v>
      </c>
      <c r="AN42" s="122">
        <v>13.52</v>
      </c>
      <c r="AO42" s="122">
        <v>11.57</v>
      </c>
      <c r="AP42" s="122">
        <v>0.15</v>
      </c>
      <c r="AQ42" s="122">
        <v>2.12</v>
      </c>
      <c r="AR42" s="122">
        <v>0.52</v>
      </c>
      <c r="AS42" s="122">
        <v>0</v>
      </c>
      <c r="AT42" s="122">
        <v>0</v>
      </c>
      <c r="AU42" s="122">
        <v>0</v>
      </c>
      <c r="AV42" s="122">
        <v>96.11999999999999</v>
      </c>
      <c r="AW42" s="26"/>
      <c r="AX42" s="42">
        <v>6.1441442105615502</v>
      </c>
      <c r="AY42" s="42">
        <v>1.8558557894384498</v>
      </c>
      <c r="AZ42" s="42">
        <v>0</v>
      </c>
      <c r="BA42" s="42">
        <v>8</v>
      </c>
      <c r="BB42" s="42">
        <v>0.24810011375965724</v>
      </c>
      <c r="BC42" s="42">
        <v>0.33297045538676007</v>
      </c>
      <c r="BD42" s="42">
        <v>0</v>
      </c>
      <c r="BE42" s="42">
        <v>0.68596191187586442</v>
      </c>
      <c r="BF42" s="42">
        <v>2.9633761576513904</v>
      </c>
      <c r="BG42" s="42">
        <v>0.70501259391674886</v>
      </c>
      <c r="BH42" s="42">
        <v>1.8681982625161117E-2</v>
      </c>
      <c r="BI42" s="42">
        <v>4.9541032152155813</v>
      </c>
      <c r="BJ42" s="42">
        <v>0</v>
      </c>
      <c r="BK42" s="42">
        <v>0</v>
      </c>
      <c r="BL42" s="42">
        <v>0</v>
      </c>
      <c r="BM42" s="42">
        <v>1.8228387107409321</v>
      </c>
      <c r="BN42" s="42">
        <v>0.17716128925906793</v>
      </c>
      <c r="BO42" s="42">
        <v>2</v>
      </c>
      <c r="BP42" s="42">
        <v>0.42726616230771686</v>
      </c>
      <c r="BQ42" s="42">
        <v>9.7541549549597803E-2</v>
      </c>
      <c r="BR42" s="42">
        <v>0.52480771185731467</v>
      </c>
      <c r="BS42" s="24" t="s">
        <v>622</v>
      </c>
      <c r="BT42" s="24" t="s">
        <v>624</v>
      </c>
      <c r="BU42" s="40">
        <v>0.68055523927591888</v>
      </c>
      <c r="BV42" s="42">
        <v>0.46929448598959383</v>
      </c>
      <c r="BW42" s="40">
        <v>0.38640109890109886</v>
      </c>
      <c r="BX42" s="40" t="s">
        <v>606</v>
      </c>
      <c r="BY42" s="40"/>
      <c r="BZ42" s="44">
        <v>969.85841139987838</v>
      </c>
      <c r="CA42" s="44">
        <v>400.05709435392521</v>
      </c>
      <c r="CB42" s="5">
        <v>348.0659956602986</v>
      </c>
      <c r="CC42" s="44">
        <v>380.20657853209428</v>
      </c>
      <c r="CD42" s="44">
        <v>397.93050269881695</v>
      </c>
      <c r="CE42" s="44">
        <v>292.28188199683973</v>
      </c>
      <c r="CF42" s="44">
        <v>636.26968396178165</v>
      </c>
      <c r="CG42" s="44">
        <v>-87.924696535254554</v>
      </c>
      <c r="CH42" s="40">
        <v>-0.82801449120229698</v>
      </c>
      <c r="CI42" s="44">
        <v>397.93050269881695</v>
      </c>
      <c r="CJ42" s="24">
        <v>241.38171401176544</v>
      </c>
      <c r="CK42" s="44">
        <v>372.99824917955777</v>
      </c>
      <c r="CL42" s="44">
        <v>932.41754501953619</v>
      </c>
      <c r="CM42" s="45">
        <v>0.81625596503395381</v>
      </c>
      <c r="CN42" s="45">
        <v>60.948933665757885</v>
      </c>
      <c r="CO42" s="45">
        <v>0.86366846378122297</v>
      </c>
      <c r="CP42" s="45">
        <v>17.646473729483258</v>
      </c>
      <c r="CQ42" s="45">
        <v>5.8999033425522827</v>
      </c>
      <c r="CR42" s="45">
        <v>2.1426108234845853</v>
      </c>
      <c r="CS42" s="45">
        <v>6.2462649630957223</v>
      </c>
      <c r="CT42" s="45">
        <v>1.5971855310557803</v>
      </c>
      <c r="CU42" s="45">
        <v>6.0313194756261597</v>
      </c>
      <c r="CV42" s="45">
        <v>101.3763599948369</v>
      </c>
      <c r="CW42" s="24"/>
      <c r="CX42" s="40">
        <v>64.129834089091418</v>
      </c>
      <c r="CY42" s="40">
        <v>63.320091126726652</v>
      </c>
      <c r="CZ42" s="40">
        <v>50.16479962917947</v>
      </c>
      <c r="DA42" s="40">
        <v>60.307104486408761</v>
      </c>
      <c r="DB42" s="40"/>
      <c r="DC42" s="40">
        <v>2.0502770612599086</v>
      </c>
      <c r="DD42" s="40">
        <v>0.72587418864793984</v>
      </c>
      <c r="DE42" s="40"/>
      <c r="DF42" s="40">
        <v>3.7466526717235542</v>
      </c>
      <c r="DG42" s="40">
        <v>4.2990162362672324</v>
      </c>
      <c r="DH42" s="40"/>
      <c r="DI42" s="40">
        <v>1.6264864699701158</v>
      </c>
      <c r="DJ42" s="40"/>
      <c r="DK42" s="40">
        <v>5.7034532553131747</v>
      </c>
      <c r="DL42" s="40">
        <v>4.675383709061621</v>
      </c>
      <c r="DM42" s="40"/>
      <c r="DN42" s="40">
        <v>2.0623741180350259</v>
      </c>
      <c r="DO42" s="40">
        <v>2.6511786088871938</v>
      </c>
      <c r="DP42" s="40"/>
      <c r="DQ42" s="40">
        <v>17.435563211477042</v>
      </c>
      <c r="DR42" s="40"/>
    </row>
    <row r="43" spans="1:122" ht="10.5" customHeight="1">
      <c r="A43" s="14" t="s">
        <v>19</v>
      </c>
      <c r="B43" s="12">
        <v>994</v>
      </c>
      <c r="C43" s="13" t="s">
        <v>23</v>
      </c>
      <c r="D43" s="121">
        <v>1.2</v>
      </c>
      <c r="E43" s="139">
        <v>1200</v>
      </c>
      <c r="F43" s="140">
        <v>900</v>
      </c>
      <c r="G43" s="121">
        <v>58.55</v>
      </c>
      <c r="H43" s="121">
        <v>0.81</v>
      </c>
      <c r="I43" s="121">
        <v>16.850000000000001</v>
      </c>
      <c r="J43" s="121">
        <v>4.2699999999999996</v>
      </c>
      <c r="K43" s="121">
        <v>0.08</v>
      </c>
      <c r="L43" s="121">
        <v>1.1100000000000001</v>
      </c>
      <c r="M43" s="121">
        <v>4.58</v>
      </c>
      <c r="N43" s="121">
        <v>4.1500000000000004</v>
      </c>
      <c r="O43" s="121">
        <v>1.5</v>
      </c>
      <c r="P43" s="121">
        <v>0.18</v>
      </c>
      <c r="Q43" s="122">
        <v>92.080000000000013</v>
      </c>
      <c r="R43" s="26"/>
      <c r="S43" s="26">
        <v>63.586012163336214</v>
      </c>
      <c r="T43" s="26">
        <v>0.87966985230234562</v>
      </c>
      <c r="U43" s="26">
        <v>18.299304952215465</v>
      </c>
      <c r="V43" s="26">
        <v>4.637271937445699</v>
      </c>
      <c r="W43" s="26">
        <v>8.6880973066898348E-2</v>
      </c>
      <c r="X43" s="26">
        <v>1.2054735013032145</v>
      </c>
      <c r="Y43" s="26">
        <v>4.9739357080799298</v>
      </c>
      <c r="Z43" s="26">
        <v>4.5069504778453515</v>
      </c>
      <c r="AA43" s="26">
        <v>1.6290182450043438</v>
      </c>
      <c r="AB43" s="26">
        <v>0.19548218940052126</v>
      </c>
      <c r="AC43" s="26">
        <v>100</v>
      </c>
      <c r="AD43" s="42">
        <v>0.68971034873990489</v>
      </c>
      <c r="AE43" s="42">
        <v>2.1580645680672959</v>
      </c>
      <c r="AF43" s="42">
        <v>0.31664963728464551</v>
      </c>
      <c r="AG43" s="43"/>
      <c r="AH43" s="12">
        <v>994</v>
      </c>
      <c r="AI43" s="122">
        <v>40.76</v>
      </c>
      <c r="AJ43" s="122">
        <v>3.26</v>
      </c>
      <c r="AK43" s="122">
        <v>13.81</v>
      </c>
      <c r="AL43" s="122"/>
      <c r="AM43" s="122">
        <v>13.6</v>
      </c>
      <c r="AN43" s="122">
        <v>11.3</v>
      </c>
      <c r="AO43" s="122">
        <v>10.64</v>
      </c>
      <c r="AP43" s="122">
        <v>0.16</v>
      </c>
      <c r="AQ43" s="122">
        <v>2.6</v>
      </c>
      <c r="AR43" s="122">
        <v>0.66</v>
      </c>
      <c r="AS43" s="122">
        <v>0</v>
      </c>
      <c r="AT43" s="122">
        <v>0</v>
      </c>
      <c r="AU43" s="122">
        <v>0</v>
      </c>
      <c r="AV43" s="122">
        <v>96.789999999999978</v>
      </c>
      <c r="AW43" s="26"/>
      <c r="AX43" s="42">
        <v>5.9971827987816742</v>
      </c>
      <c r="AY43" s="42">
        <v>2.0028172012183258</v>
      </c>
      <c r="AZ43" s="42">
        <v>0</v>
      </c>
      <c r="BA43" s="42">
        <v>8</v>
      </c>
      <c r="BB43" s="42">
        <v>0.39177614527081461</v>
      </c>
      <c r="BC43" s="42">
        <v>0.36080865849953231</v>
      </c>
      <c r="BD43" s="42">
        <v>0</v>
      </c>
      <c r="BE43" s="42">
        <v>0.82151562290270164</v>
      </c>
      <c r="BF43" s="42">
        <v>2.4780421013543918</v>
      </c>
      <c r="BG43" s="42">
        <v>0.85194547136294663</v>
      </c>
      <c r="BH43" s="42">
        <v>1.9937552034369421E-2</v>
      </c>
      <c r="BI43" s="42">
        <v>4.9240255514247568</v>
      </c>
      <c r="BJ43" s="42">
        <v>0</v>
      </c>
      <c r="BK43" s="42">
        <v>0</v>
      </c>
      <c r="BL43" s="42">
        <v>0</v>
      </c>
      <c r="BM43" s="42">
        <v>1.6771683505288535</v>
      </c>
      <c r="BN43" s="42">
        <v>0.32283164947114651</v>
      </c>
      <c r="BO43" s="42">
        <v>2</v>
      </c>
      <c r="BP43" s="42">
        <v>0.41882315445986928</v>
      </c>
      <c r="BQ43" s="42">
        <v>0.12386550820750498</v>
      </c>
      <c r="BR43" s="42">
        <v>0.54268866266737426</v>
      </c>
      <c r="BS43" s="24" t="s">
        <v>622</v>
      </c>
      <c r="BT43" s="24" t="s">
        <v>624</v>
      </c>
      <c r="BU43" s="40">
        <v>0.59690237116252265</v>
      </c>
      <c r="BV43" s="42">
        <v>0.6751806743807155</v>
      </c>
      <c r="BW43" s="40">
        <v>0.31286398209363542</v>
      </c>
      <c r="BX43" s="40" t="s">
        <v>606</v>
      </c>
      <c r="BY43" s="40"/>
      <c r="BZ43" s="44">
        <v>983.32945125708125</v>
      </c>
      <c r="CA43" s="44">
        <v>613.44420499340572</v>
      </c>
      <c r="CB43" s="5">
        <v>766.88038960072367</v>
      </c>
      <c r="CC43" s="44">
        <v>545.90383059512499</v>
      </c>
      <c r="CD43" s="44">
        <v>500.5373138993321</v>
      </c>
      <c r="CE43" s="44">
        <v>905.5599487973202</v>
      </c>
      <c r="CF43" s="44">
        <v>1104.1271202139355</v>
      </c>
      <c r="CG43" s="44">
        <v>359.65611820219522</v>
      </c>
      <c r="CH43" s="40">
        <v>-0.43976444721555524</v>
      </c>
      <c r="CI43" s="44">
        <v>905.5599487973202</v>
      </c>
      <c r="CJ43" s="24">
        <v>658.58834138754605</v>
      </c>
      <c r="CK43" s="44">
        <v>836.22016919902194</v>
      </c>
      <c r="CL43" s="44">
        <v>988.215577542387</v>
      </c>
      <c r="CM43" s="45">
        <v>0.69137084494934253</v>
      </c>
      <c r="CN43" s="45">
        <v>58.243375908372713</v>
      </c>
      <c r="CO43" s="45">
        <v>0.60769338169518017</v>
      </c>
      <c r="CP43" s="45">
        <v>18.695985002866525</v>
      </c>
      <c r="CQ43" s="45">
        <v>6.5309040334627282</v>
      </c>
      <c r="CR43" s="45">
        <v>1.8288501544137166</v>
      </c>
      <c r="CS43" s="45">
        <v>5.4409716940293347</v>
      </c>
      <c r="CT43" s="45">
        <v>1.65086603654118</v>
      </c>
      <c r="CU43" s="45">
        <v>7.1511171655570536</v>
      </c>
      <c r="CV43" s="45">
        <v>100.14976337693842</v>
      </c>
      <c r="CW43" s="24"/>
      <c r="CX43" s="40">
        <v>61.463548532624145</v>
      </c>
      <c r="CY43" s="40">
        <v>61.182285750506075</v>
      </c>
      <c r="CZ43" s="40">
        <v>49.673835265658781</v>
      </c>
      <c r="DA43" s="40">
        <v>59.724628408642076</v>
      </c>
      <c r="DB43" s="40"/>
      <c r="DC43" s="40">
        <v>2.1551740107822956</v>
      </c>
      <c r="DD43" s="40">
        <v>0.77342287399060439</v>
      </c>
      <c r="DE43" s="40"/>
      <c r="DF43" s="40">
        <v>5.4774759501549246</v>
      </c>
      <c r="DG43" s="40">
        <v>5.9506191424973736</v>
      </c>
      <c r="DH43" s="40"/>
      <c r="DI43" s="40">
        <v>1.5103936162693756</v>
      </c>
      <c r="DJ43" s="40"/>
      <c r="DK43" s="40">
        <v>5.0362997266688314</v>
      </c>
      <c r="DL43" s="40">
        <v>4.8340728253660084</v>
      </c>
      <c r="DM43" s="40"/>
      <c r="DN43" s="40">
        <v>2.0426056428180526</v>
      </c>
      <c r="DO43" s="40">
        <v>2.4597520775163852</v>
      </c>
      <c r="DP43" s="40"/>
      <c r="DQ43" s="40">
        <v>18.666424051579124</v>
      </c>
      <c r="DR43" s="40"/>
    </row>
    <row r="44" spans="1:122" ht="10.5" customHeight="1">
      <c r="A44" s="14" t="s">
        <v>19</v>
      </c>
      <c r="B44" s="12" t="s">
        <v>24</v>
      </c>
      <c r="C44" s="13" t="s">
        <v>25</v>
      </c>
      <c r="D44" s="121">
        <v>2</v>
      </c>
      <c r="E44" s="139">
        <v>2000</v>
      </c>
      <c r="F44" s="140">
        <v>1050</v>
      </c>
      <c r="G44" s="121">
        <v>52.64</v>
      </c>
      <c r="H44" s="121">
        <v>1.65</v>
      </c>
      <c r="I44" s="121">
        <v>17.39</v>
      </c>
      <c r="J44" s="121">
        <v>2</v>
      </c>
      <c r="K44" s="121">
        <v>0.05</v>
      </c>
      <c r="L44" s="121">
        <v>0.8</v>
      </c>
      <c r="M44" s="121">
        <v>3.16</v>
      </c>
      <c r="N44" s="121">
        <v>2.86</v>
      </c>
      <c r="O44" s="121">
        <v>2.68</v>
      </c>
      <c r="P44" s="121">
        <v>0.1</v>
      </c>
      <c r="Q44" s="122">
        <v>83.33</v>
      </c>
      <c r="R44" s="26"/>
      <c r="S44" s="26">
        <v>63.170526821072848</v>
      </c>
      <c r="T44" s="26">
        <v>1.9800792031681267</v>
      </c>
      <c r="U44" s="26">
        <v>20.868834753390136</v>
      </c>
      <c r="V44" s="26">
        <v>2.4000960038401535</v>
      </c>
      <c r="W44" s="26">
        <v>6.0002400096003848E-2</v>
      </c>
      <c r="X44" s="26">
        <v>0.96003840153606157</v>
      </c>
      <c r="Y44" s="26">
        <v>3.7921516860674429</v>
      </c>
      <c r="Z44" s="26">
        <v>3.4321372854914198</v>
      </c>
      <c r="AA44" s="26">
        <v>3.2161286451458064</v>
      </c>
      <c r="AB44" s="26">
        <v>0.1200048001920077</v>
      </c>
      <c r="AC44" s="26">
        <v>100</v>
      </c>
      <c r="AD44" s="42">
        <v>0.68663532060263843</v>
      </c>
      <c r="AE44" s="42">
        <v>1.4024892684746482</v>
      </c>
      <c r="AF44" s="42">
        <v>0.41623494977561537</v>
      </c>
      <c r="AG44" s="43"/>
      <c r="AH44" s="12" t="s">
        <v>24</v>
      </c>
      <c r="AI44" s="122">
        <v>40.22</v>
      </c>
      <c r="AJ44" s="122">
        <v>3.56</v>
      </c>
      <c r="AK44" s="122">
        <v>15.27</v>
      </c>
      <c r="AL44" s="122"/>
      <c r="AM44" s="122">
        <v>9.7200000000000006</v>
      </c>
      <c r="AN44" s="122">
        <v>12.76</v>
      </c>
      <c r="AO44" s="122">
        <v>10.59</v>
      </c>
      <c r="AP44" s="122">
        <v>0.12</v>
      </c>
      <c r="AQ44" s="122">
        <v>2.36</v>
      </c>
      <c r="AR44" s="122">
        <v>2</v>
      </c>
      <c r="AS44" s="122">
        <v>0</v>
      </c>
      <c r="AT44" s="122">
        <v>0</v>
      </c>
      <c r="AU44" s="122">
        <v>0</v>
      </c>
      <c r="AV44" s="122">
        <v>96.600000000000009</v>
      </c>
      <c r="AW44" s="26"/>
      <c r="AX44" s="42">
        <v>5.8938967976743877</v>
      </c>
      <c r="AY44" s="42">
        <v>2.1061032023256123</v>
      </c>
      <c r="AZ44" s="42">
        <v>0</v>
      </c>
      <c r="BA44" s="42">
        <v>8</v>
      </c>
      <c r="BB44" s="42">
        <v>0.53098392877632827</v>
      </c>
      <c r="BC44" s="42">
        <v>0.39242502837350213</v>
      </c>
      <c r="BD44" s="42">
        <v>0</v>
      </c>
      <c r="BE44" s="42">
        <v>0.58789710358901459</v>
      </c>
      <c r="BF44" s="42">
        <v>2.7869441207510124</v>
      </c>
      <c r="BG44" s="42">
        <v>0.60331836976853448</v>
      </c>
      <c r="BH44" s="42">
        <v>1.4892940235707159E-2</v>
      </c>
      <c r="BI44" s="42">
        <v>4.9164614914940987</v>
      </c>
      <c r="BJ44" s="42">
        <v>0</v>
      </c>
      <c r="BK44" s="42">
        <v>0</v>
      </c>
      <c r="BL44" s="42">
        <v>0</v>
      </c>
      <c r="BM44" s="42">
        <v>1.6625638759510351</v>
      </c>
      <c r="BN44" s="42">
        <v>0.33743612404896495</v>
      </c>
      <c r="BO44" s="42">
        <v>2</v>
      </c>
      <c r="BP44" s="42">
        <v>0.33304694966893811</v>
      </c>
      <c r="BQ44" s="42">
        <v>0.37383830460509404</v>
      </c>
      <c r="BR44" s="42">
        <v>0.70688525427403215</v>
      </c>
      <c r="BS44" s="24" t="s">
        <v>622</v>
      </c>
      <c r="BT44" s="24" t="s">
        <v>624</v>
      </c>
      <c r="BU44" s="40">
        <v>0.7005611652378968</v>
      </c>
      <c r="BV44" s="42">
        <v>0.42734155766688342</v>
      </c>
      <c r="BW44" s="40">
        <v>0.30470219435736678</v>
      </c>
      <c r="BX44" s="40" t="s">
        <v>606</v>
      </c>
      <c r="BY44" s="40"/>
      <c r="BZ44" s="44">
        <v>1032.9613742361589</v>
      </c>
      <c r="CA44" s="44">
        <v>873.10817245354735</v>
      </c>
      <c r="CB44" s="5">
        <v>1766.9596226536698</v>
      </c>
      <c r="CC44" s="44">
        <v>901.98641106501987</v>
      </c>
      <c r="CD44" s="44">
        <v>691.83472382953289</v>
      </c>
      <c r="CE44" s="44">
        <v>1545.2690223901491</v>
      </c>
      <c r="CF44" s="44">
        <v>1904.0651464360235</v>
      </c>
      <c r="CG44" s="44">
        <v>643.28261132512921</v>
      </c>
      <c r="CH44" s="40">
        <v>-7.7594033290044689E-2</v>
      </c>
      <c r="CI44" s="44">
        <v>1904.0651464360235</v>
      </c>
      <c r="CJ44" s="24">
        <v>1663.2248201827961</v>
      </c>
      <c r="CK44" s="44">
        <v>1835.5123845448466</v>
      </c>
      <c r="CL44" s="44">
        <v>1041.2327809808605</v>
      </c>
      <c r="CM44" s="45">
        <v>4.8996900581619531</v>
      </c>
      <c r="CN44" s="45">
        <v>56.927854492402844</v>
      </c>
      <c r="CO44" s="45">
        <v>1.0695168226138925</v>
      </c>
      <c r="CP44" s="45">
        <v>19.603330305483873</v>
      </c>
      <c r="CQ44" s="45">
        <v>2.7045956915742932</v>
      </c>
      <c r="CR44" s="45">
        <v>16350.627155900345</v>
      </c>
      <c r="CS44" s="45">
        <v>5.04550124924409</v>
      </c>
      <c r="CT44" s="45">
        <v>7.8046801768046823</v>
      </c>
      <c r="CU44" s="45">
        <v>7.9997428723749104</v>
      </c>
      <c r="CV44" s="45">
        <v>16451.782377510845</v>
      </c>
      <c r="CW44" s="24"/>
      <c r="CX44" s="40">
        <v>50.219424926466779</v>
      </c>
      <c r="CY44" s="40">
        <v>52.33685276265215</v>
      </c>
      <c r="CZ44" s="40">
        <v>44.577417174256475</v>
      </c>
      <c r="DA44" s="40">
        <v>54.603944685319505</v>
      </c>
      <c r="DB44" s="40"/>
      <c r="DC44" s="40">
        <v>5.8299065525858573</v>
      </c>
      <c r="DD44" s="40">
        <v>2.206629286662777</v>
      </c>
      <c r="DE44" s="40"/>
      <c r="DF44" s="40">
        <v>8.3041548805996843</v>
      </c>
      <c r="DG44" s="40">
        <v>8.4325658357861784</v>
      </c>
      <c r="DH44" s="40"/>
      <c r="DI44" s="40">
        <v>3.3861499085306406</v>
      </c>
      <c r="DJ44" s="40"/>
      <c r="DK44" s="40">
        <v>7.3368976247673023</v>
      </c>
      <c r="DL44" s="40">
        <v>8.0838452918477319</v>
      </c>
      <c r="DM44" s="40"/>
      <c r="DN44" s="40">
        <v>2.7097238137598652</v>
      </c>
      <c r="DO44" s="40">
        <v>1.8056392046519059</v>
      </c>
      <c r="DP44" s="40"/>
      <c r="DQ44" s="40">
        <v>18.456987421963635</v>
      </c>
      <c r="DR44" s="40"/>
    </row>
    <row r="45" spans="1:122" ht="10.5" customHeight="1">
      <c r="A45" s="17" t="s">
        <v>226</v>
      </c>
      <c r="B45" s="16" t="s">
        <v>166</v>
      </c>
      <c r="C45" s="17" t="s">
        <v>167</v>
      </c>
      <c r="D45" s="123">
        <v>0.20000000298023199</v>
      </c>
      <c r="E45" s="139">
        <v>200.00000298023198</v>
      </c>
      <c r="F45" s="141">
        <v>990</v>
      </c>
      <c r="G45" s="123">
        <v>59.5</v>
      </c>
      <c r="H45" s="123">
        <v>0.95999997854232799</v>
      </c>
      <c r="I45" s="123">
        <v>18.299999237060501</v>
      </c>
      <c r="J45" s="123">
        <v>5.6799998283386204</v>
      </c>
      <c r="K45" s="123">
        <v>0.140000000596046</v>
      </c>
      <c r="L45" s="123">
        <v>2.8599998950958199</v>
      </c>
      <c r="M45" s="123">
        <v>6.2699999809265101</v>
      </c>
      <c r="N45" s="123">
        <v>5.1999998092651403</v>
      </c>
      <c r="O45" s="123">
        <v>0.75</v>
      </c>
      <c r="P45" s="123">
        <v>0.230000004172325</v>
      </c>
      <c r="Q45" s="122">
        <v>99.889998733997302</v>
      </c>
      <c r="R45" s="26"/>
      <c r="S45" s="26">
        <v>59.565522829213258</v>
      </c>
      <c r="T45" s="26">
        <v>0.96105715357827359</v>
      </c>
      <c r="U45" s="26">
        <v>18.32015163579349</v>
      </c>
      <c r="V45" s="26">
        <v>5.6862547805854033</v>
      </c>
      <c r="W45" s="26">
        <v>0.14015417195955712</v>
      </c>
      <c r="X45" s="26">
        <v>2.8631493956786147</v>
      </c>
      <c r="Y45" s="26">
        <v>6.2769046555133574</v>
      </c>
      <c r="Z45" s="26">
        <v>5.2057261739611311</v>
      </c>
      <c r="AA45" s="26">
        <v>0.75082591801529319</v>
      </c>
      <c r="AB45" s="26">
        <v>0.23025328570160955</v>
      </c>
      <c r="AC45" s="26">
        <v>99.999999999999986</v>
      </c>
      <c r="AD45" s="42">
        <v>0.6478940997730529</v>
      </c>
      <c r="AE45" s="42">
        <v>1.1141453281648974</v>
      </c>
      <c r="AF45" s="42">
        <v>0.47300437991555278</v>
      </c>
      <c r="AG45" s="43"/>
      <c r="AH45" s="16" t="s">
        <v>166</v>
      </c>
      <c r="AI45" s="122">
        <v>42.799999237060597</v>
      </c>
      <c r="AJ45" s="122">
        <v>3.0699999332428001</v>
      </c>
      <c r="AK45" s="122">
        <v>12.3999996185303</v>
      </c>
      <c r="AL45" s="122">
        <v>0.92000001668929998</v>
      </c>
      <c r="AM45" s="122">
        <v>8.8500003814697301</v>
      </c>
      <c r="AN45" s="122">
        <v>15</v>
      </c>
      <c r="AO45" s="122">
        <v>11.5</v>
      </c>
      <c r="AP45" s="122">
        <v>0.129999995231628</v>
      </c>
      <c r="AQ45" s="122">
        <v>2.75</v>
      </c>
      <c r="AR45" s="122">
        <v>0.21999999880790699</v>
      </c>
      <c r="AS45" s="122">
        <v>0</v>
      </c>
      <c r="AT45" s="122">
        <v>0</v>
      </c>
      <c r="AU45" s="122">
        <v>0</v>
      </c>
      <c r="AV45" s="124">
        <v>97.639999181032266</v>
      </c>
      <c r="AW45" s="29"/>
      <c r="AX45" s="42">
        <v>6.1504678038049567</v>
      </c>
      <c r="AY45" s="42">
        <v>1.8495321961950433</v>
      </c>
      <c r="AZ45" s="42">
        <v>0</v>
      </c>
      <c r="BA45" s="42">
        <v>8</v>
      </c>
      <c r="BB45" s="42">
        <v>0.25042789619712691</v>
      </c>
      <c r="BC45" s="42">
        <v>0.33185548008132826</v>
      </c>
      <c r="BD45" s="42">
        <v>0.10451945296063485</v>
      </c>
      <c r="BE45" s="42">
        <v>0.52564431693771496</v>
      </c>
      <c r="BF45" s="42">
        <v>3.212719231790814</v>
      </c>
      <c r="BG45" s="42">
        <v>0.53793841567967005</v>
      </c>
      <c r="BH45" s="42">
        <v>1.5821456604479617E-2</v>
      </c>
      <c r="BI45" s="42">
        <v>4.9789262502517682</v>
      </c>
      <c r="BJ45" s="42">
        <v>0</v>
      </c>
      <c r="BK45" s="42">
        <v>0</v>
      </c>
      <c r="BL45" s="42">
        <v>0</v>
      </c>
      <c r="BM45" s="42">
        <v>1.7704519622980373</v>
      </c>
      <c r="BN45" s="42">
        <v>0.22954803770196275</v>
      </c>
      <c r="BO45" s="42">
        <v>2</v>
      </c>
      <c r="BP45" s="42">
        <v>0.53659954700057899</v>
      </c>
      <c r="BQ45" s="42">
        <v>4.0325560134751873E-2</v>
      </c>
      <c r="BR45" s="42">
        <v>0.57692510713533085</v>
      </c>
      <c r="BS45" s="24" t="s">
        <v>622</v>
      </c>
      <c r="BT45" s="24" t="s">
        <v>624</v>
      </c>
      <c r="BU45" s="40">
        <v>0.75128446459823961</v>
      </c>
      <c r="BV45" s="42">
        <v>0.33098748162687569</v>
      </c>
      <c r="BW45" s="40">
        <v>0.2970774756754968</v>
      </c>
      <c r="BX45" s="40" t="s">
        <v>606</v>
      </c>
      <c r="BY45" s="40"/>
      <c r="BZ45" s="44">
        <v>980.4261192373001</v>
      </c>
      <c r="CA45" s="44">
        <v>395.4531658702864</v>
      </c>
      <c r="CB45" s="5">
        <v>1394.0751131317402</v>
      </c>
      <c r="CC45" s="44">
        <v>528.11159259508133</v>
      </c>
      <c r="CD45" s="44">
        <v>594.1292253641235</v>
      </c>
      <c r="CE45" s="44">
        <v>968.41882039478628</v>
      </c>
      <c r="CF45" s="44">
        <v>1258.7083293655487</v>
      </c>
      <c r="CG45" s="44">
        <v>440.30722779970495</v>
      </c>
      <c r="CH45" s="40">
        <v>9.7101499403496855E-2</v>
      </c>
      <c r="CI45" s="44">
        <v>968.41882039478628</v>
      </c>
      <c r="CJ45" s="24">
        <v>1312.0923569729368</v>
      </c>
      <c r="CK45" s="44">
        <v>1181.2469667632631</v>
      </c>
      <c r="CL45" s="44">
        <v>1142.5545792446499</v>
      </c>
      <c r="CM45" s="45">
        <v>3.6281972422981048</v>
      </c>
      <c r="CN45" s="45">
        <v>58.43787216440063</v>
      </c>
      <c r="CO45" s="45">
        <v>0.4052390845758212</v>
      </c>
      <c r="CP45" s="45">
        <v>17.601437519602722</v>
      </c>
      <c r="CQ45" s="45">
        <v>6.2068969091699504</v>
      </c>
      <c r="CR45" s="45">
        <v>5.1976638740351175</v>
      </c>
      <c r="CS45" s="45">
        <v>2.7173450070334821</v>
      </c>
      <c r="CT45" s="45">
        <v>0.83065273184299371</v>
      </c>
      <c r="CU45" s="45">
        <v>4.9453704398478999</v>
      </c>
      <c r="CV45" s="45">
        <v>96.34247773050862</v>
      </c>
      <c r="CW45" s="24"/>
      <c r="CX45" s="40">
        <v>54.595605227730651</v>
      </c>
      <c r="CY45" s="40">
        <v>57.336698581227395</v>
      </c>
      <c r="CZ45" s="40">
        <v>48.534523722214502</v>
      </c>
      <c r="DA45" s="40">
        <v>58.695126373737558</v>
      </c>
      <c r="DB45" s="40"/>
      <c r="DC45" s="40">
        <v>3.1502666663286103</v>
      </c>
      <c r="DD45" s="40">
        <v>1.1323314158635018</v>
      </c>
      <c r="DE45" s="40"/>
      <c r="DF45" s="40">
        <v>5.1880610395339515</v>
      </c>
      <c r="DG45" s="40">
        <v>4.981715775759409</v>
      </c>
      <c r="DH45" s="40"/>
      <c r="DI45" s="40">
        <v>2.1956601329280052</v>
      </c>
      <c r="DJ45" s="40"/>
      <c r="DK45" s="40">
        <v>6.0144150493113226</v>
      </c>
      <c r="DL45" s="40">
        <v>5.5115658542800379</v>
      </c>
      <c r="DM45" s="40"/>
      <c r="DN45" s="40">
        <v>3.1831888399153727</v>
      </c>
      <c r="DO45" s="40">
        <v>2.0961674925533083</v>
      </c>
      <c r="DP45" s="40"/>
      <c r="DQ45" s="40">
        <v>17.749013249388124</v>
      </c>
      <c r="DR45" s="40"/>
    </row>
    <row r="46" spans="1:122" ht="10.5" customHeight="1">
      <c r="A46" s="14" t="s">
        <v>8</v>
      </c>
      <c r="B46" s="12" t="s">
        <v>9</v>
      </c>
      <c r="C46" s="13" t="s">
        <v>6</v>
      </c>
      <c r="D46" s="121">
        <v>0.2</v>
      </c>
      <c r="E46" s="139">
        <v>200</v>
      </c>
      <c r="F46" s="140">
        <v>940</v>
      </c>
      <c r="G46" s="121">
        <v>61.14</v>
      </c>
      <c r="H46" s="121">
        <v>0.87</v>
      </c>
      <c r="I46" s="121">
        <v>17.87</v>
      </c>
      <c r="J46" s="121">
        <v>2.09</v>
      </c>
      <c r="K46" s="121">
        <v>0.11</v>
      </c>
      <c r="L46" s="121">
        <v>0.57999999999999996</v>
      </c>
      <c r="M46" s="121">
        <v>5.44</v>
      </c>
      <c r="N46" s="121">
        <v>4.12</v>
      </c>
      <c r="O46" s="121">
        <v>0.28999999999999998</v>
      </c>
      <c r="P46" s="121">
        <v>0.28999999999999998</v>
      </c>
      <c r="Q46" s="122">
        <v>92.800000000000011</v>
      </c>
      <c r="R46" s="26"/>
      <c r="S46" s="26">
        <v>65.88362068965516</v>
      </c>
      <c r="T46" s="26">
        <v>0.9375</v>
      </c>
      <c r="U46" s="26">
        <v>19.256465517241377</v>
      </c>
      <c r="V46" s="26">
        <v>2.2521551724137927</v>
      </c>
      <c r="W46" s="26">
        <v>0.11853448275862066</v>
      </c>
      <c r="X46" s="26">
        <v>0.62499999999999989</v>
      </c>
      <c r="Y46" s="26">
        <v>5.8620689655172411</v>
      </c>
      <c r="Z46" s="26">
        <v>4.4396551724137927</v>
      </c>
      <c r="AA46" s="26">
        <v>0.31249999999999994</v>
      </c>
      <c r="AB46" s="26">
        <v>0.31249999999999994</v>
      </c>
      <c r="AC46" s="26">
        <v>99.999999999999986</v>
      </c>
      <c r="AD46" s="42">
        <v>0.69502541733516388</v>
      </c>
      <c r="AE46" s="42">
        <v>2.0215190145600106</v>
      </c>
      <c r="AF46" s="42">
        <v>0.33095936023610256</v>
      </c>
      <c r="AG46" s="43"/>
      <c r="AH46" s="12" t="s">
        <v>9</v>
      </c>
      <c r="AI46" s="122">
        <v>45.27</v>
      </c>
      <c r="AJ46" s="122">
        <v>2.42</v>
      </c>
      <c r="AK46" s="122">
        <v>10.08</v>
      </c>
      <c r="AL46" s="122"/>
      <c r="AM46" s="122">
        <v>10.66</v>
      </c>
      <c r="AN46" s="122">
        <v>15.53</v>
      </c>
      <c r="AO46" s="122">
        <v>10.34</v>
      </c>
      <c r="AP46" s="122">
        <v>0.27</v>
      </c>
      <c r="AQ46" s="122">
        <v>2.34</v>
      </c>
      <c r="AR46" s="122">
        <v>0.08</v>
      </c>
      <c r="AS46" s="122">
        <v>0</v>
      </c>
      <c r="AT46" s="122">
        <v>0</v>
      </c>
      <c r="AU46" s="122">
        <v>0</v>
      </c>
      <c r="AV46" s="122">
        <v>96.990000000000009</v>
      </c>
      <c r="AW46" s="26"/>
      <c r="AX46" s="42">
        <v>6.5122698900082971</v>
      </c>
      <c r="AY46" s="42">
        <v>1.4877301099917029</v>
      </c>
      <c r="AZ46" s="42">
        <v>0</v>
      </c>
      <c r="BA46" s="42">
        <v>8</v>
      </c>
      <c r="BB46" s="42">
        <v>0.22113353294560456</v>
      </c>
      <c r="BC46" s="42">
        <v>0.26186864552841549</v>
      </c>
      <c r="BD46" s="42">
        <v>0</v>
      </c>
      <c r="BE46" s="42">
        <v>0.63229151191355726</v>
      </c>
      <c r="BF46" s="42">
        <v>3.3297411855234134</v>
      </c>
      <c r="BG46" s="42">
        <v>0.55496512408900944</v>
      </c>
      <c r="BH46" s="42">
        <v>0</v>
      </c>
      <c r="BI46" s="42">
        <v>5</v>
      </c>
      <c r="BJ46" s="42">
        <v>0</v>
      </c>
      <c r="BK46" s="42">
        <v>9.5200036180219438E-2</v>
      </c>
      <c r="BL46" s="42">
        <v>3.2894584143716654E-2</v>
      </c>
      <c r="BM46" s="42">
        <v>1.5935450813167289</v>
      </c>
      <c r="BN46" s="42">
        <v>0.27836029835933496</v>
      </c>
      <c r="BO46" s="42">
        <v>2</v>
      </c>
      <c r="BP46" s="42">
        <v>0.37424877652126165</v>
      </c>
      <c r="BQ46" s="42">
        <v>1.4679295913784408E-2</v>
      </c>
      <c r="BR46" s="42">
        <v>0.38892807243504607</v>
      </c>
      <c r="BS46" s="24" t="s">
        <v>622</v>
      </c>
      <c r="BT46" s="24" t="s">
        <v>623</v>
      </c>
      <c r="BU46" s="40">
        <v>0.72194239888472722</v>
      </c>
      <c r="BV46" s="42">
        <v>0.38507496721029622</v>
      </c>
      <c r="BW46" s="40">
        <v>0.19048792736392287</v>
      </c>
      <c r="BX46" s="40" t="s">
        <v>606</v>
      </c>
      <c r="BY46" s="40"/>
      <c r="BZ46" s="44">
        <v>889.88230224823337</v>
      </c>
      <c r="CA46" s="44">
        <v>218.93144490378594</v>
      </c>
      <c r="CB46" s="5">
        <v>383.82604040817705</v>
      </c>
      <c r="CC46" s="44">
        <v>268.48974960394696</v>
      </c>
      <c r="CD46" s="44">
        <v>286.31651455898322</v>
      </c>
      <c r="CE46" s="44">
        <v>327.50248471921469</v>
      </c>
      <c r="CF46" s="44">
        <v>499.44023154059465</v>
      </c>
      <c r="CG46" s="44">
        <v>59.012735115267731</v>
      </c>
      <c r="CH46" s="40">
        <v>-0.30121507912664947</v>
      </c>
      <c r="CI46" s="44">
        <v>268.48974960394696</v>
      </c>
      <c r="CJ46" s="24">
        <v>301.50709191270778</v>
      </c>
      <c r="CK46" s="44">
        <v>326.15789500606201</v>
      </c>
      <c r="CL46" s="44">
        <v>959.58317940849145</v>
      </c>
      <c r="CM46" s="45">
        <v>1.2286024910397824</v>
      </c>
      <c r="CN46" s="45">
        <v>67.869066387638483</v>
      </c>
      <c r="CO46" s="45">
        <v>0.33902551271219111</v>
      </c>
      <c r="CP46" s="45">
        <v>16.139290159192747</v>
      </c>
      <c r="CQ46" s="45">
        <v>3.5498409742491628</v>
      </c>
      <c r="CR46" s="45">
        <v>1.2142797894909634</v>
      </c>
      <c r="CS46" s="45">
        <v>2.3734827276923269</v>
      </c>
      <c r="CT46" s="45">
        <v>1.6021956034221692</v>
      </c>
      <c r="CU46" s="45">
        <v>4.5690642203865846</v>
      </c>
      <c r="CV46" s="45">
        <v>97.656245374784646</v>
      </c>
      <c r="CW46" s="24"/>
      <c r="CX46" s="40">
        <v>67.230157466823144</v>
      </c>
      <c r="CY46" s="40">
        <v>66.388685188905328</v>
      </c>
      <c r="CZ46" s="40">
        <v>57.121130404804724</v>
      </c>
      <c r="DA46" s="40">
        <v>67.432976978899546</v>
      </c>
      <c r="DB46" s="40"/>
      <c r="DC46" s="40">
        <v>1.7140637275321426</v>
      </c>
      <c r="DD46" s="40">
        <v>0.58756439810700678</v>
      </c>
      <c r="DE46" s="40"/>
      <c r="DF46" s="40">
        <v>3.1074893729185131</v>
      </c>
      <c r="DG46" s="40">
        <v>3.0814847992557324</v>
      </c>
      <c r="DH46" s="40"/>
      <c r="DI46" s="40">
        <v>0.95217204143649503</v>
      </c>
      <c r="DJ46" s="40"/>
      <c r="DK46" s="40">
        <v>4.6560170570328623</v>
      </c>
      <c r="DL46" s="40">
        <v>3.7539002769377654</v>
      </c>
      <c r="DM46" s="40"/>
      <c r="DN46" s="40">
        <v>1.7517829426536298</v>
      </c>
      <c r="DO46" s="40">
        <v>2.0989857691271219</v>
      </c>
      <c r="DP46" s="40"/>
      <c r="DQ46" s="40">
        <v>16.569590813985293</v>
      </c>
      <c r="DR46" s="40"/>
    </row>
    <row r="47" spans="1:122" ht="10.5" customHeight="1">
      <c r="A47" s="14" t="s">
        <v>8</v>
      </c>
      <c r="B47" s="12" t="s">
        <v>10</v>
      </c>
      <c r="C47" s="13" t="s">
        <v>6</v>
      </c>
      <c r="D47" s="121">
        <v>0.2</v>
      </c>
      <c r="E47" s="139">
        <v>200</v>
      </c>
      <c r="F47" s="140">
        <v>900</v>
      </c>
      <c r="G47" s="121">
        <v>65.39</v>
      </c>
      <c r="H47" s="121">
        <v>0.61</v>
      </c>
      <c r="I47" s="121">
        <v>16</v>
      </c>
      <c r="J47" s="121">
        <v>1.73</v>
      </c>
      <c r="K47" s="121">
        <v>0.12</v>
      </c>
      <c r="L47" s="121">
        <v>0.52</v>
      </c>
      <c r="M47" s="121">
        <v>3.87</v>
      </c>
      <c r="N47" s="121">
        <v>3.84</v>
      </c>
      <c r="O47" s="121">
        <v>0.19</v>
      </c>
      <c r="P47" s="121">
        <v>0.37</v>
      </c>
      <c r="Q47" s="122">
        <v>92.640000000000015</v>
      </c>
      <c r="R47" s="26"/>
      <c r="S47" s="26">
        <v>70.585060449050076</v>
      </c>
      <c r="T47" s="26">
        <v>0.65846286701208967</v>
      </c>
      <c r="U47" s="26">
        <v>17.27115716753022</v>
      </c>
      <c r="V47" s="26">
        <v>1.8674438687392052</v>
      </c>
      <c r="W47" s="26">
        <v>0.12953367875647667</v>
      </c>
      <c r="X47" s="26">
        <v>0.56131260794473226</v>
      </c>
      <c r="Y47" s="26">
        <v>4.1774611398963728</v>
      </c>
      <c r="Z47" s="26">
        <v>4.1450777202072535</v>
      </c>
      <c r="AA47" s="26">
        <v>0.20509499136442139</v>
      </c>
      <c r="AB47" s="26">
        <v>0.39939550949913644</v>
      </c>
      <c r="AC47" s="26">
        <v>99.999999999999986</v>
      </c>
      <c r="AD47" s="42">
        <v>0.73683975814701796</v>
      </c>
      <c r="AE47" s="42">
        <v>1.8663895649701085</v>
      </c>
      <c r="AF47" s="42">
        <v>0.34887093234670924</v>
      </c>
      <c r="AG47" s="43"/>
      <c r="AH47" s="12" t="s">
        <v>10</v>
      </c>
      <c r="AI47" s="122">
        <v>44.47</v>
      </c>
      <c r="AJ47" s="122">
        <v>2.7</v>
      </c>
      <c r="AK47" s="122">
        <v>11.48</v>
      </c>
      <c r="AL47" s="122"/>
      <c r="AM47" s="122">
        <v>11.39</v>
      </c>
      <c r="AN47" s="122">
        <v>14.29</v>
      </c>
      <c r="AO47" s="122">
        <v>10.64</v>
      </c>
      <c r="AP47" s="122">
        <v>0.27</v>
      </c>
      <c r="AQ47" s="122">
        <v>2.23</v>
      </c>
      <c r="AR47" s="122">
        <v>0.08</v>
      </c>
      <c r="AS47" s="122">
        <v>0</v>
      </c>
      <c r="AT47" s="122">
        <v>0</v>
      </c>
      <c r="AU47" s="122">
        <v>0</v>
      </c>
      <c r="AV47" s="122">
        <v>97.550000000000011</v>
      </c>
      <c r="AW47" s="26"/>
      <c r="AX47" s="42">
        <v>6.380366248602785</v>
      </c>
      <c r="AY47" s="42">
        <v>1.619633751397215</v>
      </c>
      <c r="AZ47" s="42">
        <v>0</v>
      </c>
      <c r="BA47" s="42">
        <v>8</v>
      </c>
      <c r="BB47" s="42">
        <v>0.32145480464065268</v>
      </c>
      <c r="BC47" s="42">
        <v>0.29139928597805187</v>
      </c>
      <c r="BD47" s="42">
        <v>0</v>
      </c>
      <c r="BE47" s="42">
        <v>0.67318949469065359</v>
      </c>
      <c r="BF47" s="42">
        <v>3.0558204588195865</v>
      </c>
      <c r="BG47" s="42">
        <v>0.65813595587105489</v>
      </c>
      <c r="BH47" s="42">
        <v>0</v>
      </c>
      <c r="BI47" s="42">
        <v>5</v>
      </c>
      <c r="BJ47" s="42">
        <v>0</v>
      </c>
      <c r="BK47" s="42">
        <v>3.5351292305429771E-2</v>
      </c>
      <c r="BL47" s="42">
        <v>3.2808092713655201E-2</v>
      </c>
      <c r="BM47" s="42">
        <v>1.6354679078310936</v>
      </c>
      <c r="BN47" s="42">
        <v>0.29637270714982145</v>
      </c>
      <c r="BO47" s="42">
        <v>2</v>
      </c>
      <c r="BP47" s="42">
        <v>0.32392288837721084</v>
      </c>
      <c r="BQ47" s="42">
        <v>1.4640698882421086E-2</v>
      </c>
      <c r="BR47" s="42">
        <v>0.33856358725963193</v>
      </c>
      <c r="BS47" s="24" t="s">
        <v>622</v>
      </c>
      <c r="BT47" s="24" t="s">
        <v>332</v>
      </c>
      <c r="BU47" s="40">
        <v>0.69097171110794764</v>
      </c>
      <c r="BV47" s="42">
        <v>0.4471477331819802</v>
      </c>
      <c r="BW47" s="40">
        <v>0.23957899335401694</v>
      </c>
      <c r="BX47" s="40" t="s">
        <v>606</v>
      </c>
      <c r="BY47" s="40"/>
      <c r="BZ47" s="44">
        <v>915.51285168378308</v>
      </c>
      <c r="CA47" s="44">
        <v>308.62443712410169</v>
      </c>
      <c r="CB47" s="5">
        <v>382.34803503387616</v>
      </c>
      <c r="CC47" s="44">
        <v>347.26220703562461</v>
      </c>
      <c r="CD47" s="44">
        <v>354.25944503720433</v>
      </c>
      <c r="CE47" s="44">
        <v>293.18773122829327</v>
      </c>
      <c r="CF47" s="44">
        <v>552.22056008407878</v>
      </c>
      <c r="CG47" s="44">
        <v>-54.074475807331339</v>
      </c>
      <c r="CH47" s="40">
        <v>-0.44428768944804925</v>
      </c>
      <c r="CI47" s="44">
        <v>354.25944503720433</v>
      </c>
      <c r="CJ47" s="24">
        <v>286.16127217259776</v>
      </c>
      <c r="CK47" s="44">
        <v>368.30374003554027</v>
      </c>
      <c r="CL47" s="44">
        <v>951.05510587867229</v>
      </c>
      <c r="CM47" s="45">
        <v>0.33154652593370126</v>
      </c>
      <c r="CN47" s="45">
        <v>63.707065096344088</v>
      </c>
      <c r="CO47" s="45">
        <v>0.56694873427775483</v>
      </c>
      <c r="CP47" s="45">
        <v>16.767762418190951</v>
      </c>
      <c r="CQ47" s="45">
        <v>5.2481180058270898</v>
      </c>
      <c r="CR47" s="45">
        <v>1.8306886752084059</v>
      </c>
      <c r="CS47" s="45">
        <v>5.1639298903885864</v>
      </c>
      <c r="CT47" s="45">
        <v>1.1713883629487272</v>
      </c>
      <c r="CU47" s="45">
        <v>5.1984980170856581</v>
      </c>
      <c r="CV47" s="45">
        <v>99.654399200271271</v>
      </c>
      <c r="CW47" s="24"/>
      <c r="CX47" s="40">
        <v>67.249893845347216</v>
      </c>
      <c r="CY47" s="40">
        <v>66.226247308367419</v>
      </c>
      <c r="CZ47" s="40">
        <v>55.722239846398793</v>
      </c>
      <c r="DA47" s="40">
        <v>65.965325122444398</v>
      </c>
      <c r="DB47" s="40"/>
      <c r="DC47" s="40">
        <v>1.8216062252102572</v>
      </c>
      <c r="DD47" s="40">
        <v>0.64038018608115876</v>
      </c>
      <c r="DE47" s="40"/>
      <c r="DF47" s="40">
        <v>3.2168194451815006</v>
      </c>
      <c r="DG47" s="40">
        <v>3.4773872391913767</v>
      </c>
      <c r="DH47" s="40"/>
      <c r="DI47" s="40">
        <v>1.059972178806462</v>
      </c>
      <c r="DJ47" s="40"/>
      <c r="DK47" s="40">
        <v>4.8615582407243947</v>
      </c>
      <c r="DL47" s="40">
        <v>4.1556904634951781</v>
      </c>
      <c r="DM47" s="40"/>
      <c r="DN47" s="40">
        <v>1.717158541536338</v>
      </c>
      <c r="DO47" s="40">
        <v>2.2537738902043127</v>
      </c>
      <c r="DP47" s="40"/>
      <c r="DQ47" s="40">
        <v>16.992637766020859</v>
      </c>
      <c r="DR47" s="40"/>
    </row>
    <row r="48" spans="1:122" ht="10.5" customHeight="1">
      <c r="A48" s="14" t="s">
        <v>8</v>
      </c>
      <c r="B48" s="12" t="s">
        <v>11</v>
      </c>
      <c r="C48" s="13" t="s">
        <v>6</v>
      </c>
      <c r="D48" s="121">
        <v>0.2</v>
      </c>
      <c r="E48" s="139">
        <v>200</v>
      </c>
      <c r="F48" s="140">
        <v>940</v>
      </c>
      <c r="G48" s="121">
        <v>59.6</v>
      </c>
      <c r="H48" s="121">
        <v>0.84</v>
      </c>
      <c r="I48" s="121">
        <v>17.739999999999998</v>
      </c>
      <c r="J48" s="121">
        <v>2.27</v>
      </c>
      <c r="K48" s="121">
        <v>0.12</v>
      </c>
      <c r="L48" s="121">
        <v>0.59</v>
      </c>
      <c r="M48" s="121">
        <v>5.46</v>
      </c>
      <c r="N48" s="121">
        <v>3.52</v>
      </c>
      <c r="O48" s="121">
        <v>0.37</v>
      </c>
      <c r="P48" s="121">
        <v>0.27</v>
      </c>
      <c r="Q48" s="122">
        <v>90.78</v>
      </c>
      <c r="R48" s="26"/>
      <c r="S48" s="26">
        <v>65.653227583168089</v>
      </c>
      <c r="T48" s="26">
        <v>0.92531394580304027</v>
      </c>
      <c r="U48" s="26">
        <v>19.541749283983254</v>
      </c>
      <c r="V48" s="26">
        <v>2.5005507821105972</v>
      </c>
      <c r="W48" s="26">
        <v>0.13218770654329146</v>
      </c>
      <c r="X48" s="26">
        <v>0.64992289050451635</v>
      </c>
      <c r="Y48" s="26">
        <v>6.0145406477197616</v>
      </c>
      <c r="Z48" s="26">
        <v>3.8775060586032168</v>
      </c>
      <c r="AA48" s="26">
        <v>0.40757876184181535</v>
      </c>
      <c r="AB48" s="26">
        <v>0.29742233972240584</v>
      </c>
      <c r="AC48" s="26">
        <v>99.999999999999972</v>
      </c>
      <c r="AD48" s="42">
        <v>0.68686129832702214</v>
      </c>
      <c r="AE48" s="42">
        <v>2.1584072131779335</v>
      </c>
      <c r="AF48" s="42">
        <v>0.31661528501697467</v>
      </c>
      <c r="AG48" s="43"/>
      <c r="AH48" s="12" t="s">
        <v>11</v>
      </c>
      <c r="AI48" s="122">
        <v>45.05</v>
      </c>
      <c r="AJ48" s="122">
        <v>2.36</v>
      </c>
      <c r="AK48" s="122">
        <v>10.43</v>
      </c>
      <c r="AL48" s="122"/>
      <c r="AM48" s="122">
        <v>10.64</v>
      </c>
      <c r="AN48" s="122">
        <v>15.52</v>
      </c>
      <c r="AO48" s="122">
        <v>10.48</v>
      </c>
      <c r="AP48" s="122">
        <v>0.28000000000000003</v>
      </c>
      <c r="AQ48" s="122">
        <v>2.12</v>
      </c>
      <c r="AR48" s="122">
        <v>7.0000000000000007E-2</v>
      </c>
      <c r="AS48" s="122">
        <v>0</v>
      </c>
      <c r="AT48" s="122">
        <v>0</v>
      </c>
      <c r="AU48" s="122">
        <v>0</v>
      </c>
      <c r="AV48" s="122">
        <v>96.949999999999989</v>
      </c>
      <c r="AW48" s="26"/>
      <c r="AX48" s="42">
        <v>6.4809641384626353</v>
      </c>
      <c r="AY48" s="42">
        <v>1.5190358615373647</v>
      </c>
      <c r="AZ48" s="42">
        <v>0</v>
      </c>
      <c r="BA48" s="42">
        <v>8</v>
      </c>
      <c r="BB48" s="42">
        <v>0.24925667135725105</v>
      </c>
      <c r="BC48" s="42">
        <v>0.25538951629796058</v>
      </c>
      <c r="BD48" s="42">
        <v>0</v>
      </c>
      <c r="BE48" s="42">
        <v>0.63115480131637014</v>
      </c>
      <c r="BF48" s="42">
        <v>3.32777278577744</v>
      </c>
      <c r="BG48" s="42">
        <v>0.53642622525097838</v>
      </c>
      <c r="BH48" s="42">
        <v>0</v>
      </c>
      <c r="BI48" s="42">
        <v>5</v>
      </c>
      <c r="BJ48" s="42">
        <v>0</v>
      </c>
      <c r="BK48" s="42">
        <v>0.11253711198607985</v>
      </c>
      <c r="BL48" s="42">
        <v>3.4114702963838332E-2</v>
      </c>
      <c r="BM48" s="42">
        <v>1.6152063924055666</v>
      </c>
      <c r="BN48" s="42">
        <v>0.23814179264451507</v>
      </c>
      <c r="BO48" s="42">
        <v>2</v>
      </c>
      <c r="BP48" s="42">
        <v>0.35314208690684745</v>
      </c>
      <c r="BQ48" s="42">
        <v>1.2845062005483302E-2</v>
      </c>
      <c r="BR48" s="42">
        <v>0.36598714891233075</v>
      </c>
      <c r="BS48" s="24" t="s">
        <v>622</v>
      </c>
      <c r="BT48" s="24" t="s">
        <v>332</v>
      </c>
      <c r="BU48" s="40">
        <v>0.7221900084930245</v>
      </c>
      <c r="BV48" s="42">
        <v>0.38460014991160457</v>
      </c>
      <c r="BW48" s="40">
        <v>0.17818702030064942</v>
      </c>
      <c r="BX48" s="40" t="s">
        <v>606</v>
      </c>
      <c r="BY48" s="40"/>
      <c r="BZ48" s="44">
        <v>896.56616678034698</v>
      </c>
      <c r="CA48" s="44">
        <v>237.41965341908966</v>
      </c>
      <c r="CB48" s="5">
        <v>346.68882613416758</v>
      </c>
      <c r="CC48" s="44">
        <v>291.4841985557116</v>
      </c>
      <c r="CD48" s="44">
        <v>309.82556939385745</v>
      </c>
      <c r="CE48" s="44">
        <v>182.2403447875335</v>
      </c>
      <c r="CF48" s="44">
        <v>436.38498327555368</v>
      </c>
      <c r="CG48" s="44">
        <v>-109.2438537681781</v>
      </c>
      <c r="CH48" s="40">
        <v>-0.25872237689793309</v>
      </c>
      <c r="CI48" s="44">
        <v>291.4841985557116</v>
      </c>
      <c r="CJ48" s="24">
        <v>255.33924309675899</v>
      </c>
      <c r="CK48" s="44">
        <v>319.08651234493959</v>
      </c>
      <c r="CL48" s="44">
        <v>948.67375522032796</v>
      </c>
      <c r="CM48" s="45">
        <v>0.93569716293244642</v>
      </c>
      <c r="CN48" s="45">
        <v>66.610523246229732</v>
      </c>
      <c r="CO48" s="45">
        <v>0.44082171308771734</v>
      </c>
      <c r="CP48" s="45">
        <v>16.250134844705894</v>
      </c>
      <c r="CQ48" s="45">
        <v>4.0156208357191838</v>
      </c>
      <c r="CR48" s="45">
        <v>1.5103953584313472</v>
      </c>
      <c r="CS48" s="45">
        <v>3.7454461507278811</v>
      </c>
      <c r="CT48" s="45">
        <v>1.4098161556778963</v>
      </c>
      <c r="CU48" s="45">
        <v>4.8490741269036723</v>
      </c>
      <c r="CV48" s="45">
        <v>98.831832431483349</v>
      </c>
      <c r="CW48" s="24"/>
      <c r="CX48" s="40">
        <v>67.379500785589244</v>
      </c>
      <c r="CY48" s="40">
        <v>66.026756946177471</v>
      </c>
      <c r="CZ48" s="40">
        <v>56.340240465364573</v>
      </c>
      <c r="DA48" s="40">
        <v>66.639834143972962</v>
      </c>
      <c r="DB48" s="40"/>
      <c r="DC48" s="40">
        <v>1.7732566091190038</v>
      </c>
      <c r="DD48" s="40">
        <v>0.61312123054746126</v>
      </c>
      <c r="DE48" s="40"/>
      <c r="DF48" s="40">
        <v>3.152735403248768</v>
      </c>
      <c r="DG48" s="40">
        <v>3.1946921147026699</v>
      </c>
      <c r="DH48" s="40"/>
      <c r="DI48" s="40">
        <v>1.0622940484425585</v>
      </c>
      <c r="DJ48" s="40"/>
      <c r="DK48" s="40">
        <v>4.9805660655328552</v>
      </c>
      <c r="DL48" s="40">
        <v>4.0362744351051019</v>
      </c>
      <c r="DM48" s="40"/>
      <c r="DN48" s="40">
        <v>1.5465733952777971</v>
      </c>
      <c r="DO48" s="40">
        <v>2.0749420865766348</v>
      </c>
      <c r="DP48" s="40"/>
      <c r="DQ48" s="40">
        <v>16.568060020699825</v>
      </c>
      <c r="DR48" s="40"/>
    </row>
    <row r="49" spans="1:122" ht="10.5" customHeight="1">
      <c r="A49" s="14" t="s">
        <v>8</v>
      </c>
      <c r="B49" s="12" t="s">
        <v>12</v>
      </c>
      <c r="C49" s="13" t="s">
        <v>6</v>
      </c>
      <c r="D49" s="121">
        <v>0.2</v>
      </c>
      <c r="E49" s="139">
        <v>200</v>
      </c>
      <c r="F49" s="140">
        <v>940</v>
      </c>
      <c r="G49" s="121">
        <v>60.52</v>
      </c>
      <c r="H49" s="121">
        <v>0.44</v>
      </c>
      <c r="I49" s="121">
        <v>17.63</v>
      </c>
      <c r="J49" s="121">
        <v>3.22</v>
      </c>
      <c r="K49" s="121">
        <v>0.17</v>
      </c>
      <c r="L49" s="121">
        <v>0.97</v>
      </c>
      <c r="M49" s="121">
        <v>4.79</v>
      </c>
      <c r="N49" s="121">
        <v>3.45</v>
      </c>
      <c r="O49" s="121">
        <v>1.52</v>
      </c>
      <c r="P49" s="121">
        <v>0.46</v>
      </c>
      <c r="Q49" s="122">
        <v>93.17</v>
      </c>
      <c r="R49" s="26"/>
      <c r="S49" s="26">
        <v>64.95653107223356</v>
      </c>
      <c r="T49" s="26">
        <v>0.47225501770956313</v>
      </c>
      <c r="U49" s="26">
        <v>18.92239991413545</v>
      </c>
      <c r="V49" s="26">
        <v>3.4560480841472576</v>
      </c>
      <c r="W49" s="26">
        <v>0.18246216593324033</v>
      </c>
      <c r="X49" s="26">
        <v>1.0411076526779006</v>
      </c>
      <c r="Y49" s="26">
        <v>5.1411398518836533</v>
      </c>
      <c r="Z49" s="26">
        <v>3.7029086615863473</v>
      </c>
      <c r="AA49" s="26">
        <v>1.6314264248148544</v>
      </c>
      <c r="AB49" s="26">
        <v>0.49372115487817964</v>
      </c>
      <c r="AC49" s="26">
        <v>99.999999999999986</v>
      </c>
      <c r="AD49" s="42">
        <v>0.69105301028327737</v>
      </c>
      <c r="AE49" s="42">
        <v>1.862274410098296</v>
      </c>
      <c r="AF49" s="42">
        <v>0.34937251175915662</v>
      </c>
      <c r="AG49" s="43"/>
      <c r="AH49" s="12" t="s">
        <v>12</v>
      </c>
      <c r="AI49" s="122">
        <v>45.18</v>
      </c>
      <c r="AJ49" s="122">
        <v>1.55</v>
      </c>
      <c r="AK49" s="122">
        <v>11.09</v>
      </c>
      <c r="AL49" s="122"/>
      <c r="AM49" s="122">
        <v>10.8</v>
      </c>
      <c r="AN49" s="122">
        <v>14.9</v>
      </c>
      <c r="AO49" s="122">
        <v>10.98</v>
      </c>
      <c r="AP49" s="122">
        <v>0.26</v>
      </c>
      <c r="AQ49" s="122">
        <v>2</v>
      </c>
      <c r="AR49" s="122">
        <v>0.59</v>
      </c>
      <c r="AS49" s="122">
        <v>0</v>
      </c>
      <c r="AT49" s="122">
        <v>0</v>
      </c>
      <c r="AU49" s="122">
        <v>0</v>
      </c>
      <c r="AV49" s="122">
        <v>97.350000000000009</v>
      </c>
      <c r="AW49" s="26"/>
      <c r="AX49" s="42">
        <v>6.4921770705458348</v>
      </c>
      <c r="AY49" s="42">
        <v>1.5078229294541652</v>
      </c>
      <c r="AZ49" s="42">
        <v>0</v>
      </c>
      <c r="BA49" s="42">
        <v>8</v>
      </c>
      <c r="BB49" s="42">
        <v>0.37019899306451753</v>
      </c>
      <c r="BC49" s="42">
        <v>0.16754137201524585</v>
      </c>
      <c r="BD49" s="42">
        <v>0</v>
      </c>
      <c r="BE49" s="42">
        <v>0.63978253544939179</v>
      </c>
      <c r="BF49" s="42">
        <v>3.1911522443735167</v>
      </c>
      <c r="BG49" s="42">
        <v>0.63132485509732827</v>
      </c>
      <c r="BH49" s="42">
        <v>0</v>
      </c>
      <c r="BI49" s="42">
        <v>5</v>
      </c>
      <c r="BJ49" s="42">
        <v>0</v>
      </c>
      <c r="BK49" s="42">
        <v>2.676348141663043E-2</v>
      </c>
      <c r="BL49" s="42">
        <v>3.1641438376301637E-2</v>
      </c>
      <c r="BM49" s="42">
        <v>1.690317894065821</v>
      </c>
      <c r="BN49" s="42">
        <v>0.25127718614124683</v>
      </c>
      <c r="BO49" s="42">
        <v>2</v>
      </c>
      <c r="BP49" s="42">
        <v>0.30589506659816434</v>
      </c>
      <c r="BQ49" s="42">
        <v>0.10814077645284682</v>
      </c>
      <c r="BR49" s="42">
        <v>0.41403584305101115</v>
      </c>
      <c r="BS49" s="24" t="s">
        <v>622</v>
      </c>
      <c r="BT49" s="24" t="s">
        <v>332</v>
      </c>
      <c r="BU49" s="40">
        <v>0.71087899564606416</v>
      </c>
      <c r="BV49" s="42">
        <v>0.40662776106110604</v>
      </c>
      <c r="BW49" s="40">
        <v>0.21835007711867935</v>
      </c>
      <c r="BX49" s="40" t="s">
        <v>606</v>
      </c>
      <c r="BY49" s="40"/>
      <c r="BZ49" s="44">
        <v>903.69082543485388</v>
      </c>
      <c r="CA49" s="44">
        <v>282.56617017266183</v>
      </c>
      <c r="CB49" s="5">
        <v>397.33198819324127</v>
      </c>
      <c r="CC49" s="44">
        <v>312.50491173612897</v>
      </c>
      <c r="CD49" s="44">
        <v>335.65797637972861</v>
      </c>
      <c r="CE49" s="44">
        <v>390.19051569941337</v>
      </c>
      <c r="CF49" s="44">
        <v>707.60646696894469</v>
      </c>
      <c r="CG49" s="44">
        <v>77.685603963284393</v>
      </c>
      <c r="CH49" s="40">
        <v>-0.78089478822631897</v>
      </c>
      <c r="CI49" s="44">
        <v>312.50491173612897</v>
      </c>
      <c r="CJ49" s="24">
        <v>309.28220893628134</v>
      </c>
      <c r="CK49" s="44">
        <v>354.91844996468512</v>
      </c>
      <c r="CL49" s="44">
        <v>906.25348038968912</v>
      </c>
      <c r="CM49" s="45">
        <v>2.7000503218504397</v>
      </c>
      <c r="CN49" s="45">
        <v>70.212601367703385</v>
      </c>
      <c r="CO49" s="45">
        <v>0.29251367137289175</v>
      </c>
      <c r="CP49" s="45">
        <v>16.105064957322611</v>
      </c>
      <c r="CQ49" s="45">
        <v>1.919969732413948</v>
      </c>
      <c r="CR49" s="45">
        <v>0.81849835259117043</v>
      </c>
      <c r="CS49" s="45">
        <v>2.3894383054670794</v>
      </c>
      <c r="CT49" s="45">
        <v>3.2611439452679645</v>
      </c>
      <c r="CU49" s="45">
        <v>6.6353301889857477</v>
      </c>
      <c r="CV49" s="45">
        <v>101.6345605211248</v>
      </c>
      <c r="CW49" s="24"/>
      <c r="CX49" s="40">
        <v>67.142457007156523</v>
      </c>
      <c r="CY49" s="40">
        <v>67.740633564318173</v>
      </c>
      <c r="CZ49" s="40">
        <v>57.611729485794889</v>
      </c>
      <c r="DA49" s="40">
        <v>67.907067053087118</v>
      </c>
      <c r="DB49" s="40"/>
      <c r="DC49" s="40">
        <v>1.3076304010042692</v>
      </c>
      <c r="DD49" s="40">
        <v>0.4667612823013369</v>
      </c>
      <c r="DE49" s="40"/>
      <c r="DF49" s="40">
        <v>2.604159364514929</v>
      </c>
      <c r="DG49" s="40">
        <v>2.6863343721760842</v>
      </c>
      <c r="DH49" s="40"/>
      <c r="DI49" s="40">
        <v>0.98581482504134532</v>
      </c>
      <c r="DJ49" s="40"/>
      <c r="DK49" s="40">
        <v>4.640720493699134</v>
      </c>
      <c r="DL49" s="40">
        <v>4.2598710996581719</v>
      </c>
      <c r="DM49" s="40"/>
      <c r="DN49" s="40">
        <v>2.0353547209743845</v>
      </c>
      <c r="DO49" s="40">
        <v>1.8961129071401355</v>
      </c>
      <c r="DP49" s="40"/>
      <c r="DQ49" s="40">
        <v>16.447191350521241</v>
      </c>
      <c r="DR49" s="40"/>
    </row>
    <row r="50" spans="1:122" ht="10.5" customHeight="1">
      <c r="A50" s="14" t="s">
        <v>8</v>
      </c>
      <c r="B50" s="12" t="s">
        <v>13</v>
      </c>
      <c r="C50" s="13" t="s">
        <v>6</v>
      </c>
      <c r="D50" s="121">
        <v>0.2</v>
      </c>
      <c r="E50" s="139">
        <v>200</v>
      </c>
      <c r="F50" s="140">
        <v>900</v>
      </c>
      <c r="G50" s="121">
        <v>65.83</v>
      </c>
      <c r="H50" s="121">
        <v>0.63</v>
      </c>
      <c r="I50" s="121">
        <v>15.43</v>
      </c>
      <c r="J50" s="121">
        <v>2.02</v>
      </c>
      <c r="K50" s="121">
        <v>0.13</v>
      </c>
      <c r="L50" s="121">
        <v>0.66</v>
      </c>
      <c r="M50" s="121">
        <v>3.91</v>
      </c>
      <c r="N50" s="121">
        <v>3.78</v>
      </c>
      <c r="O50" s="121">
        <v>0.12</v>
      </c>
      <c r="P50" s="121">
        <v>0.22</v>
      </c>
      <c r="Q50" s="122">
        <v>92.729999999999976</v>
      </c>
      <c r="R50" s="26"/>
      <c r="S50" s="26">
        <v>70.991049282864253</v>
      </c>
      <c r="T50" s="26">
        <v>0.67939178259462973</v>
      </c>
      <c r="U50" s="26">
        <v>16.639706675293866</v>
      </c>
      <c r="V50" s="26">
        <v>2.1783673029224637</v>
      </c>
      <c r="W50" s="26">
        <v>0.14019195513857438</v>
      </c>
      <c r="X50" s="26">
        <v>0.71174377224199314</v>
      </c>
      <c r="Y50" s="26">
        <v>4.2165426507063533</v>
      </c>
      <c r="Z50" s="26">
        <v>4.0763506955677782</v>
      </c>
      <c r="AA50" s="26">
        <v>0.12940795858945328</v>
      </c>
      <c r="AB50" s="26">
        <v>0.23724792408066436</v>
      </c>
      <c r="AC50" s="26">
        <v>100.00000000000004</v>
      </c>
      <c r="AD50" s="42">
        <v>0.73955182094767591</v>
      </c>
      <c r="AE50" s="42">
        <v>1.7169868620113873</v>
      </c>
      <c r="AF50" s="42">
        <v>0.36805477935204267</v>
      </c>
      <c r="AG50" s="43"/>
      <c r="AH50" s="12" t="s">
        <v>13</v>
      </c>
      <c r="AI50" s="122">
        <v>44.49</v>
      </c>
      <c r="AJ50" s="122">
        <v>2.48</v>
      </c>
      <c r="AK50" s="122">
        <v>10.81</v>
      </c>
      <c r="AL50" s="122"/>
      <c r="AM50" s="122">
        <v>10.32</v>
      </c>
      <c r="AN50" s="122">
        <v>15.47</v>
      </c>
      <c r="AO50" s="122">
        <v>10.54</v>
      </c>
      <c r="AP50" s="122">
        <v>0.27</v>
      </c>
      <c r="AQ50" s="122">
        <v>2.12</v>
      </c>
      <c r="AR50" s="122">
        <v>0.08</v>
      </c>
      <c r="AS50" s="122">
        <v>0</v>
      </c>
      <c r="AT50" s="122">
        <v>0</v>
      </c>
      <c r="AU50" s="122">
        <v>0</v>
      </c>
      <c r="AV50" s="122">
        <v>96.579999999999984</v>
      </c>
      <c r="AW50" s="26"/>
      <c r="AX50" s="42">
        <v>6.4250311572230085</v>
      </c>
      <c r="AY50" s="42">
        <v>1.5749688427769915</v>
      </c>
      <c r="AZ50" s="42">
        <v>0</v>
      </c>
      <c r="BA50" s="42">
        <v>8</v>
      </c>
      <c r="BB50" s="42">
        <v>0.26480105129649667</v>
      </c>
      <c r="BC50" s="42">
        <v>0.26940816429990949</v>
      </c>
      <c r="BD50" s="42">
        <v>0</v>
      </c>
      <c r="BE50" s="42">
        <v>0.61475671442980939</v>
      </c>
      <c r="BF50" s="42">
        <v>3.3298162764617012</v>
      </c>
      <c r="BG50" s="42">
        <v>0.52121779351208275</v>
      </c>
      <c r="BH50" s="42">
        <v>0</v>
      </c>
      <c r="BI50" s="42">
        <v>5</v>
      </c>
      <c r="BJ50" s="42">
        <v>0</v>
      </c>
      <c r="BK50" s="42">
        <v>0.11042173130830402</v>
      </c>
      <c r="BL50" s="42">
        <v>3.3022909650540208E-2</v>
      </c>
      <c r="BM50" s="42">
        <v>1.6307048475605126</v>
      </c>
      <c r="BN50" s="42">
        <v>0.22585051148064306</v>
      </c>
      <c r="BO50" s="42">
        <v>2</v>
      </c>
      <c r="BP50" s="42">
        <v>0.3677086984180219</v>
      </c>
      <c r="BQ50" s="42">
        <v>1.4736561513486755E-2</v>
      </c>
      <c r="BR50" s="42">
        <v>0.38244525993150863</v>
      </c>
      <c r="BS50" s="24" t="s">
        <v>622</v>
      </c>
      <c r="BT50" s="24" t="s">
        <v>332</v>
      </c>
      <c r="BU50" s="40">
        <v>0.72763584842905826</v>
      </c>
      <c r="BV50" s="42">
        <v>0.3742388946518001</v>
      </c>
      <c r="BW50" s="40">
        <v>0.21796258488162976</v>
      </c>
      <c r="BX50" s="40" t="s">
        <v>606</v>
      </c>
      <c r="BY50" s="40"/>
      <c r="BZ50" s="44">
        <v>910.21973868333771</v>
      </c>
      <c r="CA50" s="44">
        <v>262.98698688053599</v>
      </c>
      <c r="CB50" s="5">
        <v>367.28666751521672</v>
      </c>
      <c r="CC50" s="44">
        <v>320.06638492346519</v>
      </c>
      <c r="CD50" s="44">
        <v>338.07218162969281</v>
      </c>
      <c r="CE50" s="44">
        <v>215.0138451925196</v>
      </c>
      <c r="CF50" s="44">
        <v>454.08601571395383</v>
      </c>
      <c r="CG50" s="44">
        <v>-105.0525397309456</v>
      </c>
      <c r="CH50" s="40">
        <v>-0.23632588894651615</v>
      </c>
      <c r="CI50" s="44">
        <v>320.06638492346519</v>
      </c>
      <c r="CJ50" s="24">
        <v>274.15654063561931</v>
      </c>
      <c r="CK50" s="44">
        <v>343.67652621934099</v>
      </c>
      <c r="CL50" s="44">
        <v>957.11075477667714</v>
      </c>
      <c r="CM50" s="45">
        <v>0.93330300892434748</v>
      </c>
      <c r="CN50" s="45">
        <v>64.948123857252085</v>
      </c>
      <c r="CO50" s="45">
        <v>0.52969312057934581</v>
      </c>
      <c r="CP50" s="45">
        <v>16.598971238768396</v>
      </c>
      <c r="CQ50" s="45">
        <v>4.6619370216932223</v>
      </c>
      <c r="CR50" s="45">
        <v>1.7479272495367693</v>
      </c>
      <c r="CS50" s="45">
        <v>4.4593759820820589</v>
      </c>
      <c r="CT50" s="45">
        <v>1.2910051444355179</v>
      </c>
      <c r="CU50" s="45">
        <v>4.9254011456170952</v>
      </c>
      <c r="CV50" s="45">
        <v>99.162434759964512</v>
      </c>
      <c r="CW50" s="24"/>
      <c r="CX50" s="40">
        <v>66.247936243009647</v>
      </c>
      <c r="CY50" s="40">
        <v>64.584616345722537</v>
      </c>
      <c r="CZ50" s="40">
        <v>54.895300523777749</v>
      </c>
      <c r="DA50" s="40">
        <v>65.173206074714173</v>
      </c>
      <c r="DB50" s="40"/>
      <c r="DC50" s="40">
        <v>1.9989487407688051</v>
      </c>
      <c r="DD50" s="40">
        <v>0.69711522991319086</v>
      </c>
      <c r="DE50" s="40"/>
      <c r="DF50" s="40">
        <v>3.4531483499558888</v>
      </c>
      <c r="DG50" s="40">
        <v>3.5214395744008611</v>
      </c>
      <c r="DH50" s="40"/>
      <c r="DI50" s="40">
        <v>1.2542484586297589</v>
      </c>
      <c r="DJ50" s="40"/>
      <c r="DK50" s="40">
        <v>5.3170029718432126</v>
      </c>
      <c r="DL50" s="40">
        <v>4.4055747347183667</v>
      </c>
      <c r="DM50" s="40"/>
      <c r="DN50" s="40">
        <v>1.4402326543629704</v>
      </c>
      <c r="DO50" s="40">
        <v>2.0555730211769401</v>
      </c>
      <c r="DP50" s="40"/>
      <c r="DQ50" s="40">
        <v>16.791294593356277</v>
      </c>
      <c r="DR50" s="40"/>
    </row>
    <row r="51" spans="1:122" ht="10.5" customHeight="1">
      <c r="A51" s="28" t="s">
        <v>296</v>
      </c>
      <c r="B51" s="27" t="s">
        <v>327</v>
      </c>
      <c r="C51" s="28" t="s">
        <v>297</v>
      </c>
      <c r="E51" s="142">
        <v>1000</v>
      </c>
      <c r="F51" s="142">
        <v>900</v>
      </c>
      <c r="G51" s="124">
        <v>61.1</v>
      </c>
      <c r="H51" s="124">
        <v>0.64</v>
      </c>
      <c r="I51" s="124">
        <v>17.7</v>
      </c>
      <c r="J51" s="124">
        <v>5.0999999999999996</v>
      </c>
      <c r="K51" s="124">
        <v>0.14000000000000001</v>
      </c>
      <c r="L51" s="124">
        <v>2.35</v>
      </c>
      <c r="M51" s="124">
        <v>6.12</v>
      </c>
      <c r="N51" s="124">
        <v>3.41</v>
      </c>
      <c r="O51" s="124">
        <v>2.31</v>
      </c>
      <c r="P51" s="124"/>
      <c r="Q51" s="124">
        <v>98.86999999999999</v>
      </c>
      <c r="R51" s="29"/>
      <c r="S51" s="29">
        <v>61.798321027612026</v>
      </c>
      <c r="T51" s="29">
        <v>0.64731465560837465</v>
      </c>
      <c r="U51" s="29">
        <v>17.902295944169111</v>
      </c>
      <c r="V51" s="29">
        <v>5.1582886618792356</v>
      </c>
      <c r="W51" s="29">
        <v>0.14160008091433199</v>
      </c>
      <c r="X51" s="29">
        <v>2.3768585010620011</v>
      </c>
      <c r="Y51" s="29">
        <v>6.1899463942550828</v>
      </c>
      <c r="Z51" s="29">
        <v>3.4489733994133713</v>
      </c>
      <c r="AA51" s="29">
        <v>2.3364013350864776</v>
      </c>
      <c r="AB51" s="29">
        <v>0</v>
      </c>
      <c r="AC51" s="29">
        <v>100.00000000000003</v>
      </c>
      <c r="AD51" s="42">
        <v>0.66380248981438661</v>
      </c>
      <c r="AE51" s="42">
        <v>1.2174800458248007</v>
      </c>
      <c r="AF51" s="42">
        <v>0.45096234434346216</v>
      </c>
      <c r="AG51" s="42"/>
      <c r="AH51" s="27" t="s">
        <v>327</v>
      </c>
      <c r="AI51" s="124">
        <v>43.2</v>
      </c>
      <c r="AJ51" s="124">
        <v>1.44</v>
      </c>
      <c r="AK51" s="124">
        <v>12.4</v>
      </c>
      <c r="AL51" s="124">
        <v>0</v>
      </c>
      <c r="AM51" s="124">
        <v>11.2</v>
      </c>
      <c r="AN51" s="124">
        <v>14</v>
      </c>
      <c r="AO51" s="124">
        <v>11</v>
      </c>
      <c r="AP51" s="124">
        <v>0.15</v>
      </c>
      <c r="AQ51" s="124">
        <v>1.91</v>
      </c>
      <c r="AR51" s="124">
        <v>1.08</v>
      </c>
      <c r="AS51" s="124">
        <v>0</v>
      </c>
      <c r="AT51" s="124">
        <v>0</v>
      </c>
      <c r="AU51" s="124">
        <v>1.99</v>
      </c>
      <c r="AV51" s="124">
        <v>98.36999999999999</v>
      </c>
      <c r="AW51" s="29"/>
      <c r="AX51" s="42">
        <v>6.3094574607171312</v>
      </c>
      <c r="AY51" s="42">
        <v>1.6905425392828688</v>
      </c>
      <c r="AZ51" s="42">
        <v>0</v>
      </c>
      <c r="BA51" s="42">
        <v>8</v>
      </c>
      <c r="BB51" s="42">
        <v>0.44375486655612084</v>
      </c>
      <c r="BC51" s="42">
        <v>0.15820383299523608</v>
      </c>
      <c r="BD51" s="42">
        <v>0</v>
      </c>
      <c r="BE51" s="42">
        <v>0.67383726521125453</v>
      </c>
      <c r="BF51" s="42">
        <v>3.0475681864614015</v>
      </c>
      <c r="BG51" s="42">
        <v>0.67663584877598737</v>
      </c>
      <c r="BH51" s="42">
        <v>0</v>
      </c>
      <c r="BI51" s="42">
        <v>5</v>
      </c>
      <c r="BJ51" s="42">
        <v>0</v>
      </c>
      <c r="BK51" s="42">
        <v>1.7538841427669594E-2</v>
      </c>
      <c r="BL51" s="42">
        <v>1.8554030608803077E-2</v>
      </c>
      <c r="BM51" s="42">
        <v>1.7211664580686392</v>
      </c>
      <c r="BN51" s="42">
        <v>0.24274066989488818</v>
      </c>
      <c r="BO51" s="42">
        <v>2</v>
      </c>
      <c r="BP51" s="42">
        <v>0.29808462016615744</v>
      </c>
      <c r="BQ51" s="42">
        <v>0.20119879125375795</v>
      </c>
      <c r="BR51" s="42">
        <v>0.49928341141991539</v>
      </c>
      <c r="BS51" s="24" t="s">
        <v>622</v>
      </c>
      <c r="BT51" s="24" t="s">
        <v>332</v>
      </c>
      <c r="BU51" s="40">
        <v>0.6901852278840982</v>
      </c>
      <c r="BV51" s="42">
        <v>0.44879656591188738</v>
      </c>
      <c r="BW51" s="40">
        <v>0.36862745098039218</v>
      </c>
      <c r="BX51" s="40" t="s">
        <v>606</v>
      </c>
      <c r="BY51" s="40"/>
      <c r="BZ51" s="44">
        <v>940.41040228053726</v>
      </c>
      <c r="CA51" s="44">
        <v>409.94516464126383</v>
      </c>
      <c r="CB51" s="5">
        <v>537.86588691784323</v>
      </c>
      <c r="CC51" s="44">
        <v>413.5111913692237</v>
      </c>
      <c r="CD51" s="44">
        <v>424.62110944640483</v>
      </c>
      <c r="CE51" s="44">
        <v>628.67613878536906</v>
      </c>
      <c r="CF51" s="44">
        <v>909.55375204922461</v>
      </c>
      <c r="CG51" s="44">
        <v>215.16494741614537</v>
      </c>
      <c r="CH51" s="40">
        <v>-0.69104190128375842</v>
      </c>
      <c r="CI51" s="44">
        <v>424.62110944640483</v>
      </c>
      <c r="CJ51" s="24">
        <v>449.63173704352965</v>
      </c>
      <c r="CK51" s="44">
        <v>481.24349818212403</v>
      </c>
      <c r="CL51" s="44">
        <v>901.99416448478655</v>
      </c>
      <c r="CM51" s="45">
        <v>3.621136892751196</v>
      </c>
      <c r="CN51" s="45">
        <v>68.469677039308223</v>
      </c>
      <c r="CO51" s="45">
        <v>0.35886669323310744</v>
      </c>
      <c r="CP51" s="45">
        <v>17.090650949221349</v>
      </c>
      <c r="CQ51" s="45">
        <v>1.6794151342352388</v>
      </c>
      <c r="CR51" s="45">
        <v>0.70111527008425278</v>
      </c>
      <c r="CS51" s="45">
        <v>2.9613829414794299</v>
      </c>
      <c r="CT51" s="45">
        <v>5.6466884386497815</v>
      </c>
      <c r="CU51" s="45">
        <v>8.330960452797914</v>
      </c>
      <c r="CV51" s="45">
        <v>105.2387569190093</v>
      </c>
      <c r="CW51" s="24"/>
      <c r="CX51" s="40">
        <v>63.01780796570349</v>
      </c>
      <c r="CY51" s="40">
        <v>64.097596985047701</v>
      </c>
      <c r="CZ51" s="40">
        <v>53.937804439895345</v>
      </c>
      <c r="DA51" s="40">
        <v>64.152240310375305</v>
      </c>
      <c r="DB51" s="40"/>
      <c r="DC51" s="40">
        <v>1.6063795643316736</v>
      </c>
      <c r="DD51" s="40">
        <v>0.58594150368635123</v>
      </c>
      <c r="DE51" s="40"/>
      <c r="DF51" s="40">
        <v>3.5644567857018301</v>
      </c>
      <c r="DG51" s="40">
        <v>3.5889030116924761</v>
      </c>
      <c r="DH51" s="40"/>
      <c r="DI51" s="40">
        <v>1.437456151127168</v>
      </c>
      <c r="DJ51" s="40"/>
      <c r="DK51" s="40">
        <v>5.4720547232210848</v>
      </c>
      <c r="DL51" s="40">
        <v>5.277871395432971</v>
      </c>
      <c r="DM51" s="40"/>
      <c r="DN51" s="40">
        <v>2.1446228740081379</v>
      </c>
      <c r="DO51" s="40">
        <v>1.7189356021484214</v>
      </c>
      <c r="DP51" s="40"/>
      <c r="DQ51" s="40">
        <v>16.85649771706867</v>
      </c>
      <c r="DR51" s="40"/>
    </row>
    <row r="52" spans="1:122" ht="10.5" customHeight="1">
      <c r="A52" s="28" t="s">
        <v>296</v>
      </c>
      <c r="B52" s="27" t="s">
        <v>328</v>
      </c>
      <c r="C52" s="28" t="s">
        <v>297</v>
      </c>
      <c r="E52" s="142">
        <v>1000</v>
      </c>
      <c r="F52" s="142">
        <v>850</v>
      </c>
      <c r="G52" s="124">
        <v>64.2</v>
      </c>
      <c r="H52" s="124">
        <v>0.47</v>
      </c>
      <c r="I52" s="124">
        <v>17.5</v>
      </c>
      <c r="J52" s="124">
        <v>4.1399999999999997</v>
      </c>
      <c r="K52" s="124">
        <v>0.12</v>
      </c>
      <c r="L52" s="124">
        <v>0.71</v>
      </c>
      <c r="M52" s="124">
        <v>5.74</v>
      </c>
      <c r="N52" s="124">
        <v>3.64</v>
      </c>
      <c r="O52" s="124">
        <v>2.33</v>
      </c>
      <c r="P52" s="124"/>
      <c r="Q52" s="124">
        <v>98.85</v>
      </c>
      <c r="R52" s="29"/>
      <c r="S52" s="29">
        <v>64.946889226100154</v>
      </c>
      <c r="T52" s="29">
        <v>0.47546788062721296</v>
      </c>
      <c r="U52" s="29">
        <v>17.703591299949419</v>
      </c>
      <c r="V52" s="29">
        <v>4.1881638846737479</v>
      </c>
      <c r="W52" s="29">
        <v>0.12139605462822459</v>
      </c>
      <c r="X52" s="29">
        <v>0.71825998988366213</v>
      </c>
      <c r="Y52" s="29">
        <v>5.8067779463834093</v>
      </c>
      <c r="Z52" s="29">
        <v>3.6823469903894797</v>
      </c>
      <c r="AA52" s="29">
        <v>2.3571067273646942</v>
      </c>
      <c r="AB52" s="29">
        <v>0</v>
      </c>
      <c r="AC52" s="29">
        <v>99.999999999999986</v>
      </c>
      <c r="AD52" s="42">
        <v>0.7004074230054016</v>
      </c>
      <c r="AE52" s="42">
        <v>3.2711580684422779</v>
      </c>
      <c r="AF52" s="42">
        <v>0.23412853937403147</v>
      </c>
      <c r="AG52" s="42"/>
      <c r="AH52" s="27" t="s">
        <v>328</v>
      </c>
      <c r="AI52" s="124">
        <v>42</v>
      </c>
      <c r="AJ52" s="124">
        <v>1.5</v>
      </c>
      <c r="AK52" s="124">
        <v>13.1</v>
      </c>
      <c r="AL52" s="124">
        <v>0</v>
      </c>
      <c r="AM52" s="124">
        <v>13.4</v>
      </c>
      <c r="AN52" s="124">
        <v>13</v>
      </c>
      <c r="AO52" s="124">
        <v>10.6</v>
      </c>
      <c r="AP52" s="124">
        <v>0.24</v>
      </c>
      <c r="AQ52" s="124">
        <v>1.7</v>
      </c>
      <c r="AR52" s="124">
        <v>1.19</v>
      </c>
      <c r="AS52" s="124">
        <v>0</v>
      </c>
      <c r="AT52" s="124">
        <v>0</v>
      </c>
      <c r="AU52" s="124">
        <v>1.98</v>
      </c>
      <c r="AV52" s="124">
        <v>98.71</v>
      </c>
      <c r="AW52" s="29"/>
      <c r="AX52" s="42">
        <v>6.1565812294627467</v>
      </c>
      <c r="AY52" s="42">
        <v>1.8434187705372533</v>
      </c>
      <c r="AZ52" s="42">
        <v>0</v>
      </c>
      <c r="BA52" s="42">
        <v>8</v>
      </c>
      <c r="BB52" s="42">
        <v>0.41959189453095069</v>
      </c>
      <c r="BC52" s="42">
        <v>0.16539707393537792</v>
      </c>
      <c r="BD52" s="42">
        <v>0</v>
      </c>
      <c r="BE52" s="42">
        <v>0.86275428192551828</v>
      </c>
      <c r="BF52" s="42">
        <v>2.8402122854187093</v>
      </c>
      <c r="BG52" s="42">
        <v>0.71204446418944389</v>
      </c>
      <c r="BH52" s="42">
        <v>0</v>
      </c>
      <c r="BI52" s="42">
        <v>5</v>
      </c>
      <c r="BJ52" s="42">
        <v>0</v>
      </c>
      <c r="BK52" s="42">
        <v>6.7903012941549878E-2</v>
      </c>
      <c r="BL52" s="42">
        <v>2.9794788373766309E-2</v>
      </c>
      <c r="BM52" s="42">
        <v>1.6646314970199423</v>
      </c>
      <c r="BN52" s="42">
        <v>0.23767070166474147</v>
      </c>
      <c r="BO52" s="42">
        <v>2</v>
      </c>
      <c r="BP52" s="42">
        <v>0.24544883456251143</v>
      </c>
      <c r="BQ52" s="42">
        <v>0.22250031331226083</v>
      </c>
      <c r="BR52" s="42">
        <v>0.46794914787477226</v>
      </c>
      <c r="BS52" s="24" t="s">
        <v>622</v>
      </c>
      <c r="BT52" s="24" t="s">
        <v>332</v>
      </c>
      <c r="BU52" s="40">
        <v>0.63356385093285683</v>
      </c>
      <c r="BV52" s="42">
        <v>0.5782571137710858</v>
      </c>
      <c r="BW52" s="40">
        <v>0.17677443329617246</v>
      </c>
      <c r="BX52" s="40" t="s">
        <v>606</v>
      </c>
      <c r="BY52" s="40"/>
      <c r="BZ52" s="44">
        <v>948.83815768149339</v>
      </c>
      <c r="CA52" s="44">
        <v>485.58111059566892</v>
      </c>
      <c r="CB52" s="5">
        <v>656.9201308288624</v>
      </c>
      <c r="CC52" s="44">
        <v>499.34741354134138</v>
      </c>
      <c r="CD52" s="44">
        <v>500.13991624131916</v>
      </c>
      <c r="CE52" s="44">
        <v>547.31570661463275</v>
      </c>
      <c r="CF52" s="44">
        <v>673.23696310397145</v>
      </c>
      <c r="CG52" s="44">
        <v>47.968293073291363</v>
      </c>
      <c r="CH52" s="40">
        <v>-2.4838380663599776E-2</v>
      </c>
      <c r="CI52" s="44">
        <v>500.13991624131916</v>
      </c>
      <c r="CJ52" s="24">
        <v>570.47000794928761</v>
      </c>
      <c r="CK52" s="44">
        <v>578.53002353509078</v>
      </c>
      <c r="CL52" s="44">
        <v>920.54423837326385</v>
      </c>
      <c r="CM52" s="45">
        <v>2.9581433315429027</v>
      </c>
      <c r="CN52" s="45">
        <v>66.192835065958747</v>
      </c>
      <c r="CO52" s="45">
        <v>0.47523802665632636</v>
      </c>
      <c r="CP52" s="45">
        <v>17.537846558693754</v>
      </c>
      <c r="CQ52" s="45">
        <v>2.0518065680692334</v>
      </c>
      <c r="CR52" s="45">
        <v>0.84651606453421135</v>
      </c>
      <c r="CS52" s="45">
        <v>4.0562587903484335</v>
      </c>
      <c r="CT52" s="45">
        <v>5.6075375347759087</v>
      </c>
      <c r="CU52" s="45">
        <v>8.6063196142186715</v>
      </c>
      <c r="CV52" s="45">
        <v>105.37435822325531</v>
      </c>
      <c r="CW52" s="24"/>
      <c r="CX52" s="40">
        <v>61.125009245502532</v>
      </c>
      <c r="CY52" s="40">
        <v>62.426254062525103</v>
      </c>
      <c r="CZ52" s="40">
        <v>51.387576174708087</v>
      </c>
      <c r="DA52" s="40">
        <v>61.527211487023621</v>
      </c>
      <c r="DB52" s="40"/>
      <c r="DC52" s="40">
        <v>1.8413159722199417</v>
      </c>
      <c r="DD52" s="40">
        <v>0.65330126992435822</v>
      </c>
      <c r="DE52" s="40"/>
      <c r="DF52" s="40">
        <v>5.06368060082601</v>
      </c>
      <c r="DG52" s="40">
        <v>4.9432950664511859</v>
      </c>
      <c r="DH52" s="40"/>
      <c r="DI52" s="40">
        <v>1.6136803333356444</v>
      </c>
      <c r="DJ52" s="40"/>
      <c r="DK52" s="40">
        <v>6.0825304501844695</v>
      </c>
      <c r="DL52" s="40">
        <v>5.3154573944039178</v>
      </c>
      <c r="DM52" s="40"/>
      <c r="DN52" s="40">
        <v>2.1349942537103956</v>
      </c>
      <c r="DO52" s="40">
        <v>1.6685938992878508</v>
      </c>
      <c r="DP52" s="40"/>
      <c r="DQ52" s="40">
        <v>17.005375529502555</v>
      </c>
      <c r="DR52" s="40"/>
    </row>
    <row r="53" spans="1:122" ht="10.5" customHeight="1">
      <c r="A53" s="30" t="s">
        <v>315</v>
      </c>
      <c r="B53" s="25" t="s">
        <v>317</v>
      </c>
      <c r="C53" s="30" t="s">
        <v>316</v>
      </c>
      <c r="E53" s="139">
        <v>400</v>
      </c>
      <c r="F53" s="139">
        <v>825</v>
      </c>
      <c r="G53" s="139">
        <v>67.510000000000005</v>
      </c>
      <c r="H53" s="139">
        <v>0.37</v>
      </c>
      <c r="I53" s="139">
        <v>18.79</v>
      </c>
      <c r="J53" s="139">
        <v>1.3</v>
      </c>
      <c r="K53" s="139">
        <v>0.13</v>
      </c>
      <c r="L53" s="139">
        <v>0.21</v>
      </c>
      <c r="M53" s="139">
        <v>2.42</v>
      </c>
      <c r="N53" s="139">
        <v>5.01</v>
      </c>
      <c r="O53" s="139">
        <v>4.2699999999999996</v>
      </c>
      <c r="P53" s="139">
        <v>0</v>
      </c>
      <c r="Q53" s="124">
        <v>100.01</v>
      </c>
      <c r="R53" s="29"/>
      <c r="S53" s="29">
        <v>67.503249675032492</v>
      </c>
      <c r="T53" s="29">
        <v>0.36996300369963003</v>
      </c>
      <c r="U53" s="29">
        <v>18.78812118788121</v>
      </c>
      <c r="V53" s="29">
        <v>1.2998700129987</v>
      </c>
      <c r="W53" s="29">
        <v>0.12998700129987001</v>
      </c>
      <c r="X53" s="29">
        <v>0.20997900209978998</v>
      </c>
      <c r="Y53" s="29">
        <v>2.4197580241975802</v>
      </c>
      <c r="Z53" s="29">
        <v>5.0094990500949894</v>
      </c>
      <c r="AA53" s="29">
        <v>4.2695730426957299</v>
      </c>
      <c r="AB53" s="29">
        <v>0</v>
      </c>
      <c r="AC53" s="29">
        <v>99.999999999999957</v>
      </c>
      <c r="AD53" s="42">
        <v>0.75707446131399658</v>
      </c>
      <c r="AE53" s="42">
        <v>3.4728305695562716</v>
      </c>
      <c r="AF53" s="42">
        <v>0.22357207241570193</v>
      </c>
      <c r="AG53" s="40"/>
      <c r="AH53" s="25" t="s">
        <v>317</v>
      </c>
      <c r="AI53" s="139">
        <v>39.799999999999997</v>
      </c>
      <c r="AJ53" s="139">
        <v>2.5299999999999998</v>
      </c>
      <c r="AK53" s="139">
        <v>12.13</v>
      </c>
      <c r="AL53" s="139">
        <v>0</v>
      </c>
      <c r="AM53" s="139">
        <v>14.69</v>
      </c>
      <c r="AN53" s="139">
        <v>11.69</v>
      </c>
      <c r="AO53" s="139">
        <v>11.79</v>
      </c>
      <c r="AP53" s="139">
        <v>0.65</v>
      </c>
      <c r="AQ53" s="139">
        <v>2.36</v>
      </c>
      <c r="AR53" s="139">
        <v>1.21</v>
      </c>
      <c r="AS53" s="139">
        <v>0</v>
      </c>
      <c r="AT53" s="139">
        <v>0</v>
      </c>
      <c r="AU53" s="139"/>
      <c r="AV53" s="124">
        <v>96.85</v>
      </c>
      <c r="AW53" s="29"/>
      <c r="AX53" s="42">
        <v>5.9615266383953163</v>
      </c>
      <c r="AY53" s="42">
        <v>2.0384733616046837</v>
      </c>
      <c r="AZ53" s="42">
        <v>0</v>
      </c>
      <c r="BA53" s="42">
        <v>8</v>
      </c>
      <c r="BB53" s="42">
        <v>0.10274125436895742</v>
      </c>
      <c r="BC53" s="42">
        <v>0.28506321412371116</v>
      </c>
      <c r="BD53" s="42">
        <v>0</v>
      </c>
      <c r="BE53" s="42">
        <v>0.82472243711571025</v>
      </c>
      <c r="BF53" s="42">
        <v>2.6097929512875107</v>
      </c>
      <c r="BG53" s="42">
        <v>1.0154554726121727</v>
      </c>
      <c r="BH53" s="42">
        <v>8.2456806970648944E-2</v>
      </c>
      <c r="BI53" s="42">
        <v>4.9202321364787114</v>
      </c>
      <c r="BJ53" s="42">
        <v>0</v>
      </c>
      <c r="BK53" s="42">
        <v>0</v>
      </c>
      <c r="BL53" s="42">
        <v>0</v>
      </c>
      <c r="BM53" s="42">
        <v>1.8919521179032561</v>
      </c>
      <c r="BN53" s="42">
        <v>0.10804788209674387</v>
      </c>
      <c r="BO53" s="42">
        <v>2</v>
      </c>
      <c r="BP53" s="42">
        <v>0.5772853234249723</v>
      </c>
      <c r="BQ53" s="42">
        <v>0.23118152758694754</v>
      </c>
      <c r="BR53" s="42">
        <v>0.80846685101191984</v>
      </c>
      <c r="BS53" s="24" t="s">
        <v>622</v>
      </c>
      <c r="BT53" s="24" t="s">
        <v>624</v>
      </c>
      <c r="BU53" s="40">
        <v>0.58647416641555461</v>
      </c>
      <c r="BV53" s="42">
        <v>0.70496381022729104</v>
      </c>
      <c r="BW53" s="40">
        <v>0.20299401197604791</v>
      </c>
      <c r="BX53" s="40" t="s">
        <v>606</v>
      </c>
      <c r="BY53" s="40"/>
      <c r="BZ53" s="44">
        <v>989.07261187445329</v>
      </c>
      <c r="CA53" s="44">
        <v>425.59638612326387</v>
      </c>
      <c r="CB53" s="5">
        <v>957.18199616647121</v>
      </c>
      <c r="CC53" s="44">
        <v>399.4156777463121</v>
      </c>
      <c r="CD53" s="44">
        <v>525.46978852570942</v>
      </c>
      <c r="CE53" s="44">
        <v>787.6682835845827</v>
      </c>
      <c r="CF53" s="44">
        <v>1012.3434172048056</v>
      </c>
      <c r="CG53" s="44">
        <v>388.2526058382706</v>
      </c>
      <c r="CH53" s="40">
        <v>-5.7628978876803759E-2</v>
      </c>
      <c r="CI53" s="44">
        <v>787.6682835845827</v>
      </c>
      <c r="CJ53" s="24">
        <v>866.89708258672692</v>
      </c>
      <c r="CK53" s="44">
        <v>872.42513987552695</v>
      </c>
      <c r="CL53" s="44">
        <v>1023.2265394471467</v>
      </c>
      <c r="CM53" s="45">
        <v>3.5607206576856982</v>
      </c>
      <c r="CN53" s="45">
        <v>64.561527935418056</v>
      </c>
      <c r="CO53" s="45">
        <v>0.21380024287197508</v>
      </c>
      <c r="CP53" s="45">
        <v>17.544855078296411</v>
      </c>
      <c r="CQ53" s="45">
        <v>2.6625300121443312</v>
      </c>
      <c r="CR53" s="45">
        <v>1.1298148766731888</v>
      </c>
      <c r="CS53" s="45">
        <v>-0.34620501254849767</v>
      </c>
      <c r="CT53" s="45">
        <v>4.3523844622851131</v>
      </c>
      <c r="CU53" s="45">
        <v>7.2731476565186055</v>
      </c>
      <c r="CV53" s="45">
        <v>97.39185525165918</v>
      </c>
      <c r="CW53" s="24"/>
      <c r="CX53" s="40">
        <v>58.237084754391581</v>
      </c>
      <c r="CY53" s="40">
        <v>61.085145491180242</v>
      </c>
      <c r="CZ53" s="40">
        <v>47.7387929683712</v>
      </c>
      <c r="DA53" s="40">
        <v>57.78287696557571</v>
      </c>
      <c r="DB53" s="40"/>
      <c r="DC53" s="40">
        <v>1.4725938806941763</v>
      </c>
      <c r="DD53" s="40">
        <v>0.50700299280875027</v>
      </c>
      <c r="DE53" s="40"/>
      <c r="DF53" s="40">
        <v>5.2975545959914934</v>
      </c>
      <c r="DG53" s="40">
        <v>5.0548063235701219</v>
      </c>
      <c r="DH53" s="40"/>
      <c r="DI53" s="40">
        <v>1.4459888052806318</v>
      </c>
      <c r="DJ53" s="40"/>
      <c r="DK53" s="40">
        <v>4.9733591818960514</v>
      </c>
      <c r="DL53" s="40">
        <v>3.763396264510424</v>
      </c>
      <c r="DM53" s="40"/>
      <c r="DN53" s="40">
        <v>3.7370516588799632</v>
      </c>
      <c r="DO53" s="40">
        <v>2.8617184502386355</v>
      </c>
      <c r="DP53" s="40"/>
      <c r="DQ53" s="40">
        <v>17.488372306817439</v>
      </c>
      <c r="DR53" s="40"/>
    </row>
    <row r="54" spans="1:122" ht="10.5" customHeight="1">
      <c r="A54" s="30" t="s">
        <v>315</v>
      </c>
      <c r="B54" s="25" t="s">
        <v>318</v>
      </c>
      <c r="C54" s="30" t="s">
        <v>316</v>
      </c>
      <c r="E54" s="139">
        <v>200</v>
      </c>
      <c r="F54" s="139">
        <v>900</v>
      </c>
      <c r="G54" s="139">
        <v>64.38</v>
      </c>
      <c r="H54" s="139">
        <v>0.54</v>
      </c>
      <c r="I54" s="139">
        <v>18.100000000000001</v>
      </c>
      <c r="J54" s="139">
        <v>2.08</v>
      </c>
      <c r="K54" s="139">
        <v>0.24</v>
      </c>
      <c r="L54" s="139">
        <v>0.7</v>
      </c>
      <c r="M54" s="139">
        <v>2.74</v>
      </c>
      <c r="N54" s="139">
        <v>6.88</v>
      </c>
      <c r="O54" s="139">
        <v>4.32</v>
      </c>
      <c r="P54" s="139">
        <v>0</v>
      </c>
      <c r="Q54" s="124">
        <v>99.97999999999999</v>
      </c>
      <c r="R54" s="29"/>
      <c r="S54" s="29">
        <v>64.392878575715145</v>
      </c>
      <c r="T54" s="29">
        <v>0.54010802160432092</v>
      </c>
      <c r="U54" s="29">
        <v>18.103620724144832</v>
      </c>
      <c r="V54" s="29">
        <v>2.0804160832166434</v>
      </c>
      <c r="W54" s="29">
        <v>0.24004800960192038</v>
      </c>
      <c r="X54" s="29">
        <v>0.70014002800560116</v>
      </c>
      <c r="Y54" s="29">
        <v>2.7405481096219249</v>
      </c>
      <c r="Z54" s="29">
        <v>6.881376275255052</v>
      </c>
      <c r="AA54" s="29">
        <v>4.3208641728345674</v>
      </c>
      <c r="AB54" s="29">
        <v>0</v>
      </c>
      <c r="AC54" s="29">
        <v>100.00000000000001</v>
      </c>
      <c r="AD54" s="42">
        <v>0.75056134435918265</v>
      </c>
      <c r="AE54" s="42">
        <v>1.6669586733870103</v>
      </c>
      <c r="AF54" s="42">
        <v>0.37495894105101008</v>
      </c>
      <c r="AG54" s="40"/>
      <c r="AH54" s="25" t="s">
        <v>318</v>
      </c>
      <c r="AI54" s="139">
        <v>41.71</v>
      </c>
      <c r="AJ54" s="139">
        <v>2.91</v>
      </c>
      <c r="AK54" s="139">
        <v>11.36</v>
      </c>
      <c r="AL54" s="139">
        <v>0</v>
      </c>
      <c r="AM54" s="139">
        <v>9.81</v>
      </c>
      <c r="AN54" s="139">
        <v>14.52</v>
      </c>
      <c r="AO54" s="139">
        <v>11.53</v>
      </c>
      <c r="AP54" s="139">
        <v>0.47</v>
      </c>
      <c r="AQ54" s="139">
        <v>2.54</v>
      </c>
      <c r="AR54" s="139">
        <v>1.06</v>
      </c>
      <c r="AS54" s="139">
        <v>0</v>
      </c>
      <c r="AT54" s="139">
        <v>0</v>
      </c>
      <c r="AU54" s="139"/>
      <c r="AV54" s="124">
        <v>95.910000000000011</v>
      </c>
      <c r="AW54" s="29"/>
      <c r="AX54" s="42">
        <v>6.1638752816706646</v>
      </c>
      <c r="AY54" s="42">
        <v>1.8361247183293354</v>
      </c>
      <c r="AZ54" s="42">
        <v>0</v>
      </c>
      <c r="BA54" s="42">
        <v>8</v>
      </c>
      <c r="BB54" s="42">
        <v>0.14228832139674408</v>
      </c>
      <c r="BC54" s="42">
        <v>0.3234840571650795</v>
      </c>
      <c r="BD54" s="42">
        <v>0</v>
      </c>
      <c r="BE54" s="42">
        <v>0.59821317757543824</v>
      </c>
      <c r="BF54" s="42">
        <v>3.1981394390778299</v>
      </c>
      <c r="BG54" s="42">
        <v>0.61418775177621265</v>
      </c>
      <c r="BH54" s="42">
        <v>5.8823417270071898E-2</v>
      </c>
      <c r="BI54" s="42">
        <v>4.9351361642613769</v>
      </c>
      <c r="BJ54" s="42">
        <v>0</v>
      </c>
      <c r="BK54" s="42">
        <v>0</v>
      </c>
      <c r="BL54" s="42">
        <v>0</v>
      </c>
      <c r="BM54" s="42">
        <v>1.8254287203588919</v>
      </c>
      <c r="BN54" s="42">
        <v>0.17457127964110808</v>
      </c>
      <c r="BO54" s="42">
        <v>2</v>
      </c>
      <c r="BP54" s="42">
        <v>0.55314606193565863</v>
      </c>
      <c r="BQ54" s="42">
        <v>0.19980799420968792</v>
      </c>
      <c r="BR54" s="42">
        <v>0.7529540561453465</v>
      </c>
      <c r="BS54" s="24" t="s">
        <v>622</v>
      </c>
      <c r="BT54" s="24" t="s">
        <v>624</v>
      </c>
      <c r="BU54" s="40">
        <v>0.72511283695984707</v>
      </c>
      <c r="BV54" s="42">
        <v>0.37901982710017351</v>
      </c>
      <c r="BW54" s="40">
        <v>0.22737205975842339</v>
      </c>
      <c r="BX54" s="40" t="s">
        <v>606</v>
      </c>
      <c r="BY54" s="40"/>
      <c r="BZ54" s="44">
        <v>977.23952931695885</v>
      </c>
      <c r="CA54" s="44">
        <v>335.16156796509063</v>
      </c>
      <c r="CB54" s="5">
        <v>860.36587695230787</v>
      </c>
      <c r="CC54" s="44">
        <v>370.38275113372879</v>
      </c>
      <c r="CD54" s="44">
        <v>467.3331257067606</v>
      </c>
      <c r="CE54" s="44">
        <v>928.64650533163456</v>
      </c>
      <c r="CF54" s="44">
        <v>1132.0425528758849</v>
      </c>
      <c r="CG54" s="44">
        <v>558.26375419790577</v>
      </c>
      <c r="CH54" s="40">
        <v>-0.31576877140449017</v>
      </c>
      <c r="CI54" s="44">
        <v>1132.0425528758849</v>
      </c>
      <c r="CJ54" s="24">
        <v>746.73028538100516</v>
      </c>
      <c r="CK54" s="44">
        <v>996.20421491409638</v>
      </c>
      <c r="CL54" s="44">
        <v>1044.9109710336713</v>
      </c>
      <c r="CM54" s="45">
        <v>4.4560568049262415</v>
      </c>
      <c r="CN54" s="45">
        <v>64.673966604799659</v>
      </c>
      <c r="CO54" s="45">
        <v>0.17121083429399572</v>
      </c>
      <c r="CP54" s="45">
        <v>17.369293105883745</v>
      </c>
      <c r="CQ54" s="45">
        <v>2.6023188609065917</v>
      </c>
      <c r="CR54" s="45">
        <v>1.4484165177420412</v>
      </c>
      <c r="CS54" s="45">
        <v>-1.5616831160499656</v>
      </c>
      <c r="CT54" s="45">
        <v>3.8095654572844326</v>
      </c>
      <c r="CU54" s="45">
        <v>6.3802967904019088</v>
      </c>
      <c r="CV54" s="45">
        <v>94.893385055262428</v>
      </c>
      <c r="CW54" s="24"/>
      <c r="CX54" s="40">
        <v>57.877209013429066</v>
      </c>
      <c r="CY54" s="40">
        <v>59.898540449717729</v>
      </c>
      <c r="CZ54" s="40">
        <v>48.999069234393076</v>
      </c>
      <c r="DA54" s="40">
        <v>59.16423422545563</v>
      </c>
      <c r="DB54" s="40"/>
      <c r="DC54" s="40">
        <v>2.4345316339649776</v>
      </c>
      <c r="DD54" s="40">
        <v>0.85115916845193451</v>
      </c>
      <c r="DE54" s="40"/>
      <c r="DF54" s="40">
        <v>4.5168751053461191</v>
      </c>
      <c r="DG54" s="40">
        <v>4.4779179106599809</v>
      </c>
      <c r="DH54" s="40"/>
      <c r="DI54" s="40">
        <v>1.8575881449359812</v>
      </c>
      <c r="DJ54" s="40"/>
      <c r="DK54" s="40">
        <v>5.7813979437240466</v>
      </c>
      <c r="DL54" s="40">
        <v>4.6576849167653371</v>
      </c>
      <c r="DM54" s="40"/>
      <c r="DN54" s="40">
        <v>3.1097068609127079</v>
      </c>
      <c r="DO54" s="40">
        <v>2.4237487783416585</v>
      </c>
      <c r="DP54" s="40"/>
      <c r="DQ54" s="40">
        <v>17.381932654565393</v>
      </c>
      <c r="DR54" s="40"/>
    </row>
    <row r="55" spans="1:122" ht="10.5" customHeight="1">
      <c r="A55" s="17" t="s">
        <v>145</v>
      </c>
      <c r="B55" s="16" t="s">
        <v>154</v>
      </c>
      <c r="C55" s="17" t="s">
        <v>155</v>
      </c>
      <c r="D55" s="123">
        <v>0.18000000715255701</v>
      </c>
      <c r="E55" s="139">
        <v>180.000007152557</v>
      </c>
      <c r="F55" s="141">
        <v>975</v>
      </c>
      <c r="G55" s="123">
        <v>60.900001525878899</v>
      </c>
      <c r="H55" s="123">
        <v>0.67000001668929998</v>
      </c>
      <c r="I55" s="123">
        <v>16.5</v>
      </c>
      <c r="J55" s="123">
        <v>3.6800000667571999</v>
      </c>
      <c r="K55" s="123"/>
      <c r="L55" s="123">
        <v>1.8999999761581401</v>
      </c>
      <c r="M55" s="123">
        <v>4.6599998474121103</v>
      </c>
      <c r="N55" s="123">
        <v>5.1999998092651403</v>
      </c>
      <c r="O55" s="123">
        <v>1.7799999713897701</v>
      </c>
      <c r="P55" s="123"/>
      <c r="Q55" s="122">
        <v>95.290001213550568</v>
      </c>
      <c r="R55" s="26"/>
      <c r="S55" s="26">
        <v>63.910169745300315</v>
      </c>
      <c r="T55" s="26">
        <v>0.70311680990305592</v>
      </c>
      <c r="U55" s="26">
        <v>17.315562797635522</v>
      </c>
      <c r="V55" s="26">
        <v>3.8618952879537707</v>
      </c>
      <c r="W55" s="26">
        <v>0</v>
      </c>
      <c r="X55" s="26">
        <v>1.9939132668286224</v>
      </c>
      <c r="Y55" s="26">
        <v>4.8903345451415969</v>
      </c>
      <c r="Z55" s="26">
        <v>5.4570256512135318</v>
      </c>
      <c r="AA55" s="26">
        <v>1.8679818960235757</v>
      </c>
      <c r="AB55" s="26">
        <v>0</v>
      </c>
      <c r="AC55" s="26">
        <v>100</v>
      </c>
      <c r="AD55" s="42">
        <v>0.70363474990679586</v>
      </c>
      <c r="AE55" s="42">
        <v>1.0865601402898943</v>
      </c>
      <c r="AF55" s="42">
        <v>0.47925769341163865</v>
      </c>
      <c r="AG55" s="43"/>
      <c r="AH55" s="16" t="s">
        <v>154</v>
      </c>
      <c r="AI55" s="122">
        <v>46.400001525878899</v>
      </c>
      <c r="AJ55" s="122">
        <v>1.3899999856948899</v>
      </c>
      <c r="AK55" s="122">
        <v>10.6000003814697</v>
      </c>
      <c r="AL55" s="122"/>
      <c r="AM55" s="122">
        <v>8.1000003814697301</v>
      </c>
      <c r="AN55" s="122">
        <v>17.399999618530298</v>
      </c>
      <c r="AO55" s="122">
        <v>11.420000076293899</v>
      </c>
      <c r="AP55" s="122"/>
      <c r="AQ55" s="122">
        <v>2</v>
      </c>
      <c r="AR55" s="122">
        <v>0.37999999523162797</v>
      </c>
      <c r="AS55" s="124">
        <v>0</v>
      </c>
      <c r="AT55" s="124">
        <v>0</v>
      </c>
      <c r="AU55" s="124">
        <v>0</v>
      </c>
      <c r="AV55" s="124">
        <v>97.690001964569049</v>
      </c>
      <c r="AW55" s="29"/>
      <c r="AX55" s="42">
        <v>6.5689691141121322</v>
      </c>
      <c r="AY55" s="42">
        <v>1.4310308858878678</v>
      </c>
      <c r="AZ55" s="42">
        <v>0</v>
      </c>
      <c r="BA55" s="42">
        <v>8</v>
      </c>
      <c r="BB55" s="42">
        <v>0.33748956996754864</v>
      </c>
      <c r="BC55" s="42">
        <v>0.14802676919941651</v>
      </c>
      <c r="BD55" s="42">
        <v>0</v>
      </c>
      <c r="BE55" s="42">
        <v>0.48366450640673975</v>
      </c>
      <c r="BF55" s="42">
        <v>3.6715173909525176</v>
      </c>
      <c r="BG55" s="42">
        <v>0.35930176347377785</v>
      </c>
      <c r="BH55" s="42">
        <v>0</v>
      </c>
      <c r="BI55" s="42">
        <v>5</v>
      </c>
      <c r="BJ55" s="42">
        <v>0</v>
      </c>
      <c r="BK55" s="42">
        <v>0.11605417271872287</v>
      </c>
      <c r="BL55" s="42">
        <v>0</v>
      </c>
      <c r="BM55" s="42">
        <v>1.7320772238345756</v>
      </c>
      <c r="BN55" s="42">
        <v>0.15186860344670139</v>
      </c>
      <c r="BO55" s="42">
        <v>2</v>
      </c>
      <c r="BP55" s="42">
        <v>0.39707101430649749</v>
      </c>
      <c r="BQ55" s="42">
        <v>6.8620860254951899E-2</v>
      </c>
      <c r="BR55" s="42">
        <v>0.46569187456144939</v>
      </c>
      <c r="BS55" s="24" t="s">
        <v>622</v>
      </c>
      <c r="BT55" s="24" t="s">
        <v>623</v>
      </c>
      <c r="BU55" s="40">
        <v>0.7928922131570959</v>
      </c>
      <c r="BV55" s="42">
        <v>0.26115319215418226</v>
      </c>
      <c r="BW55" s="40">
        <v>0.24034858492462879</v>
      </c>
      <c r="BX55" s="40" t="s">
        <v>606</v>
      </c>
      <c r="BY55" s="40"/>
      <c r="BZ55" s="44">
        <v>906.38395658938043</v>
      </c>
      <c r="CA55" s="44">
        <v>238.89151344250163</v>
      </c>
      <c r="CB55" s="5">
        <v>267.47909742533051</v>
      </c>
      <c r="CC55" s="44">
        <v>268.27316799955042</v>
      </c>
      <c r="CD55" s="44">
        <v>258.14513967599964</v>
      </c>
      <c r="CE55" s="44">
        <v>239.57318257547331</v>
      </c>
      <c r="CF55" s="44">
        <v>597.94025035194124</v>
      </c>
      <c r="CG55" s="44">
        <v>-28.699985424077113</v>
      </c>
      <c r="CH55" s="40">
        <v>-1.2354653358244649</v>
      </c>
      <c r="CI55" s="44">
        <v>268.27316799955042</v>
      </c>
      <c r="CJ55" s="24">
        <v>167.33088142598422</v>
      </c>
      <c r="CK55" s="44">
        <v>267.87613271244049</v>
      </c>
      <c r="CL55" s="44">
        <v>877.82961058002161</v>
      </c>
      <c r="CM55" s="45">
        <v>2.9758763051777377</v>
      </c>
      <c r="CN55" s="45">
        <v>70.625688019717145</v>
      </c>
      <c r="CO55" s="45">
        <v>0.36162894293003633</v>
      </c>
      <c r="CP55" s="45">
        <v>16.230000667982253</v>
      </c>
      <c r="CQ55" s="45">
        <v>2.1351578861959228</v>
      </c>
      <c r="CR55" s="45">
        <v>0.96064250457248013</v>
      </c>
      <c r="CS55" s="45">
        <v>3.3238393742830894</v>
      </c>
      <c r="CT55" s="45">
        <v>2.5117523808138618</v>
      </c>
      <c r="CU55" s="45">
        <v>6.5741184817495846</v>
      </c>
      <c r="CV55" s="45">
        <v>102.72282825824436</v>
      </c>
      <c r="CW55" s="24"/>
      <c r="CX55" s="40">
        <v>67.083388712974184</v>
      </c>
      <c r="CY55" s="40">
        <v>65.467499615423094</v>
      </c>
      <c r="CZ55" s="40">
        <v>56.084206457031613</v>
      </c>
      <c r="DA55" s="40">
        <v>66.439404400506049</v>
      </c>
      <c r="DB55" s="40"/>
      <c r="DC55" s="40">
        <v>1.5033930188481535</v>
      </c>
      <c r="DD55" s="40">
        <v>0.5425842087378927</v>
      </c>
      <c r="DE55" s="40"/>
      <c r="DF55" s="40">
        <v>2.524594616354451</v>
      </c>
      <c r="DG55" s="40">
        <v>2.5772161139931882</v>
      </c>
      <c r="DH55" s="40"/>
      <c r="DI55" s="40">
        <v>1.4257386010022914</v>
      </c>
      <c r="DJ55" s="40"/>
      <c r="DK55" s="40">
        <v>5.3774047884847764</v>
      </c>
      <c r="DL55" s="40">
        <v>5.1618945897435715</v>
      </c>
      <c r="DM55" s="40"/>
      <c r="DN55" s="40">
        <v>1.085652479606138</v>
      </c>
      <c r="DO55" s="40">
        <v>1.6327830310141365</v>
      </c>
      <c r="DP55" s="40"/>
      <c r="DQ55" s="40">
        <v>16.529291814805337</v>
      </c>
      <c r="DR55" s="40"/>
    </row>
    <row r="56" spans="1:122" ht="10.5" customHeight="1">
      <c r="A56" s="17" t="s">
        <v>145</v>
      </c>
      <c r="B56" s="16" t="s">
        <v>153</v>
      </c>
      <c r="C56" s="17" t="s">
        <v>152</v>
      </c>
      <c r="D56" s="123">
        <v>0.14550000429153401</v>
      </c>
      <c r="E56" s="139">
        <v>145.500004291534</v>
      </c>
      <c r="F56" s="141">
        <v>950</v>
      </c>
      <c r="G56" s="123">
        <v>63.099998474121101</v>
      </c>
      <c r="H56" s="123">
        <v>0.62999999523162797</v>
      </c>
      <c r="I56" s="123">
        <v>15.5</v>
      </c>
      <c r="J56" s="123">
        <v>2.6500000953674299</v>
      </c>
      <c r="K56" s="123"/>
      <c r="L56" s="123">
        <v>1.1000000238418599</v>
      </c>
      <c r="M56" s="123">
        <v>3.3499999046325701</v>
      </c>
      <c r="N56" s="123">
        <v>3.9000000953674299</v>
      </c>
      <c r="O56" s="123">
        <v>2.2699999809265101</v>
      </c>
      <c r="P56" s="123"/>
      <c r="Q56" s="122">
        <v>92.499998569488525</v>
      </c>
      <c r="R56" s="26"/>
      <c r="S56" s="26">
        <v>68.216215621580417</v>
      </c>
      <c r="T56" s="26">
        <v>0.68108108645899579</v>
      </c>
      <c r="U56" s="26">
        <v>16.756757015899819</v>
      </c>
      <c r="V56" s="26">
        <v>2.8648650122698944</v>
      </c>
      <c r="W56" s="26">
        <v>0</v>
      </c>
      <c r="X56" s="26">
        <v>1.1891892333549712</v>
      </c>
      <c r="Y56" s="26">
        <v>3.6216215745300353</v>
      </c>
      <c r="Z56" s="26">
        <v>4.2162163845198801</v>
      </c>
      <c r="AA56" s="26">
        <v>2.454054071385984</v>
      </c>
      <c r="AB56" s="26">
        <v>0</v>
      </c>
      <c r="AC56" s="26">
        <v>100</v>
      </c>
      <c r="AD56" s="42">
        <v>0.73745733325275797</v>
      </c>
      <c r="AE56" s="42">
        <v>1.3514896780561985</v>
      </c>
      <c r="AF56" s="42">
        <v>0.42526233873440838</v>
      </c>
      <c r="AG56" s="43"/>
      <c r="AH56" s="16" t="s">
        <v>153</v>
      </c>
      <c r="AI56" s="122">
        <v>44.599998474121101</v>
      </c>
      <c r="AJ56" s="122">
        <v>1.6799999475479099</v>
      </c>
      <c r="AK56" s="122">
        <v>12.199999809265099</v>
      </c>
      <c r="AL56" s="122"/>
      <c r="AM56" s="122">
        <v>9.9600000381469709</v>
      </c>
      <c r="AN56" s="122">
        <v>15.6000003814697</v>
      </c>
      <c r="AO56" s="122">
        <v>11.170000076293899</v>
      </c>
      <c r="AP56" s="122"/>
      <c r="AQ56" s="122">
        <v>2.0999999046325701</v>
      </c>
      <c r="AR56" s="122">
        <v>0.37000000476837203</v>
      </c>
      <c r="AS56" s="124">
        <v>0</v>
      </c>
      <c r="AT56" s="124">
        <v>0</v>
      </c>
      <c r="AU56" s="124">
        <v>0</v>
      </c>
      <c r="AV56" s="124">
        <v>97.679998636245628</v>
      </c>
      <c r="AW56" s="29"/>
      <c r="AX56" s="42">
        <v>6.3641754649340632</v>
      </c>
      <c r="AY56" s="42">
        <v>1.6358245350659368</v>
      </c>
      <c r="AZ56" s="42">
        <v>0</v>
      </c>
      <c r="BA56" s="42">
        <v>8</v>
      </c>
      <c r="BB56" s="42">
        <v>0.41577270675587563</v>
      </c>
      <c r="BC56" s="42">
        <v>0.18032785169655838</v>
      </c>
      <c r="BD56" s="42">
        <v>0</v>
      </c>
      <c r="BE56" s="42">
        <v>0.59097356096076936</v>
      </c>
      <c r="BF56" s="42">
        <v>3.3177910855046209</v>
      </c>
      <c r="BG56" s="42">
        <v>0.49513479508217628</v>
      </c>
      <c r="BH56" s="42">
        <v>0</v>
      </c>
      <c r="BI56" s="42">
        <v>5</v>
      </c>
      <c r="BJ56" s="42">
        <v>0</v>
      </c>
      <c r="BK56" s="42">
        <v>0.10247663406105412</v>
      </c>
      <c r="BL56" s="42">
        <v>0</v>
      </c>
      <c r="BM56" s="42">
        <v>1.7075852558029905</v>
      </c>
      <c r="BN56" s="42">
        <v>0.18993811013595541</v>
      </c>
      <c r="BO56" s="42">
        <v>2</v>
      </c>
      <c r="BP56" s="42">
        <v>0.39101613689149883</v>
      </c>
      <c r="BQ56" s="42">
        <v>6.7344537200628857E-2</v>
      </c>
      <c r="BR56" s="42">
        <v>0.45836067409212766</v>
      </c>
      <c r="BS56" s="24" t="s">
        <v>622</v>
      </c>
      <c r="BT56" s="24" t="s">
        <v>332</v>
      </c>
      <c r="BU56" s="40">
        <v>0.73624371997326643</v>
      </c>
      <c r="BV56" s="42">
        <v>0.3581741750237622</v>
      </c>
      <c r="BW56" s="40">
        <v>0.26502176142322587</v>
      </c>
      <c r="BX56" s="40" t="s">
        <v>606</v>
      </c>
      <c r="BY56" s="40"/>
      <c r="BZ56" s="44">
        <v>935.37999277734161</v>
      </c>
      <c r="CA56" s="44">
        <v>358.70949174438522</v>
      </c>
      <c r="CB56" s="5">
        <v>362.66770280435009</v>
      </c>
      <c r="CC56" s="44">
        <v>369.04394171715512</v>
      </c>
      <c r="CD56" s="44">
        <v>349.82952045131316</v>
      </c>
      <c r="CE56" s="44">
        <v>397.14579277246003</v>
      </c>
      <c r="CF56" s="44">
        <v>686.21427678223176</v>
      </c>
      <c r="CG56" s="44">
        <v>28.101851055304905</v>
      </c>
      <c r="CH56" s="40">
        <v>-0.89212954855378102</v>
      </c>
      <c r="CI56" s="44">
        <v>349.82952045131316</v>
      </c>
      <c r="CJ56" s="24">
        <v>264.46955998133308</v>
      </c>
      <c r="CK56" s="44">
        <v>356.24861162783162</v>
      </c>
      <c r="CL56" s="44">
        <v>897.87829005147341</v>
      </c>
      <c r="CM56" s="45">
        <v>2.0815480864302915</v>
      </c>
      <c r="CN56" s="45">
        <v>66.034692353991389</v>
      </c>
      <c r="CO56" s="45">
        <v>0.53948714881928861</v>
      </c>
      <c r="CP56" s="45">
        <v>17.306456050057101</v>
      </c>
      <c r="CQ56" s="45">
        <v>3.3956900234785659</v>
      </c>
      <c r="CR56" s="45">
        <v>1.3434485443632531</v>
      </c>
      <c r="CS56" s="45">
        <v>5.3766479101021156</v>
      </c>
      <c r="CT56" s="45">
        <v>1.8918320531448674</v>
      </c>
      <c r="CU56" s="45">
        <v>7.2479795387424808</v>
      </c>
      <c r="CV56" s="45">
        <v>103.13623362269907</v>
      </c>
      <c r="CW56" s="24"/>
      <c r="CX56" s="40">
        <v>65.279433991171587</v>
      </c>
      <c r="CY56" s="40">
        <v>63.210032549600264</v>
      </c>
      <c r="CZ56" s="40">
        <v>53.411838614608413</v>
      </c>
      <c r="DA56" s="40">
        <v>63.665032796534575</v>
      </c>
      <c r="DB56" s="40"/>
      <c r="DC56" s="40">
        <v>1.6975330663065717</v>
      </c>
      <c r="DD56" s="40">
        <v>0.62024367072047859</v>
      </c>
      <c r="DE56" s="40"/>
      <c r="DF56" s="40">
        <v>3.5082506600456149</v>
      </c>
      <c r="DG56" s="40">
        <v>3.595641489527718</v>
      </c>
      <c r="DH56" s="40"/>
      <c r="DI56" s="40">
        <v>1.6990321810280482</v>
      </c>
      <c r="DJ56" s="40"/>
      <c r="DK56" s="40">
        <v>5.5935482529667189</v>
      </c>
      <c r="DL56" s="40">
        <v>5.7281899840257351</v>
      </c>
      <c r="DM56" s="40"/>
      <c r="DN56" s="40">
        <v>0.93962948221944842</v>
      </c>
      <c r="DO56" s="40">
        <v>1.6607982354931465</v>
      </c>
      <c r="DP56" s="40"/>
      <c r="DQ56" s="40">
        <v>17.354000962342582</v>
      </c>
      <c r="DR56" s="40"/>
    </row>
    <row r="57" spans="1:122" ht="10.5" customHeight="1">
      <c r="A57" s="17" t="s">
        <v>145</v>
      </c>
      <c r="B57" s="16" t="s">
        <v>151</v>
      </c>
      <c r="C57" s="17" t="s">
        <v>152</v>
      </c>
      <c r="D57" s="123">
        <v>0.101000003516674</v>
      </c>
      <c r="E57" s="139">
        <v>101.000003516674</v>
      </c>
      <c r="F57" s="141">
        <v>950</v>
      </c>
      <c r="G57" s="123">
        <v>68.199996948242202</v>
      </c>
      <c r="H57" s="123">
        <v>0.46999999880790699</v>
      </c>
      <c r="I57" s="123">
        <v>14</v>
      </c>
      <c r="J57" s="123">
        <v>2.1400001049041801</v>
      </c>
      <c r="K57" s="123"/>
      <c r="L57" s="123">
        <v>0.69999998807907104</v>
      </c>
      <c r="M57" s="123">
        <v>2.4500000476837198</v>
      </c>
      <c r="N57" s="123">
        <v>3.0999999046325701</v>
      </c>
      <c r="O57" s="123">
        <v>2.7400000095367401</v>
      </c>
      <c r="P57" s="123"/>
      <c r="Q57" s="122">
        <v>93.799997001886382</v>
      </c>
      <c r="R57" s="26"/>
      <c r="S57" s="26">
        <v>72.707888196276443</v>
      </c>
      <c r="T57" s="26">
        <v>0.50106611282562719</v>
      </c>
      <c r="U57" s="26">
        <v>14.925373611385565</v>
      </c>
      <c r="V57" s="26">
        <v>2.2814500781499421</v>
      </c>
      <c r="W57" s="26">
        <v>0</v>
      </c>
      <c r="X57" s="26">
        <v>0.74626866786039836</v>
      </c>
      <c r="Y57" s="26">
        <v>2.6119404328279976</v>
      </c>
      <c r="Z57" s="26">
        <v>3.3049040551357662</v>
      </c>
      <c r="AA57" s="26">
        <v>2.9211088455382752</v>
      </c>
      <c r="AB57" s="26">
        <v>0</v>
      </c>
      <c r="AC57" s="26">
        <v>100</v>
      </c>
      <c r="AD57" s="42">
        <v>0.77692099172605078</v>
      </c>
      <c r="AE57" s="42">
        <v>1.7150441330143043</v>
      </c>
      <c r="AF57" s="42">
        <v>0.36831813812535602</v>
      </c>
      <c r="AG57" s="43"/>
      <c r="AH57" s="16" t="s">
        <v>151</v>
      </c>
      <c r="AI57" s="122">
        <v>44.900001525878899</v>
      </c>
      <c r="AJ57" s="122">
        <v>1.66999995708466</v>
      </c>
      <c r="AK57" s="122">
        <v>12</v>
      </c>
      <c r="AL57" s="122"/>
      <c r="AM57" s="122">
        <v>9.3100004196166992</v>
      </c>
      <c r="AN57" s="122">
        <v>16</v>
      </c>
      <c r="AO57" s="122">
        <v>11.2600002288818</v>
      </c>
      <c r="AP57" s="122"/>
      <c r="AQ57" s="122">
        <v>2.0999999046325701</v>
      </c>
      <c r="AR57" s="122">
        <v>0.38999998569488498</v>
      </c>
      <c r="AS57" s="124">
        <v>0</v>
      </c>
      <c r="AT57" s="124">
        <v>0</v>
      </c>
      <c r="AU57" s="124">
        <v>0</v>
      </c>
      <c r="AV57" s="124">
        <v>97.630002021789522</v>
      </c>
      <c r="AW57" s="29"/>
      <c r="AX57" s="42">
        <v>6.3972430878616091</v>
      </c>
      <c r="AY57" s="42">
        <v>1.6027569121383909</v>
      </c>
      <c r="AZ57" s="42">
        <v>0</v>
      </c>
      <c r="BA57" s="42">
        <v>8</v>
      </c>
      <c r="BB57" s="42">
        <v>0.41213950934829668</v>
      </c>
      <c r="BC57" s="42">
        <v>0.17898193438865989</v>
      </c>
      <c r="BD57" s="42">
        <v>0</v>
      </c>
      <c r="BE57" s="42">
        <v>0.5479766623684057</v>
      </c>
      <c r="BF57" s="42">
        <v>3.3976888614981973</v>
      </c>
      <c r="BG57" s="42">
        <v>0.46321303239644074</v>
      </c>
      <c r="BH57" s="42">
        <v>0</v>
      </c>
      <c r="BI57" s="42">
        <v>5</v>
      </c>
      <c r="BJ57" s="42">
        <v>0</v>
      </c>
      <c r="BK57" s="42">
        <v>9.8137855447564259E-2</v>
      </c>
      <c r="BL57" s="42">
        <v>0</v>
      </c>
      <c r="BM57" s="42">
        <v>1.718726670946167</v>
      </c>
      <c r="BN57" s="42">
        <v>0.18313547360626869</v>
      </c>
      <c r="BO57" s="42">
        <v>2</v>
      </c>
      <c r="BP57" s="42">
        <v>0.39693549146472473</v>
      </c>
      <c r="BQ57" s="42">
        <v>7.0876853785912269E-2</v>
      </c>
      <c r="BR57" s="42">
        <v>0.46781234525063697</v>
      </c>
      <c r="BS57" s="24" t="s">
        <v>622</v>
      </c>
      <c r="BT57" s="24" t="s">
        <v>332</v>
      </c>
      <c r="BU57" s="40">
        <v>0.7538665385530795</v>
      </c>
      <c r="BV57" s="42">
        <v>0.32642939195017229</v>
      </c>
      <c r="BW57" s="40">
        <v>0.1903329399322517</v>
      </c>
      <c r="BX57" s="40" t="s">
        <v>606</v>
      </c>
      <c r="BY57" s="40"/>
      <c r="BZ57" s="44">
        <v>933.78851219935268</v>
      </c>
      <c r="CA57" s="44">
        <v>340.73291803441157</v>
      </c>
      <c r="CB57" s="5">
        <v>353.18392293092046</v>
      </c>
      <c r="CC57" s="44">
        <v>356.72886693531893</v>
      </c>
      <c r="CD57" s="44">
        <v>340.59370494838436</v>
      </c>
      <c r="CE57" s="44">
        <v>401.62923694151959</v>
      </c>
      <c r="CF57" s="44">
        <v>705.13025501617244</v>
      </c>
      <c r="CG57" s="44">
        <v>44.90037000620066</v>
      </c>
      <c r="CH57" s="40">
        <v>-0.99649590265774768</v>
      </c>
      <c r="CI57" s="44">
        <v>340.59370494838436</v>
      </c>
      <c r="CJ57" s="24">
        <v>254.99865685669164</v>
      </c>
      <c r="CK57" s="44">
        <v>346.88881393965244</v>
      </c>
      <c r="CL57" s="44">
        <v>897.65968964310787</v>
      </c>
      <c r="CM57" s="45">
        <v>2.3767725152628243</v>
      </c>
      <c r="CN57" s="45">
        <v>66.558207547069571</v>
      </c>
      <c r="CO57" s="45">
        <v>0.51683602583123467</v>
      </c>
      <c r="CP57" s="45">
        <v>17.17636282800234</v>
      </c>
      <c r="CQ57" s="45">
        <v>3.1455237688172173</v>
      </c>
      <c r="CR57" s="45">
        <v>1.3281599468302883</v>
      </c>
      <c r="CS57" s="45">
        <v>5.0572629479311466</v>
      </c>
      <c r="CT57" s="45">
        <v>2.0132322781919036</v>
      </c>
      <c r="CU57" s="45">
        <v>7.1094712130022062</v>
      </c>
      <c r="CV57" s="45">
        <v>102.90505655567591</v>
      </c>
      <c r="CW57" s="24"/>
      <c r="CX57" s="40">
        <v>65.247186821807588</v>
      </c>
      <c r="CY57" s="40">
        <v>63.248389833505179</v>
      </c>
      <c r="CZ57" s="40">
        <v>53.690160564952919</v>
      </c>
      <c r="DA57" s="40">
        <v>63.961432529530498</v>
      </c>
      <c r="DB57" s="40"/>
      <c r="DC57" s="40">
        <v>1.7264799704364771</v>
      </c>
      <c r="DD57" s="40">
        <v>0.6330328665541114</v>
      </c>
      <c r="DE57" s="40"/>
      <c r="DF57" s="40">
        <v>3.3129067328927908</v>
      </c>
      <c r="DG57" s="40">
        <v>3.4031091962027618</v>
      </c>
      <c r="DH57" s="40"/>
      <c r="DI57" s="40">
        <v>1.7158574455350013</v>
      </c>
      <c r="DJ57" s="40"/>
      <c r="DK57" s="40">
        <v>5.6166785054783919</v>
      </c>
      <c r="DL57" s="40">
        <v>5.7887112127166747</v>
      </c>
      <c r="DM57" s="40"/>
      <c r="DN57" s="40">
        <v>0.96984111424328923</v>
      </c>
      <c r="DO57" s="40">
        <v>1.645004512029236</v>
      </c>
      <c r="DP57" s="40"/>
      <c r="DQ57" s="40">
        <v>17.248032211157636</v>
      </c>
      <c r="DR57" s="40"/>
    </row>
    <row r="58" spans="1:122" ht="10.5" customHeight="1">
      <c r="A58" s="17" t="s">
        <v>145</v>
      </c>
      <c r="B58" s="16" t="s">
        <v>150</v>
      </c>
      <c r="C58" s="17" t="s">
        <v>149</v>
      </c>
      <c r="D58" s="123">
        <v>0.24819999933242801</v>
      </c>
      <c r="E58" s="139">
        <v>248.19999933242801</v>
      </c>
      <c r="F58" s="141">
        <v>935</v>
      </c>
      <c r="G58" s="123">
        <v>59.900001525878899</v>
      </c>
      <c r="H58" s="123">
        <v>0.34000000357627902</v>
      </c>
      <c r="I58" s="123">
        <v>15.5</v>
      </c>
      <c r="J58" s="123">
        <v>1.75</v>
      </c>
      <c r="K58" s="123"/>
      <c r="L58" s="123">
        <v>1.3999999761581401</v>
      </c>
      <c r="M58" s="123">
        <v>4.32999992370606</v>
      </c>
      <c r="N58" s="123">
        <v>3.7000000476837198</v>
      </c>
      <c r="O58" s="123">
        <v>1.7300000190734901</v>
      </c>
      <c r="P58" s="123"/>
      <c r="Q58" s="122">
        <v>88.650001496076584</v>
      </c>
      <c r="R58" s="26"/>
      <c r="S58" s="26">
        <v>67.569092515503144</v>
      </c>
      <c r="T58" s="26">
        <v>0.38353073642229607</v>
      </c>
      <c r="U58" s="26">
        <v>17.484489270635812</v>
      </c>
      <c r="V58" s="26">
        <v>1.974055240233076</v>
      </c>
      <c r="W58" s="26">
        <v>0</v>
      </c>
      <c r="X58" s="26">
        <v>1.5792441652920903</v>
      </c>
      <c r="Y58" s="26">
        <v>4.8843765940575805</v>
      </c>
      <c r="Z58" s="26">
        <v>4.1737168474243873</v>
      </c>
      <c r="AA58" s="26">
        <v>1.9514946304316254</v>
      </c>
      <c r="AB58" s="26">
        <v>0</v>
      </c>
      <c r="AC58" s="26">
        <v>100.00000000000001</v>
      </c>
      <c r="AD58" s="42">
        <v>0.72171679059605376</v>
      </c>
      <c r="AE58" s="42">
        <v>0.70124464617945026</v>
      </c>
      <c r="AF58" s="42">
        <v>0.58780493578377335</v>
      </c>
      <c r="AG58" s="43"/>
      <c r="AH58" s="16" t="s">
        <v>150</v>
      </c>
      <c r="AI58" s="122">
        <v>45.400001525878899</v>
      </c>
      <c r="AJ58" s="122">
        <v>1.4900000095367401</v>
      </c>
      <c r="AK58" s="122">
        <v>10.199999809265099</v>
      </c>
      <c r="AL58" s="122"/>
      <c r="AM58" s="122">
        <v>7.6199998855590803</v>
      </c>
      <c r="AN58" s="122">
        <v>17.100000381469702</v>
      </c>
      <c r="AO58" s="122">
        <v>11.2399997711182</v>
      </c>
      <c r="AP58" s="122"/>
      <c r="AQ58" s="122">
        <v>2.0999999046325701</v>
      </c>
      <c r="AR58" s="122">
        <v>0.40000000596046498</v>
      </c>
      <c r="AS58" s="124">
        <v>0</v>
      </c>
      <c r="AT58" s="124">
        <v>0</v>
      </c>
      <c r="AU58" s="124">
        <v>0</v>
      </c>
      <c r="AV58" s="124">
        <v>95.550001293420763</v>
      </c>
      <c r="AW58" s="29"/>
      <c r="AX58" s="42">
        <v>6.5738512000248841</v>
      </c>
      <c r="AY58" s="42">
        <v>1.4261487999751159</v>
      </c>
      <c r="AZ58" s="42">
        <v>0</v>
      </c>
      <c r="BA58" s="42">
        <v>8</v>
      </c>
      <c r="BB58" s="42">
        <v>0.31441179534910924</v>
      </c>
      <c r="BC58" s="42">
        <v>0.16229177598979805</v>
      </c>
      <c r="BD58" s="42">
        <v>0</v>
      </c>
      <c r="BE58" s="42">
        <v>0.45674637668656715</v>
      </c>
      <c r="BF58" s="42">
        <v>3.6904323449978058</v>
      </c>
      <c r="BG58" s="42">
        <v>0.37611770697671965</v>
      </c>
      <c r="BH58" s="42">
        <v>0</v>
      </c>
      <c r="BI58" s="42">
        <v>5</v>
      </c>
      <c r="BJ58" s="42">
        <v>0</v>
      </c>
      <c r="BK58" s="42">
        <v>8.988275770009424E-2</v>
      </c>
      <c r="BL58" s="42">
        <v>0</v>
      </c>
      <c r="BM58" s="42">
        <v>1.7436215321305617</v>
      </c>
      <c r="BN58" s="42">
        <v>0.16649571016934406</v>
      </c>
      <c r="BO58" s="42">
        <v>2</v>
      </c>
      <c r="BP58" s="42">
        <v>0.42302440984183709</v>
      </c>
      <c r="BQ58" s="42">
        <v>7.3878376287351125E-2</v>
      </c>
      <c r="BR58" s="42">
        <v>0.4969027861291882</v>
      </c>
      <c r="BS58" s="24" t="s">
        <v>622</v>
      </c>
      <c r="BT58" s="24" t="s">
        <v>623</v>
      </c>
      <c r="BU58" s="40">
        <v>0.79997593761554464</v>
      </c>
      <c r="BV58" s="42">
        <v>0.24998755150568339</v>
      </c>
      <c r="BW58" s="40">
        <v>0.35649120869253803</v>
      </c>
      <c r="BX58" s="40" t="s">
        <v>606</v>
      </c>
      <c r="BY58" s="40"/>
      <c r="BZ58" s="44">
        <v>908.51899302036782</v>
      </c>
      <c r="CA58" s="44">
        <v>230.6999572429454</v>
      </c>
      <c r="CB58" s="5">
        <v>283.4180644156271</v>
      </c>
      <c r="CC58" s="44">
        <v>257.47967047945633</v>
      </c>
      <c r="CD58" s="44">
        <v>249.43876986567872</v>
      </c>
      <c r="CE58" s="44">
        <v>335.73485569209362</v>
      </c>
      <c r="CF58" s="44">
        <v>674.24495922771473</v>
      </c>
      <c r="CG58" s="44">
        <v>78.255185212637286</v>
      </c>
      <c r="CH58" s="40">
        <v>-1.3789766563324897</v>
      </c>
      <c r="CI58" s="44">
        <v>257.47967047945633</v>
      </c>
      <c r="CJ58" s="24">
        <v>188.21349842520044</v>
      </c>
      <c r="CK58" s="44">
        <v>270.44886744754172</v>
      </c>
      <c r="CL58" s="44">
        <v>887.24205514165305</v>
      </c>
      <c r="CM58" s="45">
        <v>3.2617026816992238</v>
      </c>
      <c r="CN58" s="45">
        <v>70.921503776036985</v>
      </c>
      <c r="CO58" s="45">
        <v>0.33135339095100574</v>
      </c>
      <c r="CP58" s="45">
        <v>16.224184456119918</v>
      </c>
      <c r="CQ58" s="45">
        <v>2.0456832512499412</v>
      </c>
      <c r="CR58" s="45">
        <v>0.88480762808295532</v>
      </c>
      <c r="CS58" s="45">
        <v>2.6463446835322575</v>
      </c>
      <c r="CT58" s="45">
        <v>2.7015519933653578</v>
      </c>
      <c r="CU58" s="45">
        <v>6.2678845840194066</v>
      </c>
      <c r="CV58" s="45">
        <v>102.02331376335783</v>
      </c>
      <c r="CW58" s="24"/>
      <c r="CX58" s="40">
        <v>66.567815890466576</v>
      </c>
      <c r="CY58" s="40">
        <v>65.291782050989013</v>
      </c>
      <c r="CZ58" s="40">
        <v>56.070242562248652</v>
      </c>
      <c r="DA58" s="40">
        <v>66.428502098190791</v>
      </c>
      <c r="DB58" s="40"/>
      <c r="DC58" s="40">
        <v>1.5356391819406752</v>
      </c>
      <c r="DD58" s="40">
        <v>0.55375630313098645</v>
      </c>
      <c r="DE58" s="40"/>
      <c r="DF58" s="40">
        <v>2.4878131114502571</v>
      </c>
      <c r="DG58" s="40">
        <v>2.5294475713162985</v>
      </c>
      <c r="DH58" s="40"/>
      <c r="DI58" s="40">
        <v>1.4069860110832488</v>
      </c>
      <c r="DJ58" s="40"/>
      <c r="DK58" s="40">
        <v>5.2802477289076801</v>
      </c>
      <c r="DL58" s="40">
        <v>5.0426312576195711</v>
      </c>
      <c r="DM58" s="40"/>
      <c r="DN58" s="40">
        <v>1.2836128401353313</v>
      </c>
      <c r="DO58" s="40">
        <v>1.7024020078087041</v>
      </c>
      <c r="DP58" s="40"/>
      <c r="DQ58" s="40">
        <v>16.536504140497136</v>
      </c>
      <c r="DR58" s="40"/>
    </row>
    <row r="59" spans="1:122" ht="10.5" customHeight="1">
      <c r="A59" s="17" t="s">
        <v>145</v>
      </c>
      <c r="B59" s="16" t="s">
        <v>148</v>
      </c>
      <c r="C59" s="17" t="s">
        <v>149</v>
      </c>
      <c r="D59" s="123">
        <v>0.28510001301765397</v>
      </c>
      <c r="E59" s="139">
        <v>285.10001301765396</v>
      </c>
      <c r="F59" s="141">
        <v>900</v>
      </c>
      <c r="G59" s="123">
        <v>58.700000762939403</v>
      </c>
      <c r="H59" s="123">
        <v>0.50999999046325695</v>
      </c>
      <c r="I59" s="123">
        <v>15.5</v>
      </c>
      <c r="J59" s="123">
        <v>3.0099999904632599</v>
      </c>
      <c r="K59" s="123"/>
      <c r="L59" s="123">
        <v>1.6000000238418599</v>
      </c>
      <c r="M59" s="123">
        <v>4.4800000190734899</v>
      </c>
      <c r="N59" s="123">
        <v>3.5</v>
      </c>
      <c r="O59" s="123">
        <v>1.62999999523163</v>
      </c>
      <c r="P59" s="123"/>
      <c r="Q59" s="122">
        <v>88.930000782012883</v>
      </c>
      <c r="R59" s="26"/>
      <c r="S59" s="26">
        <v>66.006972053026402</v>
      </c>
      <c r="T59" s="26">
        <v>0.57348474753011613</v>
      </c>
      <c r="U59" s="26">
        <v>17.429438731248784</v>
      </c>
      <c r="V59" s="26">
        <v>3.3846845428928267</v>
      </c>
      <c r="W59" s="26">
        <v>0</v>
      </c>
      <c r="X59" s="26">
        <v>1.7991678958418251</v>
      </c>
      <c r="Y59" s="26">
        <v>5.0376700547377276</v>
      </c>
      <c r="Z59" s="26">
        <v>3.9356797135077901</v>
      </c>
      <c r="AA59" s="26">
        <v>1.8329022612145487</v>
      </c>
      <c r="AB59" s="26">
        <v>0</v>
      </c>
      <c r="AC59" s="26">
        <v>100.00000000000001</v>
      </c>
      <c r="AD59" s="42">
        <v>0.70439665625371928</v>
      </c>
      <c r="AE59" s="42">
        <v>1.0553731554570918</v>
      </c>
      <c r="AF59" s="42">
        <v>0.48652965878481141</v>
      </c>
      <c r="AG59" s="43"/>
      <c r="AH59" s="16" t="s">
        <v>148</v>
      </c>
      <c r="AI59" s="122">
        <v>44.900001525878899</v>
      </c>
      <c r="AJ59" s="122">
        <v>1.54999995231628</v>
      </c>
      <c r="AK59" s="122">
        <v>10.8999996185303</v>
      </c>
      <c r="AL59" s="122"/>
      <c r="AM59" s="122">
        <v>8.6999998092651403</v>
      </c>
      <c r="AN59" s="122">
        <v>16.600000381469702</v>
      </c>
      <c r="AO59" s="122">
        <v>11.180000305175801</v>
      </c>
      <c r="AP59" s="122"/>
      <c r="AQ59" s="122">
        <v>2.0999999046325701</v>
      </c>
      <c r="AR59" s="122">
        <v>0.40000000596046498</v>
      </c>
      <c r="AS59" s="124">
        <v>0</v>
      </c>
      <c r="AT59" s="124">
        <v>0</v>
      </c>
      <c r="AU59" s="124">
        <v>0</v>
      </c>
      <c r="AV59" s="124">
        <v>96.330001503229141</v>
      </c>
      <c r="AW59" s="29"/>
      <c r="AX59" s="42">
        <v>6.4731086891232934</v>
      </c>
      <c r="AY59" s="42">
        <v>1.5268913108767066</v>
      </c>
      <c r="AZ59" s="42">
        <v>0</v>
      </c>
      <c r="BA59" s="42">
        <v>8</v>
      </c>
      <c r="BB59" s="42">
        <v>0.32501071926907521</v>
      </c>
      <c r="BC59" s="42">
        <v>0.16809100270565855</v>
      </c>
      <c r="BD59" s="42">
        <v>0</v>
      </c>
      <c r="BE59" s="42">
        <v>0.53379467909532963</v>
      </c>
      <c r="BF59" s="42">
        <v>3.5669068459236284</v>
      </c>
      <c r="BG59" s="42">
        <v>0.40619675300630842</v>
      </c>
      <c r="BH59" s="42">
        <v>0</v>
      </c>
      <c r="BI59" s="42">
        <v>5</v>
      </c>
      <c r="BJ59" s="42">
        <v>0</v>
      </c>
      <c r="BK59" s="42">
        <v>0.10894552450100825</v>
      </c>
      <c r="BL59" s="42">
        <v>0</v>
      </c>
      <c r="BM59" s="42">
        <v>1.7267532335286055</v>
      </c>
      <c r="BN59" s="42">
        <v>0.1643012419703862</v>
      </c>
      <c r="BO59" s="42">
        <v>2</v>
      </c>
      <c r="BP59" s="42">
        <v>0.42264884773838407</v>
      </c>
      <c r="BQ59" s="42">
        <v>7.3556301332983479E-2</v>
      </c>
      <c r="BR59" s="42">
        <v>0.49620514907136754</v>
      </c>
      <c r="BS59" s="24" t="s">
        <v>622</v>
      </c>
      <c r="BT59" s="24" t="s">
        <v>332</v>
      </c>
      <c r="BU59" s="40">
        <v>0.77275293500430886</v>
      </c>
      <c r="BV59" s="42">
        <v>0.29401580934531413</v>
      </c>
      <c r="BW59" s="40">
        <v>0.2785894333440509</v>
      </c>
      <c r="BX59" s="40" t="s">
        <v>606</v>
      </c>
      <c r="BY59" s="40"/>
      <c r="BZ59" s="44">
        <v>920.12329180627535</v>
      </c>
      <c r="CA59" s="44">
        <v>269.42366476442226</v>
      </c>
      <c r="CB59" s="5">
        <v>318.09923116038783</v>
      </c>
      <c r="CC59" s="44">
        <v>292.85337244213406</v>
      </c>
      <c r="CD59" s="44">
        <v>289.21278535863485</v>
      </c>
      <c r="CE59" s="44">
        <v>351.70636941593494</v>
      </c>
      <c r="CF59" s="44">
        <v>641.07030368064591</v>
      </c>
      <c r="CG59" s="44">
        <v>58.852996973800884</v>
      </c>
      <c r="CH59" s="40">
        <v>-1.0153154766897687</v>
      </c>
      <c r="CI59" s="44">
        <v>292.85337244213406</v>
      </c>
      <c r="CJ59" s="24">
        <v>222.23144347430383</v>
      </c>
      <c r="CK59" s="44">
        <v>305.47630180126095</v>
      </c>
      <c r="CL59" s="44">
        <v>895.64777815722016</v>
      </c>
      <c r="CM59" s="45">
        <v>2.8415649555910387</v>
      </c>
      <c r="CN59" s="45">
        <v>69.087855529834897</v>
      </c>
      <c r="CO59" s="45">
        <v>0.38370567233148567</v>
      </c>
      <c r="CP59" s="45">
        <v>16.701348558508975</v>
      </c>
      <c r="CQ59" s="45">
        <v>2.5105079758391677</v>
      </c>
      <c r="CR59" s="45">
        <v>1.0259260281014118</v>
      </c>
      <c r="CS59" s="45">
        <v>3.4229633486860269</v>
      </c>
      <c r="CT59" s="45">
        <v>2.3996110534452106</v>
      </c>
      <c r="CU59" s="45">
        <v>6.6006213724987788</v>
      </c>
      <c r="CV59" s="45">
        <v>102.13253953924595</v>
      </c>
      <c r="CW59" s="24"/>
      <c r="CX59" s="40">
        <v>65.626811295267274</v>
      </c>
      <c r="CY59" s="40">
        <v>64.011210655722891</v>
      </c>
      <c r="CZ59" s="40">
        <v>54.413817123962019</v>
      </c>
      <c r="DA59" s="40">
        <v>64.725423591689591</v>
      </c>
      <c r="DB59" s="40"/>
      <c r="DC59" s="40">
        <v>1.6379898721453081</v>
      </c>
      <c r="DD59" s="40">
        <v>0.58842067728841041</v>
      </c>
      <c r="DE59" s="40"/>
      <c r="DF59" s="40">
        <v>3.0415488531381367</v>
      </c>
      <c r="DG59" s="40">
        <v>3.054567150947074</v>
      </c>
      <c r="DH59" s="40"/>
      <c r="DI59" s="40">
        <v>1.5873024770528659</v>
      </c>
      <c r="DJ59" s="40"/>
      <c r="DK59" s="40">
        <v>5.5572536414523688</v>
      </c>
      <c r="DL59" s="40">
        <v>5.2935655202407546</v>
      </c>
      <c r="DM59" s="40"/>
      <c r="DN59" s="40">
        <v>1.1310931128706896</v>
      </c>
      <c r="DO59" s="40">
        <v>1.6673905812768202</v>
      </c>
      <c r="DP59" s="40"/>
      <c r="DQ59" s="40">
        <v>16.86790787543115</v>
      </c>
      <c r="DR59" s="40"/>
    </row>
    <row r="60" spans="1:122" ht="10.5" customHeight="1">
      <c r="A60" s="17" t="s">
        <v>145</v>
      </c>
      <c r="B60" s="16" t="s">
        <v>146</v>
      </c>
      <c r="C60" s="17" t="s">
        <v>147</v>
      </c>
      <c r="D60" s="123">
        <v>0.24959999322891199</v>
      </c>
      <c r="E60" s="139">
        <v>249.59999322891198</v>
      </c>
      <c r="F60" s="141">
        <v>1000</v>
      </c>
      <c r="G60" s="123">
        <v>52.200000762939403</v>
      </c>
      <c r="H60" s="123">
        <v>0.490000009536743</v>
      </c>
      <c r="I60" s="123">
        <v>16.700000762939499</v>
      </c>
      <c r="J60" s="123">
        <v>4.9499998092651403</v>
      </c>
      <c r="K60" s="123"/>
      <c r="L60" s="123">
        <v>3.4000000953674299</v>
      </c>
      <c r="M60" s="123">
        <v>6.5700001716613796</v>
      </c>
      <c r="N60" s="123">
        <v>3.9000000953674299</v>
      </c>
      <c r="O60" s="123">
        <v>1.1900000572204601</v>
      </c>
      <c r="P60" s="123"/>
      <c r="Q60" s="122">
        <v>89.400001764297485</v>
      </c>
      <c r="R60" s="26"/>
      <c r="S60" s="26">
        <v>58.389261446061667</v>
      </c>
      <c r="T60" s="26">
        <v>0.54809843385532009</v>
      </c>
      <c r="U60" s="26">
        <v>18.68008997020933</v>
      </c>
      <c r="V60" s="26">
        <v>5.5369124290576437</v>
      </c>
      <c r="W60" s="26">
        <v>0</v>
      </c>
      <c r="X60" s="26">
        <v>3.8031320226721106</v>
      </c>
      <c r="Y60" s="26">
        <v>7.348993335574133</v>
      </c>
      <c r="Z60" s="26">
        <v>4.3624161279658074</v>
      </c>
      <c r="AA60" s="26">
        <v>1.331096234603985</v>
      </c>
      <c r="AB60" s="26">
        <v>0</v>
      </c>
      <c r="AC60" s="26">
        <v>100.00000000000001</v>
      </c>
      <c r="AD60" s="42">
        <v>0.62800563341052806</v>
      </c>
      <c r="AE60" s="42">
        <v>0.81674369608459374</v>
      </c>
      <c r="AF60" s="42">
        <v>0.55043537630276529</v>
      </c>
      <c r="AG60" s="43"/>
      <c r="AH60" s="16" t="s">
        <v>146</v>
      </c>
      <c r="AI60" s="122">
        <v>42.799999237060597</v>
      </c>
      <c r="AJ60" s="122">
        <v>1.7400000095367401</v>
      </c>
      <c r="AK60" s="122">
        <v>11.8999996185303</v>
      </c>
      <c r="AL60" s="122"/>
      <c r="AM60" s="122">
        <v>8.8800001144409197</v>
      </c>
      <c r="AN60" s="122">
        <v>16.399999618530298</v>
      </c>
      <c r="AO60" s="122">
        <v>11.1199998855591</v>
      </c>
      <c r="AP60" s="122"/>
      <c r="AQ60" s="122">
        <v>2.4400000572204599</v>
      </c>
      <c r="AR60" s="122">
        <v>0.40000000596046498</v>
      </c>
      <c r="AS60" s="124">
        <v>0</v>
      </c>
      <c r="AT60" s="124">
        <v>0</v>
      </c>
      <c r="AU60" s="124">
        <v>0</v>
      </c>
      <c r="AV60" s="124">
        <v>95.679998546838888</v>
      </c>
      <c r="AW60" s="29"/>
      <c r="AX60" s="42">
        <v>6.2380678661496853</v>
      </c>
      <c r="AY60" s="42">
        <v>1.7619321338503147</v>
      </c>
      <c r="AZ60" s="42">
        <v>0</v>
      </c>
      <c r="BA60" s="42">
        <v>8</v>
      </c>
      <c r="BB60" s="42">
        <v>0.28205549551590448</v>
      </c>
      <c r="BC60" s="42">
        <v>0.1907663737076658</v>
      </c>
      <c r="BD60" s="42">
        <v>0</v>
      </c>
      <c r="BE60" s="42">
        <v>0.6262271271558788</v>
      </c>
      <c r="BF60" s="42">
        <v>3.562601921514712</v>
      </c>
      <c r="BG60" s="42">
        <v>0.33834908210583947</v>
      </c>
      <c r="BH60" s="42">
        <v>0</v>
      </c>
      <c r="BI60" s="42">
        <v>5</v>
      </c>
      <c r="BJ60" s="42">
        <v>0</v>
      </c>
      <c r="BK60" s="42">
        <v>0.11781163363175673</v>
      </c>
      <c r="BL60" s="42">
        <v>0</v>
      </c>
      <c r="BM60" s="42">
        <v>1.7363330659423468</v>
      </c>
      <c r="BN60" s="42">
        <v>0.14585530042589645</v>
      </c>
      <c r="BO60" s="42">
        <v>2</v>
      </c>
      <c r="BP60" s="42">
        <v>0.54360858958788993</v>
      </c>
      <c r="BQ60" s="42">
        <v>7.4363474601209192E-2</v>
      </c>
      <c r="BR60" s="42">
        <v>0.61797206418909911</v>
      </c>
      <c r="BS60" s="24" t="s">
        <v>622</v>
      </c>
      <c r="BT60" s="24" t="s">
        <v>624</v>
      </c>
      <c r="BU60" s="40">
        <v>0.76697734595947364</v>
      </c>
      <c r="BV60" s="42">
        <v>0.30375866229863058</v>
      </c>
      <c r="BW60" s="40">
        <v>0.37191430280371451</v>
      </c>
      <c r="BX60" s="40" t="s">
        <v>606</v>
      </c>
      <c r="BY60" s="40"/>
      <c r="BZ60" s="44">
        <v>963.09111559762391</v>
      </c>
      <c r="CA60" s="44">
        <v>353.62443668838512</v>
      </c>
      <c r="CB60" s="5">
        <v>525.18494501512487</v>
      </c>
      <c r="CC60" s="44">
        <v>370.26121729949818</v>
      </c>
      <c r="CD60" s="44">
        <v>374.54070383320732</v>
      </c>
      <c r="CE60" s="44">
        <v>681.39990594156939</v>
      </c>
      <c r="CF60" s="44">
        <v>799.97954722006023</v>
      </c>
      <c r="CG60" s="44">
        <v>311.1386886420712</v>
      </c>
      <c r="CH60" s="40">
        <v>-0.52323396703045533</v>
      </c>
      <c r="CI60" s="44">
        <v>374.54070383320732</v>
      </c>
      <c r="CJ60" s="24">
        <v>441.9282979888614</v>
      </c>
      <c r="CK60" s="44">
        <v>449.86282442416609</v>
      </c>
      <c r="CL60" s="44">
        <v>954.17900264865216</v>
      </c>
      <c r="CM60" s="45">
        <v>3.3463207699570328</v>
      </c>
      <c r="CN60" s="45">
        <v>65.171328259499845</v>
      </c>
      <c r="CO60" s="45">
        <v>0.44333628359171129</v>
      </c>
      <c r="CP60" s="45">
        <v>18.050323584424866</v>
      </c>
      <c r="CQ60" s="45">
        <v>3.7121112839066988</v>
      </c>
      <c r="CR60" s="45">
        <v>1.2791567876937426</v>
      </c>
      <c r="CS60" s="45">
        <v>3.6226794134748168</v>
      </c>
      <c r="CT60" s="45">
        <v>1.9596136832385771</v>
      </c>
      <c r="CU60" s="45">
        <v>6.7966257926089328</v>
      </c>
      <c r="CV60" s="45">
        <v>101.03517508843916</v>
      </c>
      <c r="CW60" s="24"/>
      <c r="CX60" s="40">
        <v>60.168671842028637</v>
      </c>
      <c r="CY60" s="40">
        <v>58.200881217864243</v>
      </c>
      <c r="CZ60" s="40">
        <v>48.342208832414912</v>
      </c>
      <c r="DA60" s="40">
        <v>58.560450395926935</v>
      </c>
      <c r="DB60" s="40"/>
      <c r="DC60" s="40">
        <v>2.2487666291482595</v>
      </c>
      <c r="DD60" s="40">
        <v>0.79988983022579352</v>
      </c>
      <c r="DE60" s="40"/>
      <c r="DF60" s="40">
        <v>5.2013713739786454</v>
      </c>
      <c r="DG60" s="40">
        <v>4.9287936500104523</v>
      </c>
      <c r="DH60" s="40"/>
      <c r="DI60" s="40">
        <v>2.8013769469105876</v>
      </c>
      <c r="DJ60" s="40"/>
      <c r="DK60" s="40">
        <v>6.6227301424348681</v>
      </c>
      <c r="DL60" s="40">
        <v>6.5716024338212655</v>
      </c>
      <c r="DM60" s="40"/>
      <c r="DN60" s="40">
        <v>0.81496247515054332</v>
      </c>
      <c r="DO60" s="40">
        <v>1.454761821402708</v>
      </c>
      <c r="DP60" s="40"/>
      <c r="DQ60" s="40">
        <v>17.985719521688829</v>
      </c>
      <c r="DR60" s="40"/>
    </row>
    <row r="61" spans="1:122" ht="10.5" customHeight="1">
      <c r="A61" s="28" t="s">
        <v>299</v>
      </c>
      <c r="B61" s="27" t="s">
        <v>301</v>
      </c>
      <c r="C61" s="28" t="s">
        <v>300</v>
      </c>
      <c r="E61" s="142">
        <v>700</v>
      </c>
      <c r="F61" s="142">
        <v>1010</v>
      </c>
      <c r="G61" s="143">
        <v>51.6</v>
      </c>
      <c r="H61" s="143">
        <v>0.67</v>
      </c>
      <c r="I61" s="143">
        <v>17.899999999999999</v>
      </c>
      <c r="J61" s="143">
        <v>6.5</v>
      </c>
      <c r="K61" s="143">
        <v>0.17</v>
      </c>
      <c r="L61" s="143">
        <v>2.7</v>
      </c>
      <c r="M61" s="143">
        <v>6.6</v>
      </c>
      <c r="N61" s="143">
        <v>3</v>
      </c>
      <c r="O61" s="143">
        <v>1.1399999999999999</v>
      </c>
      <c r="P61" s="143">
        <v>0.21</v>
      </c>
      <c r="Q61" s="124">
        <v>90.49</v>
      </c>
      <c r="R61" s="29"/>
      <c r="S61" s="29">
        <v>57.022875455851484</v>
      </c>
      <c r="T61" s="29">
        <v>0.74041330533760641</v>
      </c>
      <c r="U61" s="29">
        <v>19.781191291855453</v>
      </c>
      <c r="V61" s="29">
        <v>7.18311415626036</v>
      </c>
      <c r="W61" s="29">
        <v>0.18786606254834792</v>
      </c>
      <c r="X61" s="29">
        <v>2.983755111061996</v>
      </c>
      <c r="Y61" s="29">
        <v>7.2936236048182126</v>
      </c>
      <c r="Z61" s="29">
        <v>3.3152834567355507</v>
      </c>
      <c r="AA61" s="29">
        <v>1.2598077135595094</v>
      </c>
      <c r="AB61" s="29">
        <v>0.23206984197148856</v>
      </c>
      <c r="AC61" s="29">
        <v>100.00000000000001</v>
      </c>
      <c r="AD61" s="42">
        <v>0.60488477027192322</v>
      </c>
      <c r="AE61" s="42">
        <v>1.3505452214941056</v>
      </c>
      <c r="AF61" s="42">
        <v>0.42543321049758737</v>
      </c>
      <c r="AG61" s="42"/>
      <c r="AH61" s="27" t="s">
        <v>301</v>
      </c>
      <c r="AI61" s="143">
        <v>40.17</v>
      </c>
      <c r="AJ61" s="143">
        <v>1.73</v>
      </c>
      <c r="AK61" s="143">
        <v>15.25</v>
      </c>
      <c r="AL61" s="143">
        <v>0</v>
      </c>
      <c r="AM61" s="143">
        <v>12.4</v>
      </c>
      <c r="AN61" s="143">
        <v>13.67</v>
      </c>
      <c r="AO61" s="143">
        <v>10.83</v>
      </c>
      <c r="AP61" s="143">
        <v>0.21</v>
      </c>
      <c r="AQ61" s="143">
        <v>2.2999999999999998</v>
      </c>
      <c r="AR61" s="143">
        <v>0.47</v>
      </c>
      <c r="AS61" s="143">
        <v>0</v>
      </c>
      <c r="AT61" s="143">
        <v>0</v>
      </c>
      <c r="AU61" s="143">
        <v>0</v>
      </c>
      <c r="AV61" s="124">
        <v>97.029999999999987</v>
      </c>
      <c r="AW61" s="29"/>
      <c r="AX61" s="42">
        <v>5.8392949250787121</v>
      </c>
      <c r="AY61" s="42">
        <v>2.1607050749212879</v>
      </c>
      <c r="AZ61" s="42">
        <v>0</v>
      </c>
      <c r="BA61" s="42">
        <v>8</v>
      </c>
      <c r="BB61" s="42">
        <v>0.4517775107121409</v>
      </c>
      <c r="BC61" s="42">
        <v>0.18916941537366944</v>
      </c>
      <c r="BD61" s="42">
        <v>0</v>
      </c>
      <c r="BE61" s="42">
        <v>0.95012736890700467</v>
      </c>
      <c r="BF61" s="42">
        <v>2.9617215092367153</v>
      </c>
      <c r="BG61" s="42">
        <v>0.44720419577046933</v>
      </c>
      <c r="BH61" s="42">
        <v>0</v>
      </c>
      <c r="BI61" s="42">
        <v>5</v>
      </c>
      <c r="BJ61" s="42">
        <v>0</v>
      </c>
      <c r="BK61" s="42">
        <v>0.11012172710369761</v>
      </c>
      <c r="BL61" s="42">
        <v>2.5853337374072902E-2</v>
      </c>
      <c r="BM61" s="42">
        <v>1.6865878004568475</v>
      </c>
      <c r="BN61" s="42">
        <v>0.17743713506538183</v>
      </c>
      <c r="BO61" s="42">
        <v>2</v>
      </c>
      <c r="BP61" s="42">
        <v>0.47075203386641185</v>
      </c>
      <c r="BQ61" s="42">
        <v>8.7146465753775104E-2</v>
      </c>
      <c r="BR61" s="42">
        <v>0.55789849962018701</v>
      </c>
      <c r="BS61" s="24" t="s">
        <v>622</v>
      </c>
      <c r="BT61" s="24" t="s">
        <v>624</v>
      </c>
      <c r="BU61" s="40">
        <v>0.66269985872160597</v>
      </c>
      <c r="BV61" s="42">
        <v>0.50887686698129153</v>
      </c>
      <c r="BW61" s="40">
        <v>0.37679365258004616</v>
      </c>
      <c r="BX61" s="40" t="s">
        <v>606</v>
      </c>
      <c r="BY61" s="40"/>
      <c r="BZ61" s="44">
        <v>1016.4590548034012</v>
      </c>
      <c r="CA61" s="44">
        <v>790.97319946520759</v>
      </c>
      <c r="CB61" s="5">
        <v>1086.5976119795989</v>
      </c>
      <c r="CC61" s="44">
        <v>771.89740239786681</v>
      </c>
      <c r="CD61" s="44">
        <v>614.03891799396342</v>
      </c>
      <c r="CE61" s="44">
        <v>868.81141567901477</v>
      </c>
      <c r="CF61" s="44">
        <v>899.19982151339821</v>
      </c>
      <c r="CG61" s="44">
        <v>96.914013281147959</v>
      </c>
      <c r="CH61" s="40">
        <v>0.17246291396204463</v>
      </c>
      <c r="CI61" s="44">
        <v>614.03891799396342</v>
      </c>
      <c r="CJ61" s="24">
        <v>1014.3847778822967</v>
      </c>
      <c r="CK61" s="44">
        <v>850.31826498678117</v>
      </c>
      <c r="CL61" s="44">
        <v>1002.5663589415179</v>
      </c>
      <c r="CM61" s="45">
        <v>2.3737411039879319</v>
      </c>
      <c r="CN61" s="45">
        <v>56.71747842462387</v>
      </c>
      <c r="CO61" s="45">
        <v>1.2551828214921423</v>
      </c>
      <c r="CP61" s="45">
        <v>19.870478344272545</v>
      </c>
      <c r="CQ61" s="45">
        <v>7.4351074212961912</v>
      </c>
      <c r="CR61" s="45">
        <v>2.1083603084799583</v>
      </c>
      <c r="CS61" s="45">
        <v>8.8767218753110164</v>
      </c>
      <c r="CT61" s="45">
        <v>1.1594015771217456</v>
      </c>
      <c r="CU61" s="45">
        <v>8.8043191461565886</v>
      </c>
      <c r="CV61" s="45">
        <v>106.22704991875406</v>
      </c>
      <c r="CW61" s="24"/>
      <c r="CX61" s="40">
        <v>54.826427853343745</v>
      </c>
      <c r="CY61" s="40">
        <v>53.197298963013893</v>
      </c>
      <c r="CZ61" s="40">
        <v>41.779991919641269</v>
      </c>
      <c r="DA61" s="40">
        <v>51.794103889562344</v>
      </c>
      <c r="DB61" s="40"/>
      <c r="DC61" s="40">
        <v>2.7864152629561652</v>
      </c>
      <c r="DD61" s="40">
        <v>1.0011027395237295</v>
      </c>
      <c r="DE61" s="40"/>
      <c r="DF61" s="40">
        <v>10.136256942108467</v>
      </c>
      <c r="DG61" s="40">
        <v>9.760201492389573</v>
      </c>
      <c r="DH61" s="40"/>
      <c r="DI61" s="40">
        <v>4.4840093086294717</v>
      </c>
      <c r="DJ61" s="40"/>
      <c r="DK61" s="40">
        <v>7.6716416928168316</v>
      </c>
      <c r="DL61" s="40">
        <v>8.739067389135446</v>
      </c>
      <c r="DM61" s="40"/>
      <c r="DN61" s="40">
        <v>0.37863485937427566</v>
      </c>
      <c r="DO61" s="40">
        <v>1.1510310361607261</v>
      </c>
      <c r="DP61" s="40"/>
      <c r="DQ61" s="40">
        <v>19.500900150057348</v>
      </c>
      <c r="DR61" s="40"/>
    </row>
    <row r="62" spans="1:122" ht="10.5" customHeight="1">
      <c r="A62" s="28" t="s">
        <v>299</v>
      </c>
      <c r="B62" s="27" t="s">
        <v>302</v>
      </c>
      <c r="C62" s="28" t="s">
        <v>295</v>
      </c>
      <c r="E62" s="142">
        <v>700</v>
      </c>
      <c r="F62" s="142">
        <v>1010</v>
      </c>
      <c r="G62" s="142">
        <v>51.1</v>
      </c>
      <c r="H62" s="142">
        <v>0.64</v>
      </c>
      <c r="I62" s="142">
        <v>18.399999999999999</v>
      </c>
      <c r="J62" s="142">
        <v>6.1</v>
      </c>
      <c r="K62" s="142">
        <v>0.15</v>
      </c>
      <c r="L62" s="142">
        <v>2.5</v>
      </c>
      <c r="M62" s="142">
        <v>7.1</v>
      </c>
      <c r="N62" s="142">
        <v>3</v>
      </c>
      <c r="O62" s="142">
        <v>1.1200000000000001</v>
      </c>
      <c r="P62" s="142">
        <v>0.2</v>
      </c>
      <c r="Q62" s="124">
        <v>90.31</v>
      </c>
      <c r="R62" s="29"/>
      <c r="S62" s="29">
        <v>56.58288118702248</v>
      </c>
      <c r="T62" s="29">
        <v>0.70867013619754182</v>
      </c>
      <c r="U62" s="29">
        <v>20.374266415679323</v>
      </c>
      <c r="V62" s="29">
        <v>6.75451223563282</v>
      </c>
      <c r="W62" s="29">
        <v>0.16609456317129884</v>
      </c>
      <c r="X62" s="29">
        <v>2.7682427195216479</v>
      </c>
      <c r="Y62" s="29">
        <v>7.861809323441479</v>
      </c>
      <c r="Z62" s="29">
        <v>3.3218912634259774</v>
      </c>
      <c r="AA62" s="29">
        <v>1.2401727383456982</v>
      </c>
      <c r="AB62" s="29">
        <v>0.22145941756173182</v>
      </c>
      <c r="AC62" s="29">
        <v>99.999999999999986</v>
      </c>
      <c r="AD62" s="42">
        <v>0.59998553019520573</v>
      </c>
      <c r="AE62" s="42">
        <v>1.3688295260312566</v>
      </c>
      <c r="AF62" s="42">
        <v>0.42214941557039892</v>
      </c>
      <c r="AG62" s="42"/>
      <c r="AH62" s="27" t="s">
        <v>302</v>
      </c>
      <c r="AI62" s="142">
        <v>40.11</v>
      </c>
      <c r="AJ62" s="142">
        <v>1.56</v>
      </c>
      <c r="AK62" s="142">
        <v>15.21</v>
      </c>
      <c r="AL62" s="142">
        <v>0</v>
      </c>
      <c r="AM62" s="142">
        <v>11.72</v>
      </c>
      <c r="AN62" s="142">
        <v>13.92</v>
      </c>
      <c r="AO62" s="142">
        <v>11.42</v>
      </c>
      <c r="AP62" s="142">
        <v>0.17</v>
      </c>
      <c r="AQ62" s="142">
        <v>2.35</v>
      </c>
      <c r="AR62" s="142">
        <v>0.51</v>
      </c>
      <c r="AS62" s="142">
        <v>0</v>
      </c>
      <c r="AT62" s="142">
        <v>0</v>
      </c>
      <c r="AU62" s="142">
        <v>0</v>
      </c>
      <c r="AV62" s="124">
        <v>96.970000000000013</v>
      </c>
      <c r="AW62" s="29"/>
      <c r="AX62" s="42">
        <v>5.8303343666871061</v>
      </c>
      <c r="AY62" s="42">
        <v>2.1696656333128939</v>
      </c>
      <c r="AZ62" s="42">
        <v>0</v>
      </c>
      <c r="BA62" s="42">
        <v>8</v>
      </c>
      <c r="BB62" s="42">
        <v>0.43585787328138315</v>
      </c>
      <c r="BC62" s="42">
        <v>0.17057353029478059</v>
      </c>
      <c r="BD62" s="42">
        <v>0</v>
      </c>
      <c r="BE62" s="42">
        <v>0.94335282636770046</v>
      </c>
      <c r="BF62" s="42">
        <v>3.0157626706461809</v>
      </c>
      <c r="BG62" s="42">
        <v>0.43445309940995536</v>
      </c>
      <c r="BH62" s="42">
        <v>0</v>
      </c>
      <c r="BI62" s="42">
        <v>5</v>
      </c>
      <c r="BJ62" s="42">
        <v>0</v>
      </c>
      <c r="BK62" s="42">
        <v>4.6922246635658693E-2</v>
      </c>
      <c r="BL62" s="42">
        <v>2.0928035401797666E-2</v>
      </c>
      <c r="BM62" s="42">
        <v>1.7783974337740485</v>
      </c>
      <c r="BN62" s="42">
        <v>0.15375228418849529</v>
      </c>
      <c r="BO62" s="42">
        <v>2</v>
      </c>
      <c r="BP62" s="42">
        <v>0.50850084211676871</v>
      </c>
      <c r="BQ62" s="42">
        <v>9.4559315145962428E-2</v>
      </c>
      <c r="BR62" s="42">
        <v>0.6030601572627311</v>
      </c>
      <c r="BS62" s="24" t="s">
        <v>622</v>
      </c>
      <c r="BT62" s="24" t="s">
        <v>624</v>
      </c>
      <c r="BU62" s="40">
        <v>0.67915074644503082</v>
      </c>
      <c r="BV62" s="42">
        <v>0.47233259271617467</v>
      </c>
      <c r="BW62" s="40">
        <v>0.34506312417561713</v>
      </c>
      <c r="BX62" s="40" t="s">
        <v>606</v>
      </c>
      <c r="BY62" s="40"/>
      <c r="BZ62" s="44">
        <v>1028.2117327448163</v>
      </c>
      <c r="CA62" s="44">
        <v>798.46205462758417</v>
      </c>
      <c r="CB62" s="5">
        <v>980.08825245727621</v>
      </c>
      <c r="CC62" s="44">
        <v>727.76921642418165</v>
      </c>
      <c r="CD62" s="44">
        <v>595.85150314558427</v>
      </c>
      <c r="CE62" s="44">
        <v>887.35655700978236</v>
      </c>
      <c r="CF62" s="44">
        <v>1082.6226096259484</v>
      </c>
      <c r="CG62" s="44">
        <v>159.58734058560071</v>
      </c>
      <c r="CH62" s="40">
        <v>-0.10461747389747621</v>
      </c>
      <c r="CI62" s="44">
        <v>802.08110973190469</v>
      </c>
      <c r="CJ62" s="24">
        <v>890.07648065275544</v>
      </c>
      <c r="CK62" s="44">
        <v>891.08468109459045</v>
      </c>
      <c r="CL62" s="44">
        <v>988.63145019631168</v>
      </c>
      <c r="CM62" s="45">
        <v>2.9283126593593929</v>
      </c>
      <c r="CN62" s="45">
        <v>57.450750614470778</v>
      </c>
      <c r="CO62" s="45">
        <v>0.93840307042184246</v>
      </c>
      <c r="CP62" s="45">
        <v>19.895808880320288</v>
      </c>
      <c r="CQ62" s="45">
        <v>6.7782038095028678</v>
      </c>
      <c r="CR62" s="45">
        <v>2.0800755386973551</v>
      </c>
      <c r="CS62" s="45">
        <v>8.0857849012500456</v>
      </c>
      <c r="CT62" s="45">
        <v>1.1624596000166292</v>
      </c>
      <c r="CU62" s="45">
        <v>10.129443655389947</v>
      </c>
      <c r="CV62" s="45">
        <v>106.52093007006977</v>
      </c>
      <c r="CW62" s="24"/>
      <c r="CX62" s="40">
        <v>54.911324689677805</v>
      </c>
      <c r="CY62" s="40">
        <v>53.786740892575381</v>
      </c>
      <c r="CZ62" s="40">
        <v>41.136477277166804</v>
      </c>
      <c r="DA62" s="40">
        <v>51.150128468128656</v>
      </c>
      <c r="DB62" s="40"/>
      <c r="DC62" s="40">
        <v>2.4953648132217325</v>
      </c>
      <c r="DD62" s="40">
        <v>0.9006820476936227</v>
      </c>
      <c r="DE62" s="40"/>
      <c r="DF62" s="40">
        <v>8.9234072048156641</v>
      </c>
      <c r="DG62" s="40">
        <v>8.9761780616781301</v>
      </c>
      <c r="DH62" s="40"/>
      <c r="DI62" s="40">
        <v>4.8331418351541284</v>
      </c>
      <c r="DJ62" s="40"/>
      <c r="DK62" s="40">
        <v>7.7424984034754516</v>
      </c>
      <c r="DL62" s="40">
        <v>8.9702564345443321</v>
      </c>
      <c r="DM62" s="40"/>
      <c r="DN62" s="40">
        <v>0.49341589024470611</v>
      </c>
      <c r="DO62" s="40">
        <v>1.2126802479307734</v>
      </c>
      <c r="DP62" s="40"/>
      <c r="DQ62" s="40">
        <v>19.57290556521567</v>
      </c>
      <c r="DR62" s="40"/>
    </row>
    <row r="63" spans="1:122" ht="10.5" customHeight="1">
      <c r="A63" s="28" t="s">
        <v>299</v>
      </c>
      <c r="B63" s="27" t="s">
        <v>303</v>
      </c>
      <c r="C63" s="28" t="s">
        <v>297</v>
      </c>
      <c r="E63" s="142">
        <v>700</v>
      </c>
      <c r="F63" s="142">
        <v>920</v>
      </c>
      <c r="G63" s="142">
        <v>58.6</v>
      </c>
      <c r="H63" s="142">
        <v>0.49</v>
      </c>
      <c r="I63" s="142">
        <v>16.2</v>
      </c>
      <c r="J63" s="142">
        <v>2.9</v>
      </c>
      <c r="K63" s="142">
        <v>0.16</v>
      </c>
      <c r="L63" s="142">
        <v>1.5</v>
      </c>
      <c r="M63" s="142">
        <v>4.5999999999999996</v>
      </c>
      <c r="N63" s="142">
        <v>3.5</v>
      </c>
      <c r="O63" s="142">
        <v>1.59</v>
      </c>
      <c r="P63" s="142">
        <v>0.24</v>
      </c>
      <c r="Q63" s="124">
        <v>89.78</v>
      </c>
      <c r="R63" s="29"/>
      <c r="S63" s="29">
        <v>65.270661617286706</v>
      </c>
      <c r="T63" s="29">
        <v>0.54577856983738016</v>
      </c>
      <c r="U63" s="29">
        <v>18.044107819113385</v>
      </c>
      <c r="V63" s="29">
        <v>3.2301180663844948</v>
      </c>
      <c r="W63" s="29">
        <v>0.17821341055914458</v>
      </c>
      <c r="X63" s="29">
        <v>1.6707507239919803</v>
      </c>
      <c r="Y63" s="29">
        <v>5.1236355535754061</v>
      </c>
      <c r="Z63" s="29">
        <v>3.8984183559812875</v>
      </c>
      <c r="AA63" s="29">
        <v>1.7709957674314996</v>
      </c>
      <c r="AB63" s="29">
        <v>0.26732011583871684</v>
      </c>
      <c r="AC63" s="29">
        <v>100.00000000000001</v>
      </c>
      <c r="AD63" s="42">
        <v>0.69639589237626642</v>
      </c>
      <c r="AE63" s="42">
        <v>1.0845917009537278</v>
      </c>
      <c r="AF63" s="42">
        <v>0.47971024711577187</v>
      </c>
      <c r="AG63" s="42"/>
      <c r="AH63" s="27" t="s">
        <v>303</v>
      </c>
      <c r="AI63" s="142">
        <v>42.84</v>
      </c>
      <c r="AJ63" s="142">
        <v>2.1</v>
      </c>
      <c r="AK63" s="142">
        <v>12.42</v>
      </c>
      <c r="AL63" s="142">
        <v>0</v>
      </c>
      <c r="AM63" s="142">
        <v>10.66</v>
      </c>
      <c r="AN63" s="142">
        <v>15.1</v>
      </c>
      <c r="AO63" s="142">
        <v>10.71</v>
      </c>
      <c r="AP63" s="142">
        <v>0.33</v>
      </c>
      <c r="AQ63" s="142">
        <v>2.15</v>
      </c>
      <c r="AR63" s="142">
        <v>0.39</v>
      </c>
      <c r="AS63" s="142">
        <v>0</v>
      </c>
      <c r="AT63" s="142">
        <v>0</v>
      </c>
      <c r="AU63" s="142">
        <v>0</v>
      </c>
      <c r="AV63" s="124">
        <v>96.700000000000017</v>
      </c>
      <c r="AW63" s="29"/>
      <c r="AX63" s="42">
        <v>6.2074794702021832</v>
      </c>
      <c r="AY63" s="42">
        <v>1.7925205297978168</v>
      </c>
      <c r="AZ63" s="42">
        <v>0</v>
      </c>
      <c r="BA63" s="42">
        <v>8</v>
      </c>
      <c r="BB63" s="42">
        <v>0.32834145218074129</v>
      </c>
      <c r="BC63" s="42">
        <v>0.22889239534448572</v>
      </c>
      <c r="BD63" s="42">
        <v>0</v>
      </c>
      <c r="BE63" s="42">
        <v>0.70407149467951058</v>
      </c>
      <c r="BF63" s="42">
        <v>3.2610683607290811</v>
      </c>
      <c r="BG63" s="42">
        <v>0.47762629706618132</v>
      </c>
      <c r="BH63" s="42">
        <v>0</v>
      </c>
      <c r="BI63" s="42">
        <v>5</v>
      </c>
      <c r="BJ63" s="42">
        <v>0</v>
      </c>
      <c r="BK63" s="42">
        <v>0.11007649283054266</v>
      </c>
      <c r="BL63" s="42">
        <v>4.0496595065811117E-2</v>
      </c>
      <c r="BM63" s="42">
        <v>1.6625595870619967</v>
      </c>
      <c r="BN63" s="42">
        <v>0.18686732504164949</v>
      </c>
      <c r="BO63" s="42">
        <v>2</v>
      </c>
      <c r="BP63" s="42">
        <v>0.41710862341328436</v>
      </c>
      <c r="BQ63" s="42">
        <v>7.2081493876967426E-2</v>
      </c>
      <c r="BR63" s="42">
        <v>0.4891901172902518</v>
      </c>
      <c r="BS63" s="24" t="s">
        <v>622</v>
      </c>
      <c r="BT63" s="24" t="s">
        <v>332</v>
      </c>
      <c r="BU63" s="40">
        <v>0.71627082567673328</v>
      </c>
      <c r="BV63" s="42">
        <v>0.3960406781970795</v>
      </c>
      <c r="BW63" s="40">
        <v>0.36515186115551501</v>
      </c>
      <c r="BX63" s="40" t="s">
        <v>606</v>
      </c>
      <c r="BY63" s="40"/>
      <c r="BZ63" s="44">
        <v>953.26076964004596</v>
      </c>
      <c r="CA63" s="44">
        <v>391.61123459670449</v>
      </c>
      <c r="CB63" s="5">
        <v>643.39013656111968</v>
      </c>
      <c r="CC63" s="44">
        <v>457.60802922148218</v>
      </c>
      <c r="CD63" s="44">
        <v>468.05233757156009</v>
      </c>
      <c r="CE63" s="44">
        <v>530.95105904761567</v>
      </c>
      <c r="CF63" s="44">
        <v>623.88543034219299</v>
      </c>
      <c r="CG63" s="44">
        <v>73.343029826133488</v>
      </c>
      <c r="CH63" s="40">
        <v>3.031551948119399E-2</v>
      </c>
      <c r="CI63" s="44">
        <v>468.05233757156009</v>
      </c>
      <c r="CJ63" s="24">
        <v>559.1658337357652</v>
      </c>
      <c r="CK63" s="44">
        <v>555.72123706633988</v>
      </c>
      <c r="CL63" s="44">
        <v>990.55540926793947</v>
      </c>
      <c r="CM63" s="45">
        <v>2.2954440987339861</v>
      </c>
      <c r="CN63" s="45">
        <v>62.517886852851341</v>
      </c>
      <c r="CO63" s="45">
        <v>0.5809057097356799</v>
      </c>
      <c r="CP63" s="45">
        <v>17.747121176926381</v>
      </c>
      <c r="CQ63" s="45">
        <v>4.5784888594059749</v>
      </c>
      <c r="CR63" s="45">
        <v>1.7977818185192491</v>
      </c>
      <c r="CS63" s="45">
        <v>4.8354694807607235</v>
      </c>
      <c r="CT63" s="45">
        <v>1.6275273501281944</v>
      </c>
      <c r="CU63" s="45">
        <v>6.2199845009265768</v>
      </c>
      <c r="CV63" s="45">
        <v>99.905165749254124</v>
      </c>
      <c r="CW63" s="24"/>
      <c r="CX63" s="40">
        <v>60.793802487619473</v>
      </c>
      <c r="CY63" s="40">
        <v>59.5744069334039</v>
      </c>
      <c r="CZ63" s="40">
        <v>49.707911141620087</v>
      </c>
      <c r="DA63" s="40">
        <v>59.894783610019651</v>
      </c>
      <c r="DB63" s="40"/>
      <c r="DC63" s="40">
        <v>2.3998742864882594</v>
      </c>
      <c r="DD63" s="40">
        <v>0.84928538578476975</v>
      </c>
      <c r="DE63" s="40"/>
      <c r="DF63" s="40">
        <v>5.3624680765142507</v>
      </c>
      <c r="DG63" s="40">
        <v>5.1940319033971258</v>
      </c>
      <c r="DH63" s="40"/>
      <c r="DI63" s="40">
        <v>2.1796765044413378</v>
      </c>
      <c r="DJ63" s="40"/>
      <c r="DK63" s="40">
        <v>6.382912823337338</v>
      </c>
      <c r="DL63" s="40">
        <v>5.9032824516030118</v>
      </c>
      <c r="DM63" s="40"/>
      <c r="DN63" s="40">
        <v>1.2381360299458271</v>
      </c>
      <c r="DO63" s="40">
        <v>1.6348517719173175</v>
      </c>
      <c r="DP63" s="40"/>
      <c r="DQ63" s="40">
        <v>17.680500438816594</v>
      </c>
      <c r="DR63" s="40"/>
    </row>
    <row r="64" spans="1:122" ht="10.5" customHeight="1">
      <c r="A64" s="17" t="s">
        <v>59</v>
      </c>
      <c r="B64" s="16" t="s">
        <v>71</v>
      </c>
      <c r="C64" s="17" t="s">
        <v>72</v>
      </c>
      <c r="D64" s="123">
        <v>0.93000000715255704</v>
      </c>
      <c r="E64" s="139">
        <v>930.00000715255703</v>
      </c>
      <c r="F64" s="141">
        <v>1040</v>
      </c>
      <c r="G64" s="123">
        <v>52.25</v>
      </c>
      <c r="H64" s="123">
        <v>1.2400000095367401</v>
      </c>
      <c r="I64" s="123">
        <v>17.799999237060501</v>
      </c>
      <c r="J64" s="123">
        <v>8.2899999618530291</v>
      </c>
      <c r="K64" s="123">
        <v>0.259999990463257</v>
      </c>
      <c r="L64" s="123">
        <v>2.5299999713897701</v>
      </c>
      <c r="M64" s="123">
        <v>5.6300001144409197</v>
      </c>
      <c r="N64" s="123">
        <v>3.78999996185303</v>
      </c>
      <c r="O64" s="123">
        <v>2.4200000762939502</v>
      </c>
      <c r="P64" s="123">
        <v>1.1000000238418599</v>
      </c>
      <c r="Q64" s="122">
        <v>95.309999346733051</v>
      </c>
      <c r="R64" s="26"/>
      <c r="S64" s="26">
        <v>54.821110437654177</v>
      </c>
      <c r="T64" s="26">
        <v>1.3010177505359972</v>
      </c>
      <c r="U64" s="26">
        <v>18.675899023254619</v>
      </c>
      <c r="V64" s="26">
        <v>8.6979330801319392</v>
      </c>
      <c r="W64" s="26">
        <v>0.27279403236316258</v>
      </c>
      <c r="X64" s="26">
        <v>2.6544958438051767</v>
      </c>
      <c r="Y64" s="26">
        <v>5.907040345220504</v>
      </c>
      <c r="Z64" s="26">
        <v>3.976497731434451</v>
      </c>
      <c r="AA64" s="26">
        <v>2.5390830897921948</v>
      </c>
      <c r="AB64" s="26">
        <v>1.1541286658077863</v>
      </c>
      <c r="AC64" s="26">
        <v>100.00000000000001</v>
      </c>
      <c r="AD64" s="42">
        <v>0.61165355696034973</v>
      </c>
      <c r="AE64" s="42">
        <v>1.8382033381237415</v>
      </c>
      <c r="AF64" s="42">
        <v>0.35233557320141573</v>
      </c>
      <c r="AG64" s="43"/>
      <c r="AH64" s="16" t="s">
        <v>71</v>
      </c>
      <c r="AI64" s="122">
        <v>38.990001678466797</v>
      </c>
      <c r="AJ64" s="122">
        <v>5.2399997711181596</v>
      </c>
      <c r="AK64" s="122">
        <v>13.829999923706101</v>
      </c>
      <c r="AL64" s="122"/>
      <c r="AM64" s="122">
        <v>12.789999961853001</v>
      </c>
      <c r="AN64" s="122">
        <v>11.4700002670288</v>
      </c>
      <c r="AO64" s="122">
        <v>9.5200004577636701</v>
      </c>
      <c r="AP64" s="122">
        <v>0.10000000149011599</v>
      </c>
      <c r="AQ64" s="122">
        <v>2.4500000476837198</v>
      </c>
      <c r="AR64" s="122">
        <v>0.93000000715255704</v>
      </c>
      <c r="AS64" s="124">
        <v>0</v>
      </c>
      <c r="AT64" s="124">
        <v>0</v>
      </c>
      <c r="AU64" s="124">
        <v>0</v>
      </c>
      <c r="AV64" s="124">
        <v>95.320002116262913</v>
      </c>
      <c r="AW64" s="29"/>
      <c r="AX64" s="42">
        <v>5.8278343451084362</v>
      </c>
      <c r="AY64" s="42">
        <v>2.1721656548915638</v>
      </c>
      <c r="AZ64" s="42">
        <v>0</v>
      </c>
      <c r="BA64" s="42">
        <v>8</v>
      </c>
      <c r="BB64" s="42">
        <v>0.26396795724631783</v>
      </c>
      <c r="BC64" s="42">
        <v>0.58915755643885881</v>
      </c>
      <c r="BD64" s="42">
        <v>0</v>
      </c>
      <c r="BE64" s="42">
        <v>0.75407675965255549</v>
      </c>
      <c r="BF64" s="42">
        <v>2.5552564812425942</v>
      </c>
      <c r="BG64" s="42">
        <v>0.83754124541967379</v>
      </c>
      <c r="BH64" s="42">
        <v>0</v>
      </c>
      <c r="BI64" s="42">
        <v>5</v>
      </c>
      <c r="BJ64" s="42">
        <v>0</v>
      </c>
      <c r="BK64" s="42">
        <v>7.1597176146371844E-3</v>
      </c>
      <c r="BL64" s="42">
        <v>1.2658804448592039E-2</v>
      </c>
      <c r="BM64" s="42">
        <v>1.5244487655988894</v>
      </c>
      <c r="BN64" s="42">
        <v>0.45573271233788137</v>
      </c>
      <c r="BO64" s="42">
        <v>2</v>
      </c>
      <c r="BP64" s="42">
        <v>0.25422975869739006</v>
      </c>
      <c r="BQ64" s="42">
        <v>0.17730877875546699</v>
      </c>
      <c r="BR64" s="42">
        <v>0.43153853745285708</v>
      </c>
      <c r="BS64" s="24" t="s">
        <v>622</v>
      </c>
      <c r="BT64" s="24" t="s">
        <v>332</v>
      </c>
      <c r="BU64" s="40">
        <v>0.61512649049097345</v>
      </c>
      <c r="BV64" s="42">
        <v>0.6255566616455408</v>
      </c>
      <c r="BW64" s="40">
        <v>0.34030873988295984</v>
      </c>
      <c r="BX64" s="40" t="s">
        <v>606</v>
      </c>
      <c r="BY64" s="40"/>
      <c r="BZ64" s="44">
        <v>1003.4053034550432</v>
      </c>
      <c r="CA64" s="44">
        <v>634.75494883584645</v>
      </c>
      <c r="CB64" s="5">
        <v>911.97212287487798</v>
      </c>
      <c r="CC64" s="44">
        <v>689.94048770604547</v>
      </c>
      <c r="CD64" s="44">
        <v>587.24354717453423</v>
      </c>
      <c r="CE64" s="44">
        <v>852.45318410309324</v>
      </c>
      <c r="CF64" s="44">
        <v>581.76003738234874</v>
      </c>
      <c r="CG64" s="44">
        <v>162.51269639704776</v>
      </c>
      <c r="CH64" s="40">
        <v>0.36208572302799891</v>
      </c>
      <c r="CI64" s="44">
        <v>619.64802408764274</v>
      </c>
      <c r="CJ64" s="24">
        <v>831.05806264701835</v>
      </c>
      <c r="CK64" s="44">
        <v>765.81007348126036</v>
      </c>
      <c r="CL64" s="44">
        <v>1061.2538570037541</v>
      </c>
      <c r="CM64" s="45">
        <v>-0.7384313004264218</v>
      </c>
      <c r="CN64" s="45">
        <v>50.256225833059744</v>
      </c>
      <c r="CO64" s="45">
        <v>3.1829647584546463</v>
      </c>
      <c r="CP64" s="45">
        <v>19.563954077423585</v>
      </c>
      <c r="CQ64" s="45">
        <v>13.616035368159077</v>
      </c>
      <c r="CR64" s="45">
        <v>2.8497938587309779</v>
      </c>
      <c r="CS64" s="45">
        <v>8.8555269786986859</v>
      </c>
      <c r="CT64" s="45">
        <v>1.9911494711240265</v>
      </c>
      <c r="CU64" s="45">
        <v>3.8082836524613124</v>
      </c>
      <c r="CV64" s="45">
        <v>104.12393399811207</v>
      </c>
      <c r="CW64" s="24"/>
      <c r="CX64" s="40">
        <v>53.699182532303851</v>
      </c>
      <c r="CY64" s="40">
        <v>53.867203559743764</v>
      </c>
      <c r="CZ64" s="40">
        <v>44.390105015301486</v>
      </c>
      <c r="DA64" s="40">
        <v>54.37366480640695</v>
      </c>
      <c r="DB64" s="40"/>
      <c r="DC64" s="40">
        <v>8.2419398512284303</v>
      </c>
      <c r="DD64" s="40">
        <v>2.852025466384192</v>
      </c>
      <c r="DE64" s="40"/>
      <c r="DF64" s="40">
        <v>10.121247272235397</v>
      </c>
      <c r="DG64" s="40">
        <v>10.697534734885187</v>
      </c>
      <c r="DH64" s="40"/>
      <c r="DI64" s="40">
        <v>2.2732300015656088</v>
      </c>
      <c r="DJ64" s="40"/>
      <c r="DK64" s="40">
        <v>7.3661592353307519</v>
      </c>
      <c r="DL64" s="40">
        <v>5.2492252598136693</v>
      </c>
      <c r="DM64" s="40"/>
      <c r="DN64" s="40">
        <v>2.8158352196641223</v>
      </c>
      <c r="DO64" s="40">
        <v>2.7790087222141775</v>
      </c>
      <c r="DP64" s="40"/>
      <c r="DQ64" s="40">
        <v>17.736410928139779</v>
      </c>
      <c r="DR64" s="40"/>
    </row>
    <row r="65" spans="1:122" ht="10.5" customHeight="1">
      <c r="A65" s="17" t="s">
        <v>59</v>
      </c>
      <c r="B65" s="16" t="s">
        <v>70</v>
      </c>
      <c r="C65" s="17" t="s">
        <v>69</v>
      </c>
      <c r="D65" s="123">
        <v>0.93000000715255704</v>
      </c>
      <c r="E65" s="139">
        <v>930.00000715255703</v>
      </c>
      <c r="F65" s="141">
        <v>1000</v>
      </c>
      <c r="G65" s="123">
        <v>56.169998168945298</v>
      </c>
      <c r="H65" s="123">
        <v>0.83999997377395597</v>
      </c>
      <c r="I65" s="123">
        <v>17.909999847412099</v>
      </c>
      <c r="J65" s="123">
        <v>6.8200001716613796</v>
      </c>
      <c r="K65" s="123">
        <v>0.10000000149011599</v>
      </c>
      <c r="L65" s="123">
        <v>1.9700000286102299</v>
      </c>
      <c r="M65" s="123">
        <v>5.3800001144409197</v>
      </c>
      <c r="N65" s="123">
        <v>3.3900001049041801</v>
      </c>
      <c r="O65" s="123">
        <v>2.4500000476837198</v>
      </c>
      <c r="P65" s="123">
        <v>1.0099999904632599</v>
      </c>
      <c r="Q65" s="122">
        <v>96.039998449385138</v>
      </c>
      <c r="R65" s="26"/>
      <c r="S65" s="26">
        <v>58.486046517949433</v>
      </c>
      <c r="T65" s="26">
        <v>0.87463555532713966</v>
      </c>
      <c r="U65" s="26">
        <v>18.648479942293005</v>
      </c>
      <c r="V65" s="26">
        <v>7.1012081234628983</v>
      </c>
      <c r="W65" s="26">
        <v>0.10412328519852887</v>
      </c>
      <c r="X65" s="26">
        <v>2.0512287176352428</v>
      </c>
      <c r="Y65" s="26">
        <v>5.601832779366692</v>
      </c>
      <c r="Z65" s="26">
        <v>3.5297794248619998</v>
      </c>
      <c r="AA65" s="26">
        <v>2.5510204990006486</v>
      </c>
      <c r="AB65" s="26">
        <v>1.0516451549044419</v>
      </c>
      <c r="AC65" s="26">
        <v>100</v>
      </c>
      <c r="AD65" s="42">
        <v>0.63978948004003322</v>
      </c>
      <c r="AE65" s="42">
        <v>1.9421272919469181</v>
      </c>
      <c r="AF65" s="42">
        <v>0.33989012057267642</v>
      </c>
      <c r="AG65" s="43"/>
      <c r="AH65" s="16" t="s">
        <v>70</v>
      </c>
      <c r="AI65" s="122">
        <v>41.860000610351598</v>
      </c>
      <c r="AJ65" s="122">
        <v>4.1599998474121103</v>
      </c>
      <c r="AK65" s="122">
        <v>13.949999809265099</v>
      </c>
      <c r="AL65" s="122"/>
      <c r="AM65" s="122">
        <v>12.560000419616699</v>
      </c>
      <c r="AN65" s="122">
        <v>11.710000038146999</v>
      </c>
      <c r="AO65" s="122">
        <v>10.3800001144409</v>
      </c>
      <c r="AP65" s="122">
        <v>0.15000000596046401</v>
      </c>
      <c r="AQ65" s="122">
        <v>2.46000003814697</v>
      </c>
      <c r="AR65" s="122">
        <v>0.88999998569488503</v>
      </c>
      <c r="AS65" s="124">
        <v>0</v>
      </c>
      <c r="AT65" s="124">
        <v>0</v>
      </c>
      <c r="AU65" s="124">
        <v>0</v>
      </c>
      <c r="AV65" s="124">
        <v>98.120000869035735</v>
      </c>
      <c r="AW65" s="29"/>
      <c r="AX65" s="42">
        <v>6.0487549708525021</v>
      </c>
      <c r="AY65" s="42">
        <v>1.9512450291474979</v>
      </c>
      <c r="AZ65" s="42">
        <v>0</v>
      </c>
      <c r="BA65" s="42">
        <v>8</v>
      </c>
      <c r="BB65" s="42">
        <v>0.42431464779748307</v>
      </c>
      <c r="BC65" s="42">
        <v>0.45217475916408628</v>
      </c>
      <c r="BD65" s="42">
        <v>0</v>
      </c>
      <c r="BE65" s="42">
        <v>0.68632534139105417</v>
      </c>
      <c r="BF65" s="42">
        <v>2.5219750398291603</v>
      </c>
      <c r="BG65" s="42">
        <v>0.83149376668984898</v>
      </c>
      <c r="BH65" s="42">
        <v>1.8356791614708677E-2</v>
      </c>
      <c r="BI65" s="42">
        <v>4.9346403464863418</v>
      </c>
      <c r="BJ65" s="42">
        <v>0</v>
      </c>
      <c r="BK65" s="42">
        <v>0</v>
      </c>
      <c r="BL65" s="42">
        <v>0</v>
      </c>
      <c r="BM65" s="42">
        <v>1.6068895965638816</v>
      </c>
      <c r="BN65" s="42">
        <v>0.39311040343611836</v>
      </c>
      <c r="BO65" s="42">
        <v>2</v>
      </c>
      <c r="BP65" s="42">
        <v>0.29604510264684336</v>
      </c>
      <c r="BQ65" s="42">
        <v>0.16404012944737567</v>
      </c>
      <c r="BR65" s="42">
        <v>0.46008523209421903</v>
      </c>
      <c r="BS65" s="24" t="s">
        <v>622</v>
      </c>
      <c r="BT65" s="24" t="s">
        <v>332</v>
      </c>
      <c r="BU65" s="40">
        <v>0.62428305688146812</v>
      </c>
      <c r="BV65" s="42">
        <v>0.60171701940786526</v>
      </c>
      <c r="BW65" s="40">
        <v>0.30982367731656968</v>
      </c>
      <c r="BX65" s="40" t="s">
        <v>606</v>
      </c>
      <c r="BY65" s="40"/>
      <c r="BZ65" s="44">
        <v>977.40671826237394</v>
      </c>
      <c r="CA65" s="44">
        <v>595.10228115035682</v>
      </c>
      <c r="CB65" s="5">
        <v>745.46754300752491</v>
      </c>
      <c r="CC65" s="44">
        <v>594.78492842489766</v>
      </c>
      <c r="CD65" s="44">
        <v>525.0795471822247</v>
      </c>
      <c r="CE65" s="44">
        <v>867.33340533049795</v>
      </c>
      <c r="CF65" s="44">
        <v>938.912565399512</v>
      </c>
      <c r="CG65" s="44">
        <v>272.5484769056003</v>
      </c>
      <c r="CH65" s="40">
        <v>-0.25949489579593193</v>
      </c>
      <c r="CI65" s="44">
        <v>867.33340533049795</v>
      </c>
      <c r="CJ65" s="24">
        <v>637.91138039188695</v>
      </c>
      <c r="CK65" s="44">
        <v>806.40047416901143</v>
      </c>
      <c r="CL65" s="44">
        <v>1001.590507000737</v>
      </c>
      <c r="CM65" s="45">
        <v>0.34947284887687635</v>
      </c>
      <c r="CN65" s="45">
        <v>56.230082551012025</v>
      </c>
      <c r="CO65" s="45">
        <v>1.0421732737945579</v>
      </c>
      <c r="CP65" s="45">
        <v>18.519696523995176</v>
      </c>
      <c r="CQ65" s="45">
        <v>6.8517946052249528</v>
      </c>
      <c r="CR65" s="45">
        <v>2.2092638693844409</v>
      </c>
      <c r="CS65" s="45">
        <v>6.4333373388111168</v>
      </c>
      <c r="CT65" s="45">
        <v>2.214632086240925</v>
      </c>
      <c r="CU65" s="45">
        <v>5.6480371866526582</v>
      </c>
      <c r="CV65" s="45">
        <v>99.149017435115852</v>
      </c>
      <c r="CW65" s="24"/>
      <c r="CX65" s="40">
        <v>60.626130799147717</v>
      </c>
      <c r="CY65" s="40">
        <v>60.607976805310756</v>
      </c>
      <c r="CZ65" s="40">
        <v>50.769518239827576</v>
      </c>
      <c r="DA65" s="40">
        <v>60.844631311480882</v>
      </c>
      <c r="DB65" s="40"/>
      <c r="DC65" s="40">
        <v>3.4524826921081302</v>
      </c>
      <c r="DD65" s="40">
        <v>1.2526362068594379</v>
      </c>
      <c r="DE65" s="40"/>
      <c r="DF65" s="40">
        <v>5.3252621884588782</v>
      </c>
      <c r="DG65" s="40">
        <v>5.9592822276880462</v>
      </c>
      <c r="DH65" s="40"/>
      <c r="DI65" s="40">
        <v>1.4422042691579202</v>
      </c>
      <c r="DJ65" s="40"/>
      <c r="DK65" s="40">
        <v>5.4444364380368739</v>
      </c>
      <c r="DL65" s="40">
        <v>4.8932571662442292</v>
      </c>
      <c r="DM65" s="40"/>
      <c r="DN65" s="40">
        <v>2.4532628211533547</v>
      </c>
      <c r="DO65" s="40">
        <v>2.6062881906923576</v>
      </c>
      <c r="DP65" s="40"/>
      <c r="DQ65" s="40">
        <v>17.989435045201532</v>
      </c>
      <c r="DR65" s="40"/>
    </row>
    <row r="66" spans="1:122" ht="10.5" customHeight="1">
      <c r="A66" s="17" t="s">
        <v>59</v>
      </c>
      <c r="B66" s="16" t="s">
        <v>67</v>
      </c>
      <c r="C66" s="17" t="s">
        <v>68</v>
      </c>
      <c r="D66" s="123">
        <v>0.93000000715255704</v>
      </c>
      <c r="E66" s="139">
        <v>930.00000715255703</v>
      </c>
      <c r="F66" s="141">
        <v>980</v>
      </c>
      <c r="G66" s="123">
        <v>58.580001831054702</v>
      </c>
      <c r="H66" s="123">
        <v>0.62000000476837203</v>
      </c>
      <c r="I66" s="123">
        <v>17.25</v>
      </c>
      <c r="J66" s="123">
        <v>5.4699997901916504</v>
      </c>
      <c r="K66" s="123">
        <v>0.109999999403954</v>
      </c>
      <c r="L66" s="123">
        <v>0.66000002622604403</v>
      </c>
      <c r="M66" s="123">
        <v>2.6700000762939502</v>
      </c>
      <c r="N66" s="123">
        <v>5.0599999427795401</v>
      </c>
      <c r="O66" s="123">
        <v>3.6500000953674299</v>
      </c>
      <c r="P66" s="123">
        <v>0.34000000357627902</v>
      </c>
      <c r="Q66" s="122">
        <v>94.410001769661918</v>
      </c>
      <c r="R66" s="26"/>
      <c r="S66" s="26">
        <v>62.048512586596551</v>
      </c>
      <c r="T66" s="26">
        <v>0.65671008701072309</v>
      </c>
      <c r="U66" s="26">
        <v>18.271369215823047</v>
      </c>
      <c r="V66" s="26">
        <v>5.7938774363516661</v>
      </c>
      <c r="W66" s="26">
        <v>0.11651307842608453</v>
      </c>
      <c r="X66" s="26">
        <v>0.69907850212341704</v>
      </c>
      <c r="Y66" s="26">
        <v>2.8280902724778243</v>
      </c>
      <c r="Z66" s="26">
        <v>5.3596015760329543</v>
      </c>
      <c r="AA66" s="26">
        <v>3.8661159061013124</v>
      </c>
      <c r="AB66" s="26">
        <v>0.36013133905642608</v>
      </c>
      <c r="AC66" s="26">
        <v>100</v>
      </c>
      <c r="AD66" s="42">
        <v>0.71165331399730802</v>
      </c>
      <c r="AE66" s="42">
        <v>4.6494640602786328</v>
      </c>
      <c r="AF66" s="42">
        <v>0.1770079408117661</v>
      </c>
      <c r="AG66" s="43"/>
      <c r="AH66" s="16" t="s">
        <v>67</v>
      </c>
      <c r="AI66" s="122">
        <v>38.490001678466797</v>
      </c>
      <c r="AJ66" s="122">
        <v>6.4400000572204599</v>
      </c>
      <c r="AK66" s="122">
        <v>12.8800001144409</v>
      </c>
      <c r="AL66" s="122"/>
      <c r="AM66" s="122">
        <v>17.559999465942401</v>
      </c>
      <c r="AN66" s="122">
        <v>7.7399997711181596</v>
      </c>
      <c r="AO66" s="122">
        <v>10.3400001525879</v>
      </c>
      <c r="AP66" s="122">
        <v>0.28999999165535001</v>
      </c>
      <c r="AQ66" s="122">
        <v>2.4000000953674299</v>
      </c>
      <c r="AR66" s="122">
        <v>1.0299999713897701</v>
      </c>
      <c r="AS66" s="124">
        <v>0</v>
      </c>
      <c r="AT66" s="124">
        <v>0</v>
      </c>
      <c r="AU66" s="124">
        <v>0</v>
      </c>
      <c r="AV66" s="124">
        <v>97.170001298189177</v>
      </c>
      <c r="AW66" s="29"/>
      <c r="AX66" s="42">
        <v>5.8202873564829947</v>
      </c>
      <c r="AY66" s="42">
        <v>2.1797126435170053</v>
      </c>
      <c r="AZ66" s="42">
        <v>0</v>
      </c>
      <c r="BA66" s="42">
        <v>8</v>
      </c>
      <c r="BB66" s="42">
        <v>0.11557619786459128</v>
      </c>
      <c r="BC66" s="42">
        <v>0.73253538441804666</v>
      </c>
      <c r="BD66" s="42">
        <v>0</v>
      </c>
      <c r="BE66" s="42">
        <v>0.64590045793949713</v>
      </c>
      <c r="BF66" s="42">
        <v>1.7444341120018978</v>
      </c>
      <c r="BG66" s="42">
        <v>1.5747724571131343</v>
      </c>
      <c r="BH66" s="42">
        <v>3.7139257949426852E-2</v>
      </c>
      <c r="BI66" s="42">
        <v>4.8503578672865943</v>
      </c>
      <c r="BJ66" s="42">
        <v>0</v>
      </c>
      <c r="BK66" s="42">
        <v>0</v>
      </c>
      <c r="BL66" s="42">
        <v>0</v>
      </c>
      <c r="BM66" s="42">
        <v>1.6750931441086272</v>
      </c>
      <c r="BN66" s="42">
        <v>0.3249068558913728</v>
      </c>
      <c r="BO66" s="42">
        <v>2</v>
      </c>
      <c r="BP66" s="42">
        <v>0.37868873734856789</v>
      </c>
      <c r="BQ66" s="42">
        <v>0.19866760284644955</v>
      </c>
      <c r="BR66" s="42">
        <v>0.57735634019501747</v>
      </c>
      <c r="BS66" s="24" t="s">
        <v>622</v>
      </c>
      <c r="BT66" s="24" t="s">
        <v>681</v>
      </c>
      <c r="BU66" s="40">
        <v>0.43994628646827394</v>
      </c>
      <c r="BV66" s="42">
        <v>1.2727499500608861</v>
      </c>
      <c r="BW66" s="40">
        <v>0.27374121695751163</v>
      </c>
      <c r="BX66" s="40" t="s">
        <v>606</v>
      </c>
      <c r="BY66" s="40"/>
      <c r="BZ66" s="44">
        <v>987.37038808437137</v>
      </c>
      <c r="CA66" s="44">
        <v>541.58941381219142</v>
      </c>
      <c r="CB66" s="5">
        <v>496.83030865234474</v>
      </c>
      <c r="CC66" s="44">
        <v>477.82340182089627</v>
      </c>
      <c r="CD66" s="44">
        <v>508.89156386698517</v>
      </c>
      <c r="CE66" s="44">
        <v>407.10790796113275</v>
      </c>
      <c r="CF66" s="44">
        <v>468.20714580541807</v>
      </c>
      <c r="CG66" s="44">
        <v>-70.715493859763512</v>
      </c>
      <c r="CH66" s="40">
        <v>5.7611547340111313E-2</v>
      </c>
      <c r="CI66" s="44">
        <v>508.89156386698517</v>
      </c>
      <c r="CJ66" s="24">
        <v>395.63104516367991</v>
      </c>
      <c r="CK66" s="44">
        <v>502.86093625966498</v>
      </c>
      <c r="CL66" s="44">
        <v>1020.5290908548884</v>
      </c>
      <c r="CM66" s="45">
        <v>-3.7347593118719242</v>
      </c>
      <c r="CN66" s="45">
        <v>50.353131109293614</v>
      </c>
      <c r="CO66" s="45">
        <v>2.6895037085529916</v>
      </c>
      <c r="CP66" s="45">
        <v>18.333992168471553</v>
      </c>
      <c r="CQ66" s="45">
        <v>16.641959726314351</v>
      </c>
      <c r="CR66" s="45">
        <v>2.9834153334644538</v>
      </c>
      <c r="CS66" s="45">
        <v>7.9590261048077009</v>
      </c>
      <c r="CT66" s="45">
        <v>2.0284985571830805</v>
      </c>
      <c r="CU66" s="45">
        <v>3.1917598719159281</v>
      </c>
      <c r="CV66" s="45">
        <v>104.18128658000369</v>
      </c>
      <c r="CW66" s="24"/>
      <c r="CX66" s="40">
        <v>61.997097616655438</v>
      </c>
      <c r="CY66" s="40">
        <v>61.53138487221792</v>
      </c>
      <c r="CZ66" s="40">
        <v>50.029619836414305</v>
      </c>
      <c r="DA66" s="40">
        <v>59.958836215483394</v>
      </c>
      <c r="DB66" s="40"/>
      <c r="DC66" s="40">
        <v>3.624108380620914</v>
      </c>
      <c r="DD66" s="40">
        <v>1.2642586089732109</v>
      </c>
      <c r="DE66" s="40"/>
      <c r="DF66" s="40">
        <v>5.8223421397198223</v>
      </c>
      <c r="DG66" s="40">
        <v>6.6172523276812161</v>
      </c>
      <c r="DH66" s="40"/>
      <c r="DI66" s="40">
        <v>0.7141520896266611</v>
      </c>
      <c r="DJ66" s="40"/>
      <c r="DK66" s="40">
        <v>3.840363430482947</v>
      </c>
      <c r="DL66" s="40">
        <v>2.5140694219429456</v>
      </c>
      <c r="DM66" s="40"/>
      <c r="DN66" s="40">
        <v>4.4328328119167768</v>
      </c>
      <c r="DO66" s="40">
        <v>4.7047008370945962</v>
      </c>
      <c r="DP66" s="40"/>
      <c r="DQ66" s="40">
        <v>17.144766210229147</v>
      </c>
      <c r="DR66" s="40"/>
    </row>
    <row r="67" spans="1:122" ht="10.5" customHeight="1">
      <c r="A67" s="17" t="s">
        <v>59</v>
      </c>
      <c r="B67" s="16" t="s">
        <v>66</v>
      </c>
      <c r="C67" s="17" t="s">
        <v>65</v>
      </c>
      <c r="D67" s="123">
        <v>0.93000000715255704</v>
      </c>
      <c r="E67" s="139">
        <v>930.00000715255703</v>
      </c>
      <c r="F67" s="141">
        <v>960</v>
      </c>
      <c r="G67" s="123">
        <v>60.669998168945298</v>
      </c>
      <c r="H67" s="123">
        <v>0.5</v>
      </c>
      <c r="I67" s="123">
        <v>16.850000381469702</v>
      </c>
      <c r="J67" s="123">
        <v>5.1300001144409197</v>
      </c>
      <c r="K67" s="123">
        <v>0.109999999403954</v>
      </c>
      <c r="L67" s="123">
        <v>0.519999980926514</v>
      </c>
      <c r="M67" s="123">
        <v>2.1300001144409202</v>
      </c>
      <c r="N67" s="123">
        <v>4.96000003814697</v>
      </c>
      <c r="O67" s="123">
        <v>3.8900001049041801</v>
      </c>
      <c r="P67" s="123">
        <v>0.25</v>
      </c>
      <c r="Q67" s="122">
        <v>95.009998902678447</v>
      </c>
      <c r="R67" s="26"/>
      <c r="S67" s="26">
        <v>63.856434974903401</v>
      </c>
      <c r="T67" s="26">
        <v>0.5262603997208386</v>
      </c>
      <c r="U67" s="26">
        <v>17.73497587209706</v>
      </c>
      <c r="V67" s="26">
        <v>5.3994318215872532</v>
      </c>
      <c r="W67" s="26">
        <v>0.11577728731123368</v>
      </c>
      <c r="X67" s="26">
        <v>0.54731079563443152</v>
      </c>
      <c r="Y67" s="26">
        <v>2.2418694232622212</v>
      </c>
      <c r="Z67" s="26">
        <v>5.2205032053811991</v>
      </c>
      <c r="AA67" s="26">
        <v>4.0943060202419561</v>
      </c>
      <c r="AB67" s="26">
        <v>0.2631301998604193</v>
      </c>
      <c r="AC67" s="26">
        <v>100.00000000000001</v>
      </c>
      <c r="AD67" s="42">
        <v>0.72960633047317558</v>
      </c>
      <c r="AE67" s="42">
        <v>5.534438747445928</v>
      </c>
      <c r="AF67" s="42">
        <v>0.15303533151808382</v>
      </c>
      <c r="AG67" s="43"/>
      <c r="AH67" s="16" t="s">
        <v>66</v>
      </c>
      <c r="AI67" s="122">
        <v>39.450000762939403</v>
      </c>
      <c r="AJ67" s="122">
        <v>5.3099999427795401</v>
      </c>
      <c r="AK67" s="122">
        <v>13.1199998855591</v>
      </c>
      <c r="AL67" s="122"/>
      <c r="AM67" s="122">
        <v>18.430000305175799</v>
      </c>
      <c r="AN67" s="122">
        <v>7.7699999809265101</v>
      </c>
      <c r="AO67" s="122">
        <v>10.439999580383301</v>
      </c>
      <c r="AP67" s="122">
        <v>0.30000001192092901</v>
      </c>
      <c r="AQ67" s="122">
        <v>2.8299999237060498</v>
      </c>
      <c r="AR67" s="122">
        <v>1.0599999427795399</v>
      </c>
      <c r="AS67" s="124">
        <v>0</v>
      </c>
      <c r="AT67" s="124">
        <v>0</v>
      </c>
      <c r="AU67" s="124">
        <v>0</v>
      </c>
      <c r="AV67" s="124">
        <v>98.710000336170182</v>
      </c>
      <c r="AW67" s="29"/>
      <c r="AX67" s="42">
        <v>5.8634732937572673</v>
      </c>
      <c r="AY67" s="42">
        <v>2.1365267062427327</v>
      </c>
      <c r="AZ67" s="42">
        <v>0</v>
      </c>
      <c r="BA67" s="42">
        <v>8</v>
      </c>
      <c r="BB67" s="42">
        <v>0.1615617873989259</v>
      </c>
      <c r="BC67" s="42">
        <v>0.59367490502631337</v>
      </c>
      <c r="BD67" s="42">
        <v>0</v>
      </c>
      <c r="BE67" s="42">
        <v>0.83620393337856314</v>
      </c>
      <c r="BF67" s="42">
        <v>1.7212584252110428</v>
      </c>
      <c r="BG67" s="42">
        <v>1.4546472523316547</v>
      </c>
      <c r="BH67" s="42">
        <v>3.7763126840370649E-2</v>
      </c>
      <c r="BI67" s="42">
        <v>4.8051094301868709</v>
      </c>
      <c r="BJ67" s="42">
        <v>0</v>
      </c>
      <c r="BK67" s="42">
        <v>0</v>
      </c>
      <c r="BL67" s="42">
        <v>0</v>
      </c>
      <c r="BM67" s="42">
        <v>1.6623801165621568</v>
      </c>
      <c r="BN67" s="42">
        <v>0.33761988343784322</v>
      </c>
      <c r="BO67" s="42">
        <v>2</v>
      </c>
      <c r="BP67" s="42">
        <v>0.47785335657979655</v>
      </c>
      <c r="BQ67" s="42">
        <v>0.2009588418969194</v>
      </c>
      <c r="BR67" s="42">
        <v>0.67881219847671592</v>
      </c>
      <c r="BS67" s="24" t="s">
        <v>622</v>
      </c>
      <c r="BT67" s="24" t="s">
        <v>681</v>
      </c>
      <c r="BU67" s="40">
        <v>0.42901580269034756</v>
      </c>
      <c r="BV67" s="42">
        <v>1.3306500751322472</v>
      </c>
      <c r="BW67" s="40">
        <v>0.24043089748645696</v>
      </c>
      <c r="BX67" s="40" t="s">
        <v>606</v>
      </c>
      <c r="BY67" s="40"/>
      <c r="BZ67" s="44">
        <v>977.58490811850902</v>
      </c>
      <c r="CA67" s="44">
        <v>550.26478873510359</v>
      </c>
      <c r="CB67" s="5">
        <v>755.0099869377832</v>
      </c>
      <c r="CC67" s="44">
        <v>447.25031380569857</v>
      </c>
      <c r="CD67" s="44">
        <v>487.56637321497351</v>
      </c>
      <c r="CE67" s="44">
        <v>851.29492041100775</v>
      </c>
      <c r="CF67" s="44">
        <v>858.812036438831</v>
      </c>
      <c r="CG67" s="44">
        <v>404.04460660530918</v>
      </c>
      <c r="CH67" s="40">
        <v>-0.13748433967351167</v>
      </c>
      <c r="CI67" s="44">
        <v>851.29492041100775</v>
      </c>
      <c r="CJ67" s="24">
        <v>649.01579909506893</v>
      </c>
      <c r="CK67" s="44">
        <v>803.15245367439547</v>
      </c>
      <c r="CL67" s="44">
        <v>1023.1159192824859</v>
      </c>
      <c r="CM67" s="45">
        <v>-1.8420567943617008</v>
      </c>
      <c r="CN67" s="45">
        <v>55.851190072536227</v>
      </c>
      <c r="CO67" s="45">
        <v>0.65815217341436527</v>
      </c>
      <c r="CP67" s="45">
        <v>18.284553048425177</v>
      </c>
      <c r="CQ67" s="45">
        <v>8.7048668478419078</v>
      </c>
      <c r="CR67" s="45">
        <v>1.8181825385454029</v>
      </c>
      <c r="CS67" s="45">
        <v>3.6621440425904668</v>
      </c>
      <c r="CT67" s="45">
        <v>2.5729797564617334</v>
      </c>
      <c r="CU67" s="45">
        <v>4.6738854359098232</v>
      </c>
      <c r="CV67" s="45">
        <v>96.225953915725114</v>
      </c>
      <c r="CW67" s="24"/>
      <c r="CX67" s="40">
        <v>63.013244735298407</v>
      </c>
      <c r="CY67" s="40">
        <v>63.556977703895484</v>
      </c>
      <c r="CZ67" s="40">
        <v>51.416688569595905</v>
      </c>
      <c r="DA67" s="40">
        <v>61.363051817392581</v>
      </c>
      <c r="DB67" s="40"/>
      <c r="DC67" s="40">
        <v>2.0208383489666399</v>
      </c>
      <c r="DD67" s="40">
        <v>0.69685851930919906</v>
      </c>
      <c r="DE67" s="40"/>
      <c r="DF67" s="40">
        <v>5.6264029681977012</v>
      </c>
      <c r="DG67" s="40">
        <v>6.09588350180932</v>
      </c>
      <c r="DH67" s="40"/>
      <c r="DI67" s="40">
        <v>0.64969849846907135</v>
      </c>
      <c r="DJ67" s="40"/>
      <c r="DK67" s="40">
        <v>2.9450751180665113</v>
      </c>
      <c r="DL67" s="40">
        <v>2.4997903774459811</v>
      </c>
      <c r="DM67" s="40"/>
      <c r="DN67" s="40">
        <v>3.9797653036391671</v>
      </c>
      <c r="DO67" s="40">
        <v>4.1266144315491218</v>
      </c>
      <c r="DP67" s="40"/>
      <c r="DQ67" s="40">
        <v>18.185853290904888</v>
      </c>
      <c r="DR67" s="40"/>
    </row>
    <row r="68" spans="1:122" ht="10.5" customHeight="1">
      <c r="A68" s="17" t="s">
        <v>59</v>
      </c>
      <c r="B68" s="16" t="s">
        <v>64</v>
      </c>
      <c r="C68" s="17" t="s">
        <v>65</v>
      </c>
      <c r="D68" s="123">
        <v>0.93000000715255704</v>
      </c>
      <c r="E68" s="139">
        <v>930.00000715255703</v>
      </c>
      <c r="F68" s="141">
        <v>940</v>
      </c>
      <c r="G68" s="123">
        <v>62.209999084472699</v>
      </c>
      <c r="H68" s="123">
        <v>0.40999999642372098</v>
      </c>
      <c r="I68" s="123">
        <v>16.319999694824201</v>
      </c>
      <c r="J68" s="123">
        <v>3.4700000286102299</v>
      </c>
      <c r="K68" s="123">
        <v>5.0000000745058101E-2</v>
      </c>
      <c r="L68" s="123">
        <v>0.28999999165535001</v>
      </c>
      <c r="M68" s="123">
        <v>1.5599999427795399</v>
      </c>
      <c r="N68" s="123">
        <v>5.3000001907348597</v>
      </c>
      <c r="O68" s="123">
        <v>4.57999992370606</v>
      </c>
      <c r="P68" s="123">
        <v>0.119999997317791</v>
      </c>
      <c r="Q68" s="122">
        <v>94.309998851269512</v>
      </c>
      <c r="R68" s="26"/>
      <c r="S68" s="26">
        <v>65.963312312812405</v>
      </c>
      <c r="T68" s="26">
        <v>0.43473650876648484</v>
      </c>
      <c r="U68" s="26">
        <v>17.304633542156509</v>
      </c>
      <c r="V68" s="26">
        <v>3.6793553927219884</v>
      </c>
      <c r="W68" s="26">
        <v>5.3016648663001285E-2</v>
      </c>
      <c r="X68" s="26">
        <v>0.30749654881524402</v>
      </c>
      <c r="Y68" s="26">
        <v>1.654119352964599</v>
      </c>
      <c r="Z68" s="26">
        <v>5.6197648767795698</v>
      </c>
      <c r="AA68" s="26">
        <v>4.8563248642690535</v>
      </c>
      <c r="AB68" s="26">
        <v>0.1272399520511453</v>
      </c>
      <c r="AC68" s="26">
        <v>100</v>
      </c>
      <c r="AD68" s="42">
        <v>0.76031688991733659</v>
      </c>
      <c r="AE68" s="42">
        <v>6.7126040576115829</v>
      </c>
      <c r="AF68" s="42">
        <v>0.12965789408223261</v>
      </c>
      <c r="AG68" s="43"/>
      <c r="AH68" s="16" t="s">
        <v>64</v>
      </c>
      <c r="AI68" s="122">
        <v>38.619998931884801</v>
      </c>
      <c r="AJ68" s="122">
        <v>4.7199997901916504</v>
      </c>
      <c r="AK68" s="122">
        <v>13.069999694824199</v>
      </c>
      <c r="AL68" s="122"/>
      <c r="AM68" s="122">
        <v>19.450000762939499</v>
      </c>
      <c r="AN68" s="122">
        <v>6.6799998283386204</v>
      </c>
      <c r="AO68" s="122">
        <v>9.6400003433227592</v>
      </c>
      <c r="AP68" s="122">
        <v>0.30000001192092901</v>
      </c>
      <c r="AQ68" s="122">
        <v>2.7599999904632599</v>
      </c>
      <c r="AR68" s="122">
        <v>0.93999999761581399</v>
      </c>
      <c r="AS68" s="124">
        <v>0</v>
      </c>
      <c r="AT68" s="124">
        <v>0</v>
      </c>
      <c r="AU68" s="124">
        <v>0</v>
      </c>
      <c r="AV68" s="124">
        <v>96.179999351501522</v>
      </c>
      <c r="AW68" s="29"/>
      <c r="AX68" s="42">
        <v>5.9149542159436415</v>
      </c>
      <c r="AY68" s="42">
        <v>2.0850457840563585</v>
      </c>
      <c r="AZ68" s="42">
        <v>0</v>
      </c>
      <c r="BA68" s="42">
        <v>8</v>
      </c>
      <c r="BB68" s="42">
        <v>0.27401802974644784</v>
      </c>
      <c r="BC68" s="42">
        <v>0.54378515673741445</v>
      </c>
      <c r="BD68" s="42">
        <v>0</v>
      </c>
      <c r="BE68" s="42">
        <v>0.81106075200165151</v>
      </c>
      <c r="BF68" s="42">
        <v>1.5248696025880946</v>
      </c>
      <c r="BG68" s="42">
        <v>1.6802181664306</v>
      </c>
      <c r="BH68" s="42">
        <v>3.8913396727945658E-2</v>
      </c>
      <c r="BI68" s="42">
        <v>4.8728651042321536</v>
      </c>
      <c r="BJ68" s="42">
        <v>0</v>
      </c>
      <c r="BK68" s="42">
        <v>0</v>
      </c>
      <c r="BL68" s="42">
        <v>0</v>
      </c>
      <c r="BM68" s="42">
        <v>1.5817509295122822</v>
      </c>
      <c r="BN68" s="42">
        <v>0.41824907048771776</v>
      </c>
      <c r="BO68" s="42">
        <v>2</v>
      </c>
      <c r="BP68" s="42">
        <v>0.40127849371208202</v>
      </c>
      <c r="BQ68" s="42">
        <v>0.18363705714475809</v>
      </c>
      <c r="BR68" s="42">
        <v>0.58491555085684011</v>
      </c>
      <c r="BS68" s="24" t="s">
        <v>622</v>
      </c>
      <c r="BT68" s="24" t="s">
        <v>682</v>
      </c>
      <c r="BU68" s="40">
        <v>0.37968456460387195</v>
      </c>
      <c r="BV68" s="42">
        <v>1.633438206158204</v>
      </c>
      <c r="BW68" s="40">
        <v>0.2433389772641229</v>
      </c>
      <c r="BX68" s="40" t="s">
        <v>606</v>
      </c>
      <c r="BY68" s="40"/>
      <c r="BZ68" s="44">
        <v>958.32111139834228</v>
      </c>
      <c r="CA68" s="44">
        <v>590.69678642717747</v>
      </c>
      <c r="CB68" s="5">
        <v>846.31266206739951</v>
      </c>
      <c r="CC68" s="44">
        <v>470.79523121015995</v>
      </c>
      <c r="CD68" s="44">
        <v>488.66429555338021</v>
      </c>
      <c r="CE68" s="44">
        <v>907.84407244633849</v>
      </c>
      <c r="CF68" s="44">
        <v>896.77383982050264</v>
      </c>
      <c r="CG68" s="44">
        <v>437.04884123617853</v>
      </c>
      <c r="CH68" s="40">
        <v>-5.9624746284470044E-2</v>
      </c>
      <c r="CI68" s="44">
        <v>907.84407244633849</v>
      </c>
      <c r="CJ68" s="24">
        <v>742.80491334869703</v>
      </c>
      <c r="CK68" s="44">
        <v>877.078367256869</v>
      </c>
      <c r="CL68" s="44">
        <v>1010.2738221108996</v>
      </c>
      <c r="CM68" s="45">
        <v>-2.2477175545744301</v>
      </c>
      <c r="CN68" s="45">
        <v>57.264765885551569</v>
      </c>
      <c r="CO68" s="45">
        <v>0.52025148165757396</v>
      </c>
      <c r="CP68" s="45">
        <v>18.176556658807836</v>
      </c>
      <c r="CQ68" s="45">
        <v>7.7191198903973337</v>
      </c>
      <c r="CR68" s="45">
        <v>1.4302679338860973</v>
      </c>
      <c r="CS68" s="45">
        <v>3.6557119872355646</v>
      </c>
      <c r="CT68" s="45">
        <v>2.4313573021160511</v>
      </c>
      <c r="CU68" s="45">
        <v>5.2755407016203506</v>
      </c>
      <c r="CV68" s="45">
        <v>96.473571841272388</v>
      </c>
      <c r="CW68" s="24"/>
      <c r="CX68" s="40">
        <v>64.004988407810686</v>
      </c>
      <c r="CY68" s="40">
        <v>64.484785572685979</v>
      </c>
      <c r="CZ68" s="40">
        <v>54.276786255408524</v>
      </c>
      <c r="DA68" s="40">
        <v>64.232779656915824</v>
      </c>
      <c r="DB68" s="40"/>
      <c r="DC68" s="40">
        <v>1.6812008747906573</v>
      </c>
      <c r="DD68" s="40">
        <v>0.59322704475367949</v>
      </c>
      <c r="DE68" s="40"/>
      <c r="DF68" s="40">
        <v>5.6671252788386957</v>
      </c>
      <c r="DG68" s="40">
        <v>5.671339427978273</v>
      </c>
      <c r="DH68" s="40"/>
      <c r="DI68" s="40">
        <v>0.49848378512277869</v>
      </c>
      <c r="DJ68" s="40"/>
      <c r="DK68" s="40">
        <v>2.2457737973856662</v>
      </c>
      <c r="DL68" s="40">
        <v>2.3897240535737585</v>
      </c>
      <c r="DM68" s="40"/>
      <c r="DN68" s="40">
        <v>4.0868713077214496</v>
      </c>
      <c r="DO68" s="40">
        <v>3.9701551914504756</v>
      </c>
      <c r="DP68" s="40"/>
      <c r="DQ68" s="40">
        <v>17.809316374588587</v>
      </c>
      <c r="DR68" s="40"/>
    </row>
    <row r="69" spans="1:122" ht="10.5" customHeight="1">
      <c r="A69" s="17" t="s">
        <v>59</v>
      </c>
      <c r="B69" s="16" t="s">
        <v>62</v>
      </c>
      <c r="C69" s="17" t="s">
        <v>63</v>
      </c>
      <c r="D69" s="123">
        <v>0.43000000715255698</v>
      </c>
      <c r="E69" s="139">
        <v>430.00000715255698</v>
      </c>
      <c r="F69" s="141">
        <v>1000</v>
      </c>
      <c r="G69" s="123">
        <v>57.7700004577637</v>
      </c>
      <c r="H69" s="123">
        <v>0.89999997615814198</v>
      </c>
      <c r="I69" s="123">
        <v>16.780000686645501</v>
      </c>
      <c r="J69" s="123">
        <v>5.2600002288818404</v>
      </c>
      <c r="K69" s="123">
        <v>7.9999998211860698E-2</v>
      </c>
      <c r="L69" s="123">
        <v>0.95999997854232799</v>
      </c>
      <c r="M69" s="123">
        <v>2.8299999237060498</v>
      </c>
      <c r="N69" s="123">
        <v>4.0999999046325701</v>
      </c>
      <c r="O69" s="123">
        <v>5.6799998283386204</v>
      </c>
      <c r="P69" s="123">
        <v>0.33000001311302202</v>
      </c>
      <c r="Q69" s="122">
        <v>94.690000995993643</v>
      </c>
      <c r="R69" s="26"/>
      <c r="S69" s="26">
        <v>61.009610149025093</v>
      </c>
      <c r="T69" s="26">
        <v>0.95046991941231607</v>
      </c>
      <c r="U69" s="26">
        <v>17.720984803195289</v>
      </c>
      <c r="V69" s="26">
        <v>5.5549690289942992</v>
      </c>
      <c r="W69" s="26">
        <v>8.4486215408578896E-2</v>
      </c>
      <c r="X69" s="26">
        <v>1.0138345849029464</v>
      </c>
      <c r="Y69" s="26">
        <v>2.9886998563087861</v>
      </c>
      <c r="Z69" s="26">
        <v>4.329918535755473</v>
      </c>
      <c r="AA69" s="26">
        <v>5.9985212467987434</v>
      </c>
      <c r="AB69" s="26">
        <v>0.3485056601984664</v>
      </c>
      <c r="AC69" s="26">
        <v>99.999999999999986</v>
      </c>
      <c r="AD69" s="42">
        <v>0.71096727365623846</v>
      </c>
      <c r="AE69" s="42">
        <v>3.0737891825299477</v>
      </c>
      <c r="AF69" s="42">
        <v>0.24547171078179589</v>
      </c>
      <c r="AG69" s="43"/>
      <c r="AH69" s="16" t="s">
        <v>62</v>
      </c>
      <c r="AI69" s="122">
        <v>41.680000305175803</v>
      </c>
      <c r="AJ69" s="122">
        <v>5.03999996185303</v>
      </c>
      <c r="AK69" s="122">
        <v>10.920000076293899</v>
      </c>
      <c r="AL69" s="122"/>
      <c r="AM69" s="122">
        <v>15.789999961853001</v>
      </c>
      <c r="AN69" s="122">
        <v>10.9899997711182</v>
      </c>
      <c r="AO69" s="122">
        <v>9.75</v>
      </c>
      <c r="AP69" s="122">
        <v>0.20999999344348899</v>
      </c>
      <c r="AQ69" s="122">
        <v>1.79999995231628</v>
      </c>
      <c r="AR69" s="122">
        <v>0.92000001668929998</v>
      </c>
      <c r="AS69" s="124">
        <v>0</v>
      </c>
      <c r="AT69" s="124">
        <v>0</v>
      </c>
      <c r="AU69" s="124">
        <v>0</v>
      </c>
      <c r="AV69" s="124">
        <v>97.100000038742991</v>
      </c>
      <c r="AW69" s="29"/>
      <c r="AX69" s="42">
        <v>6.2007437836513635</v>
      </c>
      <c r="AY69" s="42">
        <v>1.7992562163486365</v>
      </c>
      <c r="AZ69" s="42">
        <v>0</v>
      </c>
      <c r="BA69" s="42">
        <v>8</v>
      </c>
      <c r="BB69" s="42">
        <v>0.11528048461953055</v>
      </c>
      <c r="BC69" s="42">
        <v>0.56401784621184181</v>
      </c>
      <c r="BD69" s="42">
        <v>0</v>
      </c>
      <c r="BE69" s="42">
        <v>0.53992933969531975</v>
      </c>
      <c r="BF69" s="42">
        <v>2.4368617004379245</v>
      </c>
      <c r="BG69" s="42">
        <v>1.3439106290353835</v>
      </c>
      <c r="BH69" s="42">
        <v>0</v>
      </c>
      <c r="BI69" s="42">
        <v>5</v>
      </c>
      <c r="BJ69" s="42">
        <v>0</v>
      </c>
      <c r="BK69" s="42">
        <v>8.0704222194070141E-2</v>
      </c>
      <c r="BL69" s="42">
        <v>2.6459040686632643E-2</v>
      </c>
      <c r="BM69" s="42">
        <v>1.5539699194940582</v>
      </c>
      <c r="BN69" s="42">
        <v>0.33886681762523896</v>
      </c>
      <c r="BO69" s="42">
        <v>2</v>
      </c>
      <c r="BP69" s="42">
        <v>0.18029640729811613</v>
      </c>
      <c r="BQ69" s="42">
        <v>0.17458110993723713</v>
      </c>
      <c r="BR69" s="42">
        <v>0.35487751723535327</v>
      </c>
      <c r="BS69" s="24" t="s">
        <v>622</v>
      </c>
      <c r="BT69" s="24" t="s">
        <v>332</v>
      </c>
      <c r="BU69" s="40">
        <v>0.55365530028030652</v>
      </c>
      <c r="BV69" s="42">
        <v>0.80601659533831715</v>
      </c>
      <c r="BW69" s="40">
        <v>0.2622224711829157</v>
      </c>
      <c r="BX69" s="40" t="s">
        <v>606</v>
      </c>
      <c r="BY69" s="40"/>
      <c r="BZ69" s="44">
        <v>914.14097958589196</v>
      </c>
      <c r="CA69" s="44">
        <v>294.71605597292699</v>
      </c>
      <c r="CB69" s="5">
        <v>300.04964328285081</v>
      </c>
      <c r="CC69" s="44">
        <v>330.64835853804476</v>
      </c>
      <c r="CD69" s="44">
        <v>377.90027533240396</v>
      </c>
      <c r="CE69" s="44">
        <v>-62.502596180406613</v>
      </c>
      <c r="CF69" s="44">
        <v>227.06060621856307</v>
      </c>
      <c r="CG69" s="44">
        <v>-393.15095471845137</v>
      </c>
      <c r="CH69" s="40">
        <v>0.24325653670410277</v>
      </c>
      <c r="CI69" s="44">
        <v>330.64835853804476</v>
      </c>
      <c r="CJ69" s="24">
        <v>195.19807959201114</v>
      </c>
      <c r="CK69" s="44">
        <v>315.34900091044778</v>
      </c>
      <c r="CL69" s="44">
        <v>956.50023968987159</v>
      </c>
      <c r="CM69" s="45">
        <v>-2.5795118369443837</v>
      </c>
      <c r="CN69" s="45">
        <v>59.4116808282389</v>
      </c>
      <c r="CO69" s="45">
        <v>1.4181502671197037</v>
      </c>
      <c r="CP69" s="45">
        <v>16.677333504468784</v>
      </c>
      <c r="CQ69" s="45">
        <v>7.0136872286172531</v>
      </c>
      <c r="CR69" s="45">
        <v>2.0487926311885141</v>
      </c>
      <c r="CS69" s="45">
        <v>5.8201657774686204</v>
      </c>
      <c r="CT69" s="45">
        <v>3.0466006490334756</v>
      </c>
      <c r="CU69" s="45">
        <v>3.3123868553066194</v>
      </c>
      <c r="CV69" s="45">
        <v>98.748797741441876</v>
      </c>
      <c r="CW69" s="24"/>
      <c r="CX69" s="40">
        <v>64.909631870550484</v>
      </c>
      <c r="CY69" s="40">
        <v>64.351120320960263</v>
      </c>
      <c r="CZ69" s="40">
        <v>55.47872162808163</v>
      </c>
      <c r="DA69" s="40">
        <v>65.610936417360733</v>
      </c>
      <c r="DB69" s="40"/>
      <c r="DC69" s="40">
        <v>3.5238606290366792</v>
      </c>
      <c r="DD69" s="40">
        <v>1.2063511041987349</v>
      </c>
      <c r="DE69" s="40"/>
      <c r="DF69" s="40">
        <v>4.5153414678987147</v>
      </c>
      <c r="DG69" s="40">
        <v>4.507386890312211</v>
      </c>
      <c r="DH69" s="40"/>
      <c r="DI69" s="40">
        <v>0.62776576498632131</v>
      </c>
      <c r="DJ69" s="40"/>
      <c r="DK69" s="40">
        <v>4.6246879388816744</v>
      </c>
      <c r="DL69" s="40">
        <v>2.5701521877875151</v>
      </c>
      <c r="DM69" s="40"/>
      <c r="DN69" s="40">
        <v>4.0407821284145307</v>
      </c>
      <c r="DO69" s="40">
        <v>3.8212456554346024</v>
      </c>
      <c r="DP69" s="40"/>
      <c r="DQ69" s="40">
        <v>14.933388281394945</v>
      </c>
      <c r="DR69" s="40"/>
    </row>
    <row r="70" spans="1:122" ht="10.5" customHeight="1">
      <c r="A70" s="17" t="s">
        <v>59</v>
      </c>
      <c r="B70" s="16" t="s">
        <v>61</v>
      </c>
      <c r="C70" s="17" t="s">
        <v>60</v>
      </c>
      <c r="D70" s="123">
        <v>0.43000000715255698</v>
      </c>
      <c r="E70" s="139">
        <v>430.00000715255698</v>
      </c>
      <c r="F70" s="141">
        <v>940</v>
      </c>
      <c r="G70" s="123">
        <v>61.860000610351598</v>
      </c>
      <c r="H70" s="123">
        <v>0.44999998807907099</v>
      </c>
      <c r="I70" s="123">
        <v>16.600000381469702</v>
      </c>
      <c r="J70" s="123">
        <v>3.9900000095367401</v>
      </c>
      <c r="K70" s="123">
        <v>9.9999997764825804E-3</v>
      </c>
      <c r="L70" s="123">
        <v>0.31000000238418601</v>
      </c>
      <c r="M70" s="123">
        <v>1.5599999427795399</v>
      </c>
      <c r="N70" s="123">
        <v>4.9499998092651403</v>
      </c>
      <c r="O70" s="123">
        <v>5.4699997901916504</v>
      </c>
      <c r="P70" s="123">
        <v>0.129999995231628</v>
      </c>
      <c r="Q70" s="122">
        <v>95.330000529065742</v>
      </c>
      <c r="R70" s="26"/>
      <c r="S70" s="26">
        <v>64.890381062665298</v>
      </c>
      <c r="T70" s="26">
        <v>0.47204446195494126</v>
      </c>
      <c r="U70" s="26">
        <v>17.413196569120366</v>
      </c>
      <c r="V70" s="26">
        <v>4.1854610168812538</v>
      </c>
      <c r="W70" s="26">
        <v>1.0489876975751846E-2</v>
      </c>
      <c r="X70" s="26">
        <v>0.32518619601776694</v>
      </c>
      <c r="Y70" s="26">
        <v>1.6364207847705845</v>
      </c>
      <c r="Z70" s="26">
        <v>5.192489018979817</v>
      </c>
      <c r="AA70" s="26">
        <v>5.7379626139033419</v>
      </c>
      <c r="AB70" s="26">
        <v>0.13636839873088169</v>
      </c>
      <c r="AC70" s="26">
        <v>99.999999999999986</v>
      </c>
      <c r="AD70" s="42">
        <v>0.75471508160476186</v>
      </c>
      <c r="AE70" s="42">
        <v>7.2205576149046973</v>
      </c>
      <c r="AF70" s="42">
        <v>0.12164624917741583</v>
      </c>
      <c r="AG70" s="43"/>
      <c r="AH70" s="16" t="s">
        <v>61</v>
      </c>
      <c r="AI70" s="122">
        <v>39.740001678466797</v>
      </c>
      <c r="AJ70" s="122">
        <v>5.82999992370606</v>
      </c>
      <c r="AK70" s="122">
        <v>11.2399997711182</v>
      </c>
      <c r="AL70" s="122"/>
      <c r="AM70" s="122">
        <v>19.090000152587901</v>
      </c>
      <c r="AN70" s="122">
        <v>7.2300000190734899</v>
      </c>
      <c r="AO70" s="122">
        <v>10.289999961853001</v>
      </c>
      <c r="AP70" s="122">
        <v>0.30000001192092901</v>
      </c>
      <c r="AQ70" s="122">
        <v>2.5699999332428001</v>
      </c>
      <c r="AR70" s="122">
        <v>0.95999997854232799</v>
      </c>
      <c r="AS70" s="124">
        <v>0</v>
      </c>
      <c r="AT70" s="124">
        <v>0</v>
      </c>
      <c r="AU70" s="124">
        <v>0</v>
      </c>
      <c r="AV70" s="124">
        <v>97.250001430511503</v>
      </c>
      <c r="AW70" s="29"/>
      <c r="AX70" s="42">
        <v>6.0622194621138092</v>
      </c>
      <c r="AY70" s="42">
        <v>1.9377805378861908</v>
      </c>
      <c r="AZ70" s="42">
        <v>0</v>
      </c>
      <c r="BA70" s="42">
        <v>8</v>
      </c>
      <c r="BB70" s="42">
        <v>8.2887896729787247E-2</v>
      </c>
      <c r="BC70" s="42">
        <v>0.6689883609723678</v>
      </c>
      <c r="BD70" s="42">
        <v>0</v>
      </c>
      <c r="BE70" s="42">
        <v>0.46692970098740716</v>
      </c>
      <c r="BF70" s="42">
        <v>1.6438386888430789</v>
      </c>
      <c r="BG70" s="42">
        <v>1.9684871438667026</v>
      </c>
      <c r="BH70" s="42">
        <v>3.8758216578042112E-2</v>
      </c>
      <c r="BI70" s="42">
        <v>4.8698900079773857</v>
      </c>
      <c r="BJ70" s="42">
        <v>0</v>
      </c>
      <c r="BK70" s="42">
        <v>0</v>
      </c>
      <c r="BL70" s="42">
        <v>0</v>
      </c>
      <c r="BM70" s="42">
        <v>1.6816711185039626</v>
      </c>
      <c r="BN70" s="42">
        <v>0.31832888149603744</v>
      </c>
      <c r="BO70" s="42">
        <v>2</v>
      </c>
      <c r="BP70" s="42">
        <v>0.44173875406467589</v>
      </c>
      <c r="BQ70" s="42">
        <v>0.18679632970084026</v>
      </c>
      <c r="BR70" s="42">
        <v>0.62853508376551614</v>
      </c>
      <c r="BS70" s="24" t="s">
        <v>622</v>
      </c>
      <c r="BT70" s="24" t="s">
        <v>682</v>
      </c>
      <c r="BU70" s="40">
        <v>0.40297516918563908</v>
      </c>
      <c r="BV70" s="42">
        <v>1.4812459351896325</v>
      </c>
      <c r="BW70" s="40">
        <v>0.20514287319472946</v>
      </c>
      <c r="BX70" s="40" t="s">
        <v>606</v>
      </c>
      <c r="BY70" s="40"/>
      <c r="BZ70" s="44">
        <v>936.81686218080768</v>
      </c>
      <c r="CA70" s="44">
        <v>361.60288931376829</v>
      </c>
      <c r="CB70" s="5">
        <v>386.14564355048429</v>
      </c>
      <c r="CC70" s="44">
        <v>299.03107656998264</v>
      </c>
      <c r="CD70" s="44">
        <v>365.94063410929152</v>
      </c>
      <c r="CE70" s="44">
        <v>368.63524376154464</v>
      </c>
      <c r="CF70" s="44">
        <v>507.17904895901631</v>
      </c>
      <c r="CG70" s="44">
        <v>69.604167191561999</v>
      </c>
      <c r="CH70" s="40">
        <v>-0.31343977960147112</v>
      </c>
      <c r="CI70" s="44">
        <v>299.03107656998264</v>
      </c>
      <c r="CJ70" s="24">
        <v>298.85981851036695</v>
      </c>
      <c r="CK70" s="44">
        <v>342.58836006023347</v>
      </c>
      <c r="CL70" s="44">
        <v>974.71903992618707</v>
      </c>
      <c r="CM70" s="45">
        <v>-3.6165337967315301</v>
      </c>
      <c r="CN70" s="45">
        <v>58.155437389348918</v>
      </c>
      <c r="CO70" s="45">
        <v>1.0401317699311734</v>
      </c>
      <c r="CP70" s="45">
        <v>16.932708060057205</v>
      </c>
      <c r="CQ70" s="45">
        <v>8.5997187491290923</v>
      </c>
      <c r="CR70" s="45">
        <v>1.7933255577733094</v>
      </c>
      <c r="CS70" s="45">
        <v>4.3870265049781612</v>
      </c>
      <c r="CT70" s="45">
        <v>2.8974464586594753</v>
      </c>
      <c r="CU70" s="45">
        <v>3.1239559219970174</v>
      </c>
      <c r="CV70" s="45">
        <v>96.929750411874366</v>
      </c>
      <c r="CW70" s="24"/>
      <c r="CX70" s="40">
        <v>67.506025220939662</v>
      </c>
      <c r="CY70" s="40">
        <v>66.884518573138607</v>
      </c>
      <c r="CZ70" s="40">
        <v>57.475665354139096</v>
      </c>
      <c r="DA70" s="40">
        <v>67.501052435467557</v>
      </c>
      <c r="DB70" s="40"/>
      <c r="DC70" s="40">
        <v>1.7556480473260292</v>
      </c>
      <c r="DD70" s="40">
        <v>0.62238554778681221</v>
      </c>
      <c r="DE70" s="40"/>
      <c r="DF70" s="40">
        <v>3.7816202301925617</v>
      </c>
      <c r="DG70" s="40">
        <v>3.8076844037649917</v>
      </c>
      <c r="DH70" s="40"/>
      <c r="DI70" s="40">
        <v>0.32158141211811325</v>
      </c>
      <c r="DJ70" s="40"/>
      <c r="DK70" s="40">
        <v>1.4152475402994962</v>
      </c>
      <c r="DL70" s="40">
        <v>1.6932760822061912</v>
      </c>
      <c r="DM70" s="40"/>
      <c r="DN70" s="40">
        <v>5.17291000883497</v>
      </c>
      <c r="DO70" s="40">
        <v>5.0775646362258957</v>
      </c>
      <c r="DP70" s="40"/>
      <c r="DQ70" s="40">
        <v>16.074879660661765</v>
      </c>
      <c r="DR70" s="40"/>
    </row>
    <row r="71" spans="1:122" ht="10.5" customHeight="1">
      <c r="A71" s="17" t="s">
        <v>59</v>
      </c>
      <c r="B71" s="16" t="s">
        <v>58</v>
      </c>
      <c r="C71" s="17" t="s">
        <v>60</v>
      </c>
      <c r="D71" s="123">
        <v>0.43000000715255698</v>
      </c>
      <c r="E71" s="139">
        <v>430.00000715255698</v>
      </c>
      <c r="F71" s="141">
        <v>920</v>
      </c>
      <c r="G71" s="123">
        <v>64.949996948242202</v>
      </c>
      <c r="H71" s="123">
        <v>0.43000000715255698</v>
      </c>
      <c r="I71" s="123">
        <v>15.829999923706101</v>
      </c>
      <c r="J71" s="123">
        <v>4.0999999046325701</v>
      </c>
      <c r="K71" s="123">
        <v>7.9999998211860698E-2</v>
      </c>
      <c r="L71" s="123">
        <v>0.28999999165535001</v>
      </c>
      <c r="M71" s="123">
        <v>1.12000000476837</v>
      </c>
      <c r="N71" s="123">
        <v>3.6400001049041801</v>
      </c>
      <c r="O71" s="123">
        <v>5.1100001335143999</v>
      </c>
      <c r="P71" s="123">
        <v>0.10000000149011599</v>
      </c>
      <c r="Q71" s="122">
        <v>95.649997018277702</v>
      </c>
      <c r="R71" s="26"/>
      <c r="S71" s="26">
        <v>67.903814922054778</v>
      </c>
      <c r="T71" s="26">
        <v>0.44955569321177141</v>
      </c>
      <c r="U71" s="26">
        <v>16.549922025278427</v>
      </c>
      <c r="V71" s="26">
        <v>4.2864610898514757</v>
      </c>
      <c r="W71" s="26">
        <v>8.3638265243828031E-2</v>
      </c>
      <c r="X71" s="26">
        <v>0.30318870956152155</v>
      </c>
      <c r="Y71" s="26">
        <v>1.1709357445712725</v>
      </c>
      <c r="Z71" s="26">
        <v>3.8055412633296939</v>
      </c>
      <c r="AA71" s="26">
        <v>5.3423944514477437</v>
      </c>
      <c r="AB71" s="26">
        <v>0.10454783544949514</v>
      </c>
      <c r="AC71" s="26">
        <v>100</v>
      </c>
      <c r="AD71" s="42">
        <v>0.76446810167657353</v>
      </c>
      <c r="AE71" s="42">
        <v>7.9313186654544205</v>
      </c>
      <c r="AF71" s="42">
        <v>0.111965549260706</v>
      </c>
      <c r="AG71" s="43"/>
      <c r="AH71" s="16" t="s">
        <v>58</v>
      </c>
      <c r="AI71" s="122">
        <v>38.849998474121101</v>
      </c>
      <c r="AJ71" s="122">
        <v>4.5599999427795401</v>
      </c>
      <c r="AK71" s="122">
        <v>10.6000003814697</v>
      </c>
      <c r="AL71" s="122"/>
      <c r="AM71" s="122">
        <v>22.069999694824201</v>
      </c>
      <c r="AN71" s="122">
        <v>6.6700000762939498</v>
      </c>
      <c r="AO71" s="122">
        <v>10.5299997329712</v>
      </c>
      <c r="AP71" s="122">
        <v>0.34999999403953502</v>
      </c>
      <c r="AQ71" s="122">
        <v>2.6800000667571999</v>
      </c>
      <c r="AR71" s="122">
        <v>0.82999998331070002</v>
      </c>
      <c r="AS71" s="124">
        <v>0</v>
      </c>
      <c r="AT71" s="124">
        <v>0</v>
      </c>
      <c r="AU71" s="124">
        <v>0</v>
      </c>
      <c r="AV71" s="124">
        <v>97.139998346567126</v>
      </c>
      <c r="AW71" s="29"/>
      <c r="AX71" s="42">
        <v>6.078475235657157</v>
      </c>
      <c r="AY71" s="42">
        <v>1.921524764342843</v>
      </c>
      <c r="AZ71" s="42">
        <v>0</v>
      </c>
      <c r="BA71" s="42">
        <v>8</v>
      </c>
      <c r="BB71" s="42">
        <v>3.2969984882009085E-2</v>
      </c>
      <c r="BC71" s="42">
        <v>0.5366791489037398</v>
      </c>
      <c r="BD71" s="42">
        <v>0</v>
      </c>
      <c r="BE71" s="42">
        <v>0.18802759631954302</v>
      </c>
      <c r="BF71" s="42">
        <v>1.5554161728130218</v>
      </c>
      <c r="BG71" s="42">
        <v>2.6869070970816864</v>
      </c>
      <c r="BH71" s="42">
        <v>0</v>
      </c>
      <c r="BI71" s="42">
        <v>5</v>
      </c>
      <c r="BJ71" s="42">
        <v>0</v>
      </c>
      <c r="BK71" s="42">
        <v>1.2881671022435537E-2</v>
      </c>
      <c r="BL71" s="42">
        <v>4.6377829796846647E-2</v>
      </c>
      <c r="BM71" s="42">
        <v>1.7650374510699514</v>
      </c>
      <c r="BN71" s="42">
        <v>0.17570304811076642</v>
      </c>
      <c r="BO71" s="42">
        <v>2</v>
      </c>
      <c r="BP71" s="42">
        <v>0.63722817684374444</v>
      </c>
      <c r="BQ71" s="42">
        <v>0.16564375660083422</v>
      </c>
      <c r="BR71" s="42">
        <v>0.80287193344457863</v>
      </c>
      <c r="BS71" s="24" t="s">
        <v>622</v>
      </c>
      <c r="BT71" s="24" t="s">
        <v>682</v>
      </c>
      <c r="BU71" s="40">
        <v>0.35006409405265076</v>
      </c>
      <c r="BV71" s="42">
        <v>1.8562481183315414</v>
      </c>
      <c r="BW71" s="40">
        <v>0.23404028972087565</v>
      </c>
      <c r="BX71" s="40" t="s">
        <v>606</v>
      </c>
      <c r="BY71" s="40"/>
      <c r="BZ71" s="44">
        <v>927.55154252929265</v>
      </c>
      <c r="CA71" s="44">
        <v>315.2182889850987</v>
      </c>
      <c r="CB71" s="5">
        <v>391.5122663812561</v>
      </c>
      <c r="CC71" s="44">
        <v>227.67251317656923</v>
      </c>
      <c r="CD71" s="44">
        <v>304.92380212799873</v>
      </c>
      <c r="CE71" s="44">
        <v>315.15170603044584</v>
      </c>
      <c r="CF71" s="44">
        <v>478.21621666583388</v>
      </c>
      <c r="CG71" s="44">
        <v>87.479192853876611</v>
      </c>
      <c r="CH71" s="40">
        <v>-0.2214590901224667</v>
      </c>
      <c r="CI71" s="44">
        <v>227.67251317656923</v>
      </c>
      <c r="CJ71" s="24">
        <v>317.9728252667133</v>
      </c>
      <c r="CK71" s="44">
        <v>309.59238977891266</v>
      </c>
      <c r="CL71" s="44">
        <v>949.11713977378099</v>
      </c>
      <c r="CM71" s="45">
        <v>-3.1265625340897976</v>
      </c>
      <c r="CN71" s="45">
        <v>63.66385539282971</v>
      </c>
      <c r="CO71" s="45">
        <v>0.40971834586527794</v>
      </c>
      <c r="CP71" s="45">
        <v>16.720098587096658</v>
      </c>
      <c r="CQ71" s="45">
        <v>6.0535503368003463</v>
      </c>
      <c r="CR71" s="45">
        <v>0.74289617945710484</v>
      </c>
      <c r="CS71" s="45">
        <v>1.6055242670296881</v>
      </c>
      <c r="CT71" s="45">
        <v>2.9374128172243461</v>
      </c>
      <c r="CU71" s="45">
        <v>4.0096810369600355</v>
      </c>
      <c r="CV71" s="45">
        <v>96.142736963263161</v>
      </c>
      <c r="CW71" s="24"/>
      <c r="CX71" s="40">
        <v>66.357635826887744</v>
      </c>
      <c r="CY71" s="40">
        <v>64.06259949567675</v>
      </c>
      <c r="CZ71" s="40">
        <v>58.555840999864749</v>
      </c>
      <c r="DA71" s="40">
        <v>68.582397737021523</v>
      </c>
      <c r="DB71" s="40"/>
      <c r="DC71" s="40">
        <v>0.93147164292727402</v>
      </c>
      <c r="DD71" s="40">
        <v>0.34620234378575659</v>
      </c>
      <c r="DE71" s="40"/>
      <c r="DF71" s="40">
        <v>4.4305401721476905</v>
      </c>
      <c r="DG71" s="40">
        <v>3.1890314191039528</v>
      </c>
      <c r="DH71" s="40"/>
      <c r="DI71" s="40">
        <v>0.2615466600862974</v>
      </c>
      <c r="DJ71" s="40"/>
      <c r="DK71" s="40">
        <v>-9.6749452710942485E-3</v>
      </c>
      <c r="DL71" s="40">
        <v>1.4649403867220598</v>
      </c>
      <c r="DM71" s="40"/>
      <c r="DN71" s="40">
        <v>5.7688567163387612</v>
      </c>
      <c r="DO71" s="40">
        <v>5.2446271623986309</v>
      </c>
      <c r="DP71" s="40"/>
      <c r="DQ71" s="40">
        <v>14.980071699047814</v>
      </c>
      <c r="DR71" s="40"/>
    </row>
    <row r="72" spans="1:122" ht="10.5" customHeight="1">
      <c r="A72" s="14" t="s">
        <v>5</v>
      </c>
      <c r="B72" s="12">
        <v>4502</v>
      </c>
      <c r="C72" s="13" t="s">
        <v>3</v>
      </c>
      <c r="D72" s="121">
        <v>1</v>
      </c>
      <c r="E72" s="139">
        <v>1000</v>
      </c>
      <c r="F72" s="140">
        <v>900</v>
      </c>
      <c r="G72" s="121">
        <v>66.599999999999994</v>
      </c>
      <c r="H72" s="121">
        <v>0.2</v>
      </c>
      <c r="I72" s="121">
        <v>19</v>
      </c>
      <c r="J72" s="121">
        <v>2.6</v>
      </c>
      <c r="K72" s="121"/>
      <c r="L72" s="121">
        <v>1</v>
      </c>
      <c r="M72" s="121">
        <v>5.6</v>
      </c>
      <c r="N72" s="121">
        <v>4.0999999999999996</v>
      </c>
      <c r="O72" s="121">
        <v>1.4</v>
      </c>
      <c r="P72" s="121"/>
      <c r="Q72" s="122">
        <v>100.49999999999999</v>
      </c>
      <c r="R72" s="26"/>
      <c r="S72" s="26">
        <v>66.268656716417922</v>
      </c>
      <c r="T72" s="26">
        <v>0.19900497512437815</v>
      </c>
      <c r="U72" s="26">
        <v>18.905472636815922</v>
      </c>
      <c r="V72" s="26">
        <v>2.5870646766169161</v>
      </c>
      <c r="W72" s="26">
        <v>0</v>
      </c>
      <c r="X72" s="26">
        <v>0.99502487562189068</v>
      </c>
      <c r="Y72" s="26">
        <v>5.5721393034825875</v>
      </c>
      <c r="Z72" s="26">
        <v>4.0796019900497509</v>
      </c>
      <c r="AA72" s="26">
        <v>1.3930348258706469</v>
      </c>
      <c r="AB72" s="26">
        <v>0</v>
      </c>
      <c r="AC72" s="26">
        <v>100.00000000000001</v>
      </c>
      <c r="AD72" s="42">
        <v>0.70326661546323532</v>
      </c>
      <c r="AE72" s="42">
        <v>1.4585888392136341</v>
      </c>
      <c r="AF72" s="42">
        <v>0.40673738693121392</v>
      </c>
      <c r="AG72" s="43"/>
      <c r="AH72" s="12">
        <v>4502</v>
      </c>
      <c r="AI72" s="122">
        <v>44</v>
      </c>
      <c r="AJ72" s="122">
        <v>2.2000000000000002</v>
      </c>
      <c r="AK72" s="122">
        <v>14.7</v>
      </c>
      <c r="AL72" s="122"/>
      <c r="AM72" s="122">
        <v>12.2</v>
      </c>
      <c r="AN72" s="122">
        <v>12.6</v>
      </c>
      <c r="AO72" s="122">
        <v>11.2</v>
      </c>
      <c r="AP72" s="122"/>
      <c r="AQ72" s="122">
        <v>2.6</v>
      </c>
      <c r="AR72" s="122">
        <v>0.5</v>
      </c>
      <c r="AS72" s="122">
        <v>0</v>
      </c>
      <c r="AT72" s="122">
        <v>0</v>
      </c>
      <c r="AU72" s="122">
        <v>0</v>
      </c>
      <c r="AV72" s="122">
        <v>100</v>
      </c>
      <c r="AW72" s="26"/>
      <c r="AX72" s="42">
        <v>6.1847971151795536</v>
      </c>
      <c r="AY72" s="42">
        <v>1.8152028848204464</v>
      </c>
      <c r="AZ72" s="42">
        <v>0</v>
      </c>
      <c r="BA72" s="42">
        <v>8</v>
      </c>
      <c r="BB72" s="42">
        <v>0.61988756535962963</v>
      </c>
      <c r="BC72" s="42">
        <v>0.2326171345185849</v>
      </c>
      <c r="BD72" s="42">
        <v>0</v>
      </c>
      <c r="BE72" s="42">
        <v>0.70590214445292077</v>
      </c>
      <c r="BF72" s="42">
        <v>2.6397357381248971</v>
      </c>
      <c r="BG72" s="42">
        <v>0.72825325463338442</v>
      </c>
      <c r="BH72" s="42">
        <v>0</v>
      </c>
      <c r="BI72" s="42">
        <v>4.9263958370894168</v>
      </c>
      <c r="BJ72" s="42">
        <v>0</v>
      </c>
      <c r="BK72" s="42">
        <v>0</v>
      </c>
      <c r="BL72" s="42">
        <v>0</v>
      </c>
      <c r="BM72" s="42">
        <v>1.6866024346776762</v>
      </c>
      <c r="BN72" s="42">
        <v>0.31339756532232377</v>
      </c>
      <c r="BO72" s="42">
        <v>2</v>
      </c>
      <c r="BP72" s="42">
        <v>0.3951377213862004</v>
      </c>
      <c r="BQ72" s="42">
        <v>8.9647075728010658E-2</v>
      </c>
      <c r="BR72" s="42">
        <v>0.48478479711421107</v>
      </c>
      <c r="BS72" s="24" t="s">
        <v>622</v>
      </c>
      <c r="BT72" s="24" t="s">
        <v>332</v>
      </c>
      <c r="BU72" s="40">
        <v>0.64796423105501499</v>
      </c>
      <c r="BV72" s="42">
        <v>0.54318631985367327</v>
      </c>
      <c r="BW72" s="40">
        <v>0.37240537240537241</v>
      </c>
      <c r="BX72" s="40" t="s">
        <v>606</v>
      </c>
      <c r="BY72" s="40"/>
      <c r="BZ72" s="44">
        <v>966.87218464470084</v>
      </c>
      <c r="CA72" s="44">
        <v>650.02895747666889</v>
      </c>
      <c r="CB72" s="5">
        <v>621.26174514789625</v>
      </c>
      <c r="CC72" s="44">
        <v>552.3325411003749</v>
      </c>
      <c r="CD72" s="44">
        <v>453.83536633046299</v>
      </c>
      <c r="CE72" s="44">
        <v>936.80098915983649</v>
      </c>
      <c r="CF72" s="44">
        <v>1551.6988762043954</v>
      </c>
      <c r="CG72" s="44">
        <v>384.46844805946159</v>
      </c>
      <c r="CH72" s="40">
        <v>-1.4976572086134183</v>
      </c>
      <c r="CI72" s="44">
        <v>936.80098915983649</v>
      </c>
      <c r="CJ72" s="24">
        <v>501.0097208189697</v>
      </c>
      <c r="CK72" s="44">
        <v>779.03136715386631</v>
      </c>
      <c r="CL72" s="44">
        <v>923.92651619516641</v>
      </c>
      <c r="CM72" s="45">
        <v>1.4738992558596555</v>
      </c>
      <c r="CN72" s="45">
        <v>61.61164886638042</v>
      </c>
      <c r="CO72" s="45">
        <v>0.41706069265583917</v>
      </c>
      <c r="CP72" s="45">
        <v>18.391505458033745</v>
      </c>
      <c r="CQ72" s="45">
        <v>4.4574640533940197</v>
      </c>
      <c r="CR72" s="45">
        <v>1.4871989845813005</v>
      </c>
      <c r="CS72" s="45">
        <v>5.7926153081090579</v>
      </c>
      <c r="CT72" s="45">
        <v>1.536099733454273</v>
      </c>
      <c r="CU72" s="45">
        <v>9.9258286307385557</v>
      </c>
      <c r="CV72" s="45">
        <v>103.61942172734722</v>
      </c>
      <c r="CW72" s="24"/>
      <c r="CX72" s="40">
        <v>65.413998781209003</v>
      </c>
      <c r="CY72" s="40">
        <v>63.904814872223426</v>
      </c>
      <c r="CZ72" s="40">
        <v>53.589291133310788</v>
      </c>
      <c r="DA72" s="40">
        <v>63.727805592723854</v>
      </c>
      <c r="DB72" s="40"/>
      <c r="DC72" s="40">
        <v>1.4358233086964864</v>
      </c>
      <c r="DD72" s="40">
        <v>0.54677399288068529</v>
      </c>
      <c r="DE72" s="40"/>
      <c r="DF72" s="40">
        <v>3.7516058354983626</v>
      </c>
      <c r="DG72" s="40">
        <v>4.2061076988897623</v>
      </c>
      <c r="DH72" s="40"/>
      <c r="DI72" s="40">
        <v>1.4360355223392736</v>
      </c>
      <c r="DJ72" s="40"/>
      <c r="DK72" s="40">
        <v>4.3945420020303141</v>
      </c>
      <c r="DL72" s="40">
        <v>5.8477381808842699</v>
      </c>
      <c r="DM72" s="40"/>
      <c r="DN72" s="40">
        <v>1.0437623984045641</v>
      </c>
      <c r="DO72" s="40">
        <v>1.862654767581847</v>
      </c>
      <c r="DP72" s="40"/>
      <c r="DQ72" s="40">
        <v>18.952519877514522</v>
      </c>
      <c r="DR72" s="40"/>
    </row>
    <row r="73" spans="1:122" ht="10.5" customHeight="1">
      <c r="A73" s="17" t="s">
        <v>227</v>
      </c>
      <c r="B73" s="16" t="s">
        <v>164</v>
      </c>
      <c r="C73" s="17" t="s">
        <v>165</v>
      </c>
      <c r="D73" s="123">
        <v>0.39879998564720198</v>
      </c>
      <c r="E73" s="139">
        <v>398.79998564720199</v>
      </c>
      <c r="F73" s="141">
        <v>949</v>
      </c>
      <c r="G73" s="123">
        <v>61.700000762939403</v>
      </c>
      <c r="H73" s="123">
        <v>0.62999999523162797</v>
      </c>
      <c r="I73" s="123">
        <v>17.600000381469702</v>
      </c>
      <c r="J73" s="123">
        <v>7.3000001907348597</v>
      </c>
      <c r="K73" s="123">
        <v>0.20000000298023199</v>
      </c>
      <c r="L73" s="123">
        <v>1.8500000238418599</v>
      </c>
      <c r="M73" s="123">
        <v>6.4000000953674299</v>
      </c>
      <c r="N73" s="123">
        <v>3.1300001144409202</v>
      </c>
      <c r="O73" s="123">
        <v>1.21000003814697</v>
      </c>
      <c r="P73" s="123"/>
      <c r="Q73" s="122">
        <v>100.02000160515301</v>
      </c>
      <c r="R73" s="26"/>
      <c r="S73" s="26">
        <v>61.687662240309969</v>
      </c>
      <c r="T73" s="26">
        <v>0.62987401031912249</v>
      </c>
      <c r="U73" s="26">
        <v>17.596480802858689</v>
      </c>
      <c r="V73" s="26">
        <v>7.2985403655090169</v>
      </c>
      <c r="W73" s="26">
        <v>0.1999600077690141</v>
      </c>
      <c r="X73" s="26">
        <v>1.8496300681388393</v>
      </c>
      <c r="Y73" s="26">
        <v>6.3987202486084565</v>
      </c>
      <c r="Z73" s="26">
        <v>3.1293741893718017</v>
      </c>
      <c r="AA73" s="26">
        <v>1.2097580671150789</v>
      </c>
      <c r="AB73" s="26">
        <v>0</v>
      </c>
      <c r="AC73" s="26">
        <v>99.999999999999972</v>
      </c>
      <c r="AD73" s="42">
        <v>0.65131624893099627</v>
      </c>
      <c r="AE73" s="42">
        <v>2.2136587665781988</v>
      </c>
      <c r="AF73" s="42">
        <v>0.31117180529554733</v>
      </c>
      <c r="AG73" s="43"/>
      <c r="AH73" s="16" t="s">
        <v>164</v>
      </c>
      <c r="AI73" s="122">
        <v>41.900001525878899</v>
      </c>
      <c r="AJ73" s="122">
        <v>1.75</v>
      </c>
      <c r="AK73" s="122">
        <v>12.8999996185303</v>
      </c>
      <c r="AL73" s="122"/>
      <c r="AM73" s="122">
        <v>12.199999809265099</v>
      </c>
      <c r="AN73" s="122">
        <v>13.3999996185303</v>
      </c>
      <c r="AO73" s="122">
        <v>11.5</v>
      </c>
      <c r="AP73" s="122">
        <v>0.21999999880790699</v>
      </c>
      <c r="AQ73" s="122">
        <v>2.1500000953674299</v>
      </c>
      <c r="AR73" s="122">
        <v>0.33000001311302202</v>
      </c>
      <c r="AS73" s="122">
        <v>0</v>
      </c>
      <c r="AT73" s="122">
        <v>0</v>
      </c>
      <c r="AU73" s="122">
        <v>0</v>
      </c>
      <c r="AV73" s="122">
        <v>96.350000679492965</v>
      </c>
      <c r="AW73" s="26"/>
      <c r="AX73" s="42">
        <v>6.1328269338478956</v>
      </c>
      <c r="AY73" s="42">
        <v>1.8671730661521044</v>
      </c>
      <c r="AZ73" s="42">
        <v>0</v>
      </c>
      <c r="BA73" s="42">
        <v>8</v>
      </c>
      <c r="BB73" s="42">
        <v>0.35798747226200334</v>
      </c>
      <c r="BC73" s="42">
        <v>0.19267748048298888</v>
      </c>
      <c r="BD73" s="42">
        <v>0</v>
      </c>
      <c r="BE73" s="42">
        <v>0.85636738040326321</v>
      </c>
      <c r="BF73" s="42">
        <v>2.9232676618530418</v>
      </c>
      <c r="BG73" s="42">
        <v>0.63701180772991428</v>
      </c>
      <c r="BH73" s="42">
        <v>2.7271441155209575E-2</v>
      </c>
      <c r="BI73" s="42">
        <v>4.9945832438864217</v>
      </c>
      <c r="BJ73" s="42">
        <v>0</v>
      </c>
      <c r="BK73" s="42">
        <v>0</v>
      </c>
      <c r="BL73" s="42">
        <v>0</v>
      </c>
      <c r="BM73" s="42">
        <v>1.8032935521808411</v>
      </c>
      <c r="BN73" s="42">
        <v>0.19670644781915891</v>
      </c>
      <c r="BO73" s="42">
        <v>2</v>
      </c>
      <c r="BP73" s="42">
        <v>0.41339282091753882</v>
      </c>
      <c r="BQ73" s="42">
        <v>6.1610391649636595E-2</v>
      </c>
      <c r="BR73" s="42">
        <v>0.47500321256717543</v>
      </c>
      <c r="BS73" s="24" t="s">
        <v>622</v>
      </c>
      <c r="BT73" s="24" t="s">
        <v>332</v>
      </c>
      <c r="BU73" s="40">
        <v>0.66187489313576497</v>
      </c>
      <c r="BV73" s="42">
        <v>0.51075729238755629</v>
      </c>
      <c r="BW73" s="40">
        <v>0.23072991198958284</v>
      </c>
      <c r="BX73" s="40" t="s">
        <v>606</v>
      </c>
      <c r="BY73" s="40"/>
      <c r="BZ73" s="44">
        <v>967.31149836506029</v>
      </c>
      <c r="CA73" s="44">
        <v>471.78315988615367</v>
      </c>
      <c r="CB73" s="5">
        <v>458.27951528147349</v>
      </c>
      <c r="CC73" s="44">
        <v>432.17890626161687</v>
      </c>
      <c r="CD73" s="44">
        <v>430.55255726662386</v>
      </c>
      <c r="CE73" s="44">
        <v>428.9037593544648</v>
      </c>
      <c r="CF73" s="44">
        <v>804.01140151522713</v>
      </c>
      <c r="CG73" s="44">
        <v>-3.2751469071520773</v>
      </c>
      <c r="CH73" s="40">
        <v>-0.7544126994666267</v>
      </c>
      <c r="CI73" s="44">
        <v>430.55255726662386</v>
      </c>
      <c r="CJ73" s="24">
        <v>361.39899745040134</v>
      </c>
      <c r="CK73" s="44">
        <v>444.41603627404868</v>
      </c>
      <c r="CL73" s="44">
        <v>924.08826617692876</v>
      </c>
      <c r="CM73" s="45">
        <v>1.5846502336325319</v>
      </c>
      <c r="CN73" s="45">
        <v>62.950618785924924</v>
      </c>
      <c r="CO73" s="45">
        <v>0.57835828247006316</v>
      </c>
      <c r="CP73" s="45">
        <v>17.862466735878563</v>
      </c>
      <c r="CQ73" s="45">
        <v>4.8354646854214751</v>
      </c>
      <c r="CR73" s="45">
        <v>1.7267423804790736</v>
      </c>
      <c r="CS73" s="45">
        <v>6.1560065478419634</v>
      </c>
      <c r="CT73" s="45">
        <v>1.3256702424948474</v>
      </c>
      <c r="CU73" s="45">
        <v>8.115149430292691</v>
      </c>
      <c r="CV73" s="45">
        <v>103.5504770908036</v>
      </c>
      <c r="CW73" s="24"/>
      <c r="CX73" s="40">
        <v>64.189114037889439</v>
      </c>
      <c r="CY73" s="40">
        <v>63.815004468586224</v>
      </c>
      <c r="CZ73" s="40">
        <v>50.150138970849618</v>
      </c>
      <c r="DA73" s="40">
        <v>60.285276500783802</v>
      </c>
      <c r="DB73" s="40"/>
      <c r="DC73" s="40">
        <v>1.4432042179462434</v>
      </c>
      <c r="DD73" s="40">
        <v>0.51281206596693718</v>
      </c>
      <c r="DE73" s="40"/>
      <c r="DF73" s="40">
        <v>4.0302883677361683</v>
      </c>
      <c r="DG73" s="40">
        <v>4.4527059402284559</v>
      </c>
      <c r="DH73" s="40"/>
      <c r="DI73" s="40">
        <v>1.7878851934197768</v>
      </c>
      <c r="DJ73" s="40"/>
      <c r="DK73" s="40">
        <v>5.7088166369749738</v>
      </c>
      <c r="DL73" s="40">
        <v>5.3305413679912572</v>
      </c>
      <c r="DM73" s="40"/>
      <c r="DN73" s="40">
        <v>1.4583458734443182</v>
      </c>
      <c r="DO73" s="40">
        <v>1.9934003586374143</v>
      </c>
      <c r="DP73" s="40"/>
      <c r="DQ73" s="40">
        <v>17.995932803607761</v>
      </c>
      <c r="DR73" s="40"/>
    </row>
    <row r="74" spans="1:122" ht="10.5" customHeight="1">
      <c r="A74" s="17" t="s">
        <v>227</v>
      </c>
      <c r="B74" s="16" t="s">
        <v>162</v>
      </c>
      <c r="C74" s="17" t="s">
        <v>163</v>
      </c>
      <c r="D74" s="123">
        <v>0.39879998564720198</v>
      </c>
      <c r="E74" s="139">
        <v>398.79998564720199</v>
      </c>
      <c r="F74" s="141">
        <v>949</v>
      </c>
      <c r="G74" s="123">
        <v>62.099998474121101</v>
      </c>
      <c r="H74" s="123">
        <v>0.57999998331070002</v>
      </c>
      <c r="I74" s="123">
        <v>17.600000381469702</v>
      </c>
      <c r="J74" s="123">
        <v>7.1199998855590803</v>
      </c>
      <c r="K74" s="123">
        <v>0.20000000298023199</v>
      </c>
      <c r="L74" s="123">
        <v>1.6399999856948899</v>
      </c>
      <c r="M74" s="123">
        <v>5.75</v>
      </c>
      <c r="N74" s="123">
        <v>3.4800000190734899</v>
      </c>
      <c r="O74" s="123">
        <v>1.5299999713897701</v>
      </c>
      <c r="P74" s="123"/>
      <c r="Q74" s="122">
        <v>99.999998703598962</v>
      </c>
      <c r="R74" s="26"/>
      <c r="S74" s="26">
        <v>62.099999279186136</v>
      </c>
      <c r="T74" s="26">
        <v>0.5799999908298259</v>
      </c>
      <c r="U74" s="26">
        <v>17.600000609636293</v>
      </c>
      <c r="V74" s="26">
        <v>7.1199999778628342</v>
      </c>
      <c r="W74" s="26">
        <v>0.20000000557303413</v>
      </c>
      <c r="X74" s="26">
        <v>1.6400000069558669</v>
      </c>
      <c r="Y74" s="26">
        <v>5.7500000745430606</v>
      </c>
      <c r="Z74" s="26">
        <v>3.4800000641882467</v>
      </c>
      <c r="AA74" s="26">
        <v>1.529999991224706</v>
      </c>
      <c r="AB74" s="26">
        <v>0</v>
      </c>
      <c r="AC74" s="26">
        <v>100</v>
      </c>
      <c r="AD74" s="42">
        <v>0.66348486297189946</v>
      </c>
      <c r="AE74" s="42">
        <v>2.435542321497338</v>
      </c>
      <c r="AF74" s="42">
        <v>0.29107485992609239</v>
      </c>
      <c r="AG74" s="43"/>
      <c r="AH74" s="16" t="s">
        <v>162</v>
      </c>
      <c r="AI74" s="122">
        <v>42</v>
      </c>
      <c r="AJ74" s="122">
        <v>2.6500000953674299</v>
      </c>
      <c r="AK74" s="122">
        <v>12.199999809265099</v>
      </c>
      <c r="AL74" s="122"/>
      <c r="AM74" s="122">
        <v>15</v>
      </c>
      <c r="AN74" s="122">
        <v>12.199999809265099</v>
      </c>
      <c r="AO74" s="122">
        <v>10.699999809265099</v>
      </c>
      <c r="AP74" s="122">
        <v>0.31000000238418601</v>
      </c>
      <c r="AQ74" s="122">
        <v>2.3099999427795401</v>
      </c>
      <c r="AR74" s="122">
        <v>0.37000000476837203</v>
      </c>
      <c r="AS74" s="122">
        <v>0</v>
      </c>
      <c r="AT74" s="122">
        <v>0</v>
      </c>
      <c r="AU74" s="122">
        <v>0</v>
      </c>
      <c r="AV74" s="122">
        <v>97.739999473094826</v>
      </c>
      <c r="AW74" s="26"/>
      <c r="AX74" s="42">
        <v>6.1288192925714418</v>
      </c>
      <c r="AY74" s="42">
        <v>1.8711807074285582</v>
      </c>
      <c r="AZ74" s="42">
        <v>0</v>
      </c>
      <c r="BA74" s="42">
        <v>8</v>
      </c>
      <c r="BB74" s="42">
        <v>0.22685237236273803</v>
      </c>
      <c r="BC74" s="42">
        <v>0.29088388045008506</v>
      </c>
      <c r="BD74" s="42">
        <v>0</v>
      </c>
      <c r="BE74" s="42">
        <v>0.91463771676942685</v>
      </c>
      <c r="BF74" s="42">
        <v>2.6534106977823901</v>
      </c>
      <c r="BG74" s="42">
        <v>0.9142153326353597</v>
      </c>
      <c r="BH74" s="42">
        <v>0</v>
      </c>
      <c r="BI74" s="42">
        <v>5</v>
      </c>
      <c r="BJ74" s="42">
        <v>0</v>
      </c>
      <c r="BK74" s="42">
        <v>1.7002789125666329E-3</v>
      </c>
      <c r="BL74" s="42">
        <v>3.8311394752838845E-2</v>
      </c>
      <c r="BM74" s="42">
        <v>1.6727583829703336</v>
      </c>
      <c r="BN74" s="42">
        <v>0.28722994336426089</v>
      </c>
      <c r="BO74" s="42">
        <v>2</v>
      </c>
      <c r="BP74" s="42">
        <v>0.3662839877644718</v>
      </c>
      <c r="BQ74" s="42">
        <v>6.8868812996009304E-2</v>
      </c>
      <c r="BR74" s="42">
        <v>0.43515280076048113</v>
      </c>
      <c r="BS74" s="24" t="s">
        <v>622</v>
      </c>
      <c r="BT74" s="24" t="s">
        <v>332</v>
      </c>
      <c r="BU74" s="40">
        <v>0.59175557215395169</v>
      </c>
      <c r="BV74" s="42">
        <v>0.68974883134484133</v>
      </c>
      <c r="BW74" s="40">
        <v>0.28320133272034181</v>
      </c>
      <c r="BX74" s="40" t="s">
        <v>606</v>
      </c>
      <c r="BY74" s="40"/>
      <c r="BZ74" s="44">
        <v>941.13177819947964</v>
      </c>
      <c r="CA74" s="44">
        <v>388.82506793462039</v>
      </c>
      <c r="CB74" s="5">
        <v>510.58568513148873</v>
      </c>
      <c r="CC74" s="44">
        <v>378.83077906750253</v>
      </c>
      <c r="CD74" s="44">
        <v>410.43732039155213</v>
      </c>
      <c r="CE74" s="44">
        <v>403.80441949045087</v>
      </c>
      <c r="CF74" s="44">
        <v>564.74805248006987</v>
      </c>
      <c r="CG74" s="44">
        <v>24.973640422948336</v>
      </c>
      <c r="CH74" s="40">
        <v>-0.10607889904832127</v>
      </c>
      <c r="CI74" s="44">
        <v>410.43732039155213</v>
      </c>
      <c r="CJ74" s="24">
        <v>421.45928591446409</v>
      </c>
      <c r="CK74" s="44">
        <v>460.51150276152043</v>
      </c>
      <c r="CL74" s="44">
        <v>961.32490116292195</v>
      </c>
      <c r="CM74" s="45">
        <v>0.15442200261337902</v>
      </c>
      <c r="CN74" s="45">
        <v>62.833287327414908</v>
      </c>
      <c r="CO74" s="45">
        <v>0.49220578026150352</v>
      </c>
      <c r="CP74" s="45">
        <v>17.48820399290712</v>
      </c>
      <c r="CQ74" s="45">
        <v>5.4813053039772495</v>
      </c>
      <c r="CR74" s="45">
        <v>1.4922547161475122</v>
      </c>
      <c r="CS74" s="45">
        <v>4.4633047863492008</v>
      </c>
      <c r="CT74" s="45">
        <v>1.5114045262964575</v>
      </c>
      <c r="CU74" s="45">
        <v>6.0338569370445887</v>
      </c>
      <c r="CV74" s="45">
        <v>99.795823370398537</v>
      </c>
      <c r="CW74" s="24"/>
      <c r="CX74" s="40">
        <v>64.429550194037319</v>
      </c>
      <c r="CY74" s="40">
        <v>64.660895795778231</v>
      </c>
      <c r="CZ74" s="40">
        <v>51.990377984283228</v>
      </c>
      <c r="DA74" s="40">
        <v>62.106869194460025</v>
      </c>
      <c r="DB74" s="40"/>
      <c r="DC74" s="40">
        <v>1.6283513746970684</v>
      </c>
      <c r="DD74" s="40">
        <v>0.55341157935686858</v>
      </c>
      <c r="DE74" s="40"/>
      <c r="DF74" s="40">
        <v>4.7197658146855899</v>
      </c>
      <c r="DG74" s="40">
        <v>4.8419392454632302</v>
      </c>
      <c r="DH74" s="40"/>
      <c r="DI74" s="40">
        <v>1.1205073943468695</v>
      </c>
      <c r="DJ74" s="40"/>
      <c r="DK74" s="40">
        <v>4.9926532639797596</v>
      </c>
      <c r="DL74" s="40">
        <v>3.7520695764478966</v>
      </c>
      <c r="DM74" s="40"/>
      <c r="DN74" s="40">
        <v>2.334156218485528</v>
      </c>
      <c r="DO74" s="40">
        <v>2.5104521197627276</v>
      </c>
      <c r="DP74" s="40"/>
      <c r="DQ74" s="40">
        <v>17.328381313221101</v>
      </c>
      <c r="DR74" s="40"/>
    </row>
    <row r="75" spans="1:122" ht="10.5" customHeight="1">
      <c r="A75" s="17" t="s">
        <v>227</v>
      </c>
      <c r="B75" s="16" t="s">
        <v>160</v>
      </c>
      <c r="C75" s="17" t="s">
        <v>161</v>
      </c>
      <c r="D75" s="123">
        <v>0.42699998617172202</v>
      </c>
      <c r="E75" s="139">
        <v>426.99998617172201</v>
      </c>
      <c r="F75" s="141">
        <v>1000</v>
      </c>
      <c r="G75" s="123">
        <v>56.400001525878899</v>
      </c>
      <c r="H75" s="123">
        <v>0.85000002384185802</v>
      </c>
      <c r="I75" s="123">
        <v>18.700000762939499</v>
      </c>
      <c r="J75" s="123">
        <v>8.3599996566772496</v>
      </c>
      <c r="K75" s="123">
        <v>3.9999999105930301E-2</v>
      </c>
      <c r="L75" s="123">
        <v>3.5199999809265101</v>
      </c>
      <c r="M75" s="123">
        <v>7.4400000572204599</v>
      </c>
      <c r="N75" s="123">
        <v>3.7400000095367401</v>
      </c>
      <c r="O75" s="123">
        <v>0.93999999761581399</v>
      </c>
      <c r="P75" s="123"/>
      <c r="Q75" s="122">
        <v>99.990002013742966</v>
      </c>
      <c r="R75" s="26"/>
      <c r="S75" s="26">
        <v>56.405640954109678</v>
      </c>
      <c r="T75" s="26">
        <v>0.85008501522485325</v>
      </c>
      <c r="U75" s="26">
        <v>18.701870573389236</v>
      </c>
      <c r="V75" s="26">
        <v>8.360835571868698</v>
      </c>
      <c r="W75" s="26">
        <v>4.0003998700222615E-2</v>
      </c>
      <c r="X75" s="26">
        <v>3.5203519452301935</v>
      </c>
      <c r="Y75" s="26">
        <v>7.4407439817811794</v>
      </c>
      <c r="Z75" s="26">
        <v>3.7403739716123834</v>
      </c>
      <c r="AA75" s="26">
        <v>0.94009398808354572</v>
      </c>
      <c r="AB75" s="26">
        <v>0</v>
      </c>
      <c r="AC75" s="26">
        <v>100</v>
      </c>
      <c r="AD75" s="42">
        <v>0.6017280666074909</v>
      </c>
      <c r="AE75" s="42">
        <v>1.3323647575538293</v>
      </c>
      <c r="AF75" s="42">
        <v>0.42874940412356177</v>
      </c>
      <c r="AG75" s="43"/>
      <c r="AH75" s="16" t="s">
        <v>160</v>
      </c>
      <c r="AI75" s="122">
        <v>42.799999237060597</v>
      </c>
      <c r="AJ75" s="122">
        <v>2.3199999332428001</v>
      </c>
      <c r="AK75" s="122">
        <v>13.1000003814697</v>
      </c>
      <c r="AL75" s="122"/>
      <c r="AM75" s="122">
        <v>11.5</v>
      </c>
      <c r="AN75" s="122">
        <v>13.6000003814697</v>
      </c>
      <c r="AO75" s="122">
        <v>10.800000190734901</v>
      </c>
      <c r="AP75" s="122">
        <v>0.18000000715255701</v>
      </c>
      <c r="AQ75" s="122">
        <v>2.3299999237060498</v>
      </c>
      <c r="AR75" s="122">
        <v>0.37999999523162797</v>
      </c>
      <c r="AS75" s="122">
        <v>0</v>
      </c>
      <c r="AT75" s="122">
        <v>0</v>
      </c>
      <c r="AU75" s="122">
        <v>0</v>
      </c>
      <c r="AV75" s="122">
        <v>97.010000050067944</v>
      </c>
      <c r="AW75" s="26"/>
      <c r="AX75" s="42">
        <v>6.2018482361174785</v>
      </c>
      <c r="AY75" s="42">
        <v>1.7981517638825215</v>
      </c>
      <c r="AZ75" s="42">
        <v>0</v>
      </c>
      <c r="BA75" s="42">
        <v>8</v>
      </c>
      <c r="BB75" s="42">
        <v>0.43888779007130863</v>
      </c>
      <c r="BC75" s="42">
        <v>0.25287831278261724</v>
      </c>
      <c r="BD75" s="42">
        <v>0</v>
      </c>
      <c r="BE75" s="42">
        <v>0.68624846777447601</v>
      </c>
      <c r="BF75" s="42">
        <v>2.9371993244075347</v>
      </c>
      <c r="BG75" s="42">
        <v>0.68478610496406311</v>
      </c>
      <c r="BH75" s="42">
        <v>0</v>
      </c>
      <c r="BI75" s="42">
        <v>5</v>
      </c>
      <c r="BJ75" s="42">
        <v>0</v>
      </c>
      <c r="BK75" s="42">
        <v>2.2567597349006041E-2</v>
      </c>
      <c r="BL75" s="42">
        <v>2.2089639864581435E-2</v>
      </c>
      <c r="BM75" s="42">
        <v>1.6765752682593988</v>
      </c>
      <c r="BN75" s="42">
        <v>0.27876749452701377</v>
      </c>
      <c r="BO75" s="42">
        <v>2</v>
      </c>
      <c r="BP75" s="42">
        <v>0.37579125861757534</v>
      </c>
      <c r="BQ75" s="42">
        <v>7.0235116380940682E-2</v>
      </c>
      <c r="BR75" s="42">
        <v>0.44602637499851605</v>
      </c>
      <c r="BS75" s="24" t="s">
        <v>622</v>
      </c>
      <c r="BT75" s="24" t="s">
        <v>332</v>
      </c>
      <c r="BU75" s="40">
        <v>0.67821148767521089</v>
      </c>
      <c r="BV75" s="42">
        <v>0.47437135691360893</v>
      </c>
      <c r="BW75" s="40">
        <v>0.35603715440847938</v>
      </c>
      <c r="BX75" s="40" t="s">
        <v>606</v>
      </c>
      <c r="BY75" s="40"/>
      <c r="BZ75" s="44">
        <v>956.634298159933</v>
      </c>
      <c r="CA75" s="44">
        <v>474.02187304563665</v>
      </c>
      <c r="CB75" s="5">
        <v>579.17381289156185</v>
      </c>
      <c r="CC75" s="44">
        <v>476.39139417426105</v>
      </c>
      <c r="CD75" s="44">
        <v>447.35677830053595</v>
      </c>
      <c r="CE75" s="44">
        <v>649.38627413229744</v>
      </c>
      <c r="CF75" s="44">
        <v>873.85014407772496</v>
      </c>
      <c r="CG75" s="44">
        <v>172.99487995803639</v>
      </c>
      <c r="CH75" s="40">
        <v>-0.50878738752875052</v>
      </c>
      <c r="CI75" s="44">
        <v>447.35677830053595</v>
      </c>
      <c r="CJ75" s="24">
        <v>492.01483640533246</v>
      </c>
      <c r="CK75" s="44">
        <v>513.26529559604887</v>
      </c>
      <c r="CL75" s="44">
        <v>954.84976388444602</v>
      </c>
      <c r="CM75" s="45">
        <v>1.4605540922491702</v>
      </c>
      <c r="CN75" s="45">
        <v>61.763232159995624</v>
      </c>
      <c r="CO75" s="45">
        <v>0.68485820571799227</v>
      </c>
      <c r="CP75" s="45">
        <v>17.948875162968601</v>
      </c>
      <c r="CQ75" s="45">
        <v>4.9927350810951694</v>
      </c>
      <c r="CR75" s="45">
        <v>1.7424799960750654</v>
      </c>
      <c r="CS75" s="45">
        <v>6.1375014877233411</v>
      </c>
      <c r="CT75" s="45">
        <v>1.525693633214092</v>
      </c>
      <c r="CU75" s="45">
        <v>6.7601663963042489</v>
      </c>
      <c r="CV75" s="45">
        <v>101.55554212309411</v>
      </c>
      <c r="CW75" s="24"/>
      <c r="CX75" s="40">
        <v>63.08497978616397</v>
      </c>
      <c r="CY75" s="40">
        <v>62.015647527289531</v>
      </c>
      <c r="CZ75" s="40">
        <v>51.896170864538469</v>
      </c>
      <c r="DA75" s="40">
        <v>62.06035520249722</v>
      </c>
      <c r="DB75" s="40"/>
      <c r="DC75" s="40">
        <v>1.9838805636733023</v>
      </c>
      <c r="DD75" s="40">
        <v>0.72364193052431691</v>
      </c>
      <c r="DE75" s="40"/>
      <c r="DF75" s="40">
        <v>4.4020891584939799</v>
      </c>
      <c r="DG75" s="40">
        <v>4.5840568488448996</v>
      </c>
      <c r="DH75" s="40"/>
      <c r="DI75" s="40">
        <v>1.651818908515049</v>
      </c>
      <c r="DJ75" s="40"/>
      <c r="DK75" s="40">
        <v>5.452552825959935</v>
      </c>
      <c r="DL75" s="40">
        <v>5.5214828503835172</v>
      </c>
      <c r="DM75" s="40"/>
      <c r="DN75" s="40">
        <v>1.4633586003104333</v>
      </c>
      <c r="DO75" s="40">
        <v>1.9136749409056284</v>
      </c>
      <c r="DP75" s="40"/>
      <c r="DQ75" s="40">
        <v>17.888720771186822</v>
      </c>
      <c r="DR75" s="40"/>
    </row>
    <row r="76" spans="1:122" ht="10.5" customHeight="1">
      <c r="A76" s="17" t="s">
        <v>227</v>
      </c>
      <c r="B76" s="16" t="s">
        <v>159</v>
      </c>
      <c r="C76" s="17" t="s">
        <v>138</v>
      </c>
      <c r="D76" s="123">
        <v>0.40020000934600802</v>
      </c>
      <c r="E76" s="139">
        <v>400.20000934600802</v>
      </c>
      <c r="F76" s="141">
        <v>945</v>
      </c>
      <c r="G76" s="123">
        <v>61.099998474121101</v>
      </c>
      <c r="H76" s="123">
        <v>0.55000001192092896</v>
      </c>
      <c r="I76" s="123">
        <v>19.5</v>
      </c>
      <c r="J76" s="123">
        <v>5.3200001716613796</v>
      </c>
      <c r="K76" s="123">
        <v>0.20000000298023199</v>
      </c>
      <c r="L76" s="123">
        <v>1.71000003814697</v>
      </c>
      <c r="M76" s="123">
        <v>7.5300002098083496</v>
      </c>
      <c r="N76" s="123">
        <v>2.9200000762939502</v>
      </c>
      <c r="O76" s="123">
        <v>1.1100000143051101</v>
      </c>
      <c r="P76" s="123"/>
      <c r="Q76" s="122">
        <v>99.939998999238014</v>
      </c>
      <c r="R76" s="26"/>
      <c r="S76" s="26">
        <v>61.136681094610537</v>
      </c>
      <c r="T76" s="26">
        <v>0.55033021555775918</v>
      </c>
      <c r="U76" s="26">
        <v>19.511707219597508</v>
      </c>
      <c r="V76" s="26">
        <v>5.3231941414187345</v>
      </c>
      <c r="W76" s="26">
        <v>0.20012007702917517</v>
      </c>
      <c r="X76" s="26">
        <v>1.7110266712730384</v>
      </c>
      <c r="Y76" s="26">
        <v>7.5345209978096577</v>
      </c>
      <c r="Z76" s="26">
        <v>2.9217531574282019</v>
      </c>
      <c r="AA76" s="26">
        <v>1.1106664252754026</v>
      </c>
      <c r="AB76" s="26">
        <v>0</v>
      </c>
      <c r="AC76" s="26">
        <v>100</v>
      </c>
      <c r="AD76" s="42">
        <v>0.63831104653245652</v>
      </c>
      <c r="AE76" s="42">
        <v>1.7453199959278825</v>
      </c>
      <c r="AF76" s="42">
        <v>0.36425626210543555</v>
      </c>
      <c r="AG76" s="43"/>
      <c r="AH76" s="16" t="s">
        <v>159</v>
      </c>
      <c r="AI76" s="122">
        <v>42.599998474121101</v>
      </c>
      <c r="AJ76" s="122">
        <v>1.8500000238418599</v>
      </c>
      <c r="AK76" s="122">
        <v>13.199999809265099</v>
      </c>
      <c r="AL76" s="122"/>
      <c r="AM76" s="122">
        <v>12.5</v>
      </c>
      <c r="AN76" s="122">
        <v>13.6000003814697</v>
      </c>
      <c r="AO76" s="122">
        <v>11.300000190734901</v>
      </c>
      <c r="AP76" s="122">
        <v>0.28000000119209301</v>
      </c>
      <c r="AQ76" s="122">
        <v>2.1400001049041801</v>
      </c>
      <c r="AR76" s="122">
        <v>0.34999999403953502</v>
      </c>
      <c r="AS76" s="122">
        <v>0</v>
      </c>
      <c r="AT76" s="122">
        <v>0</v>
      </c>
      <c r="AU76" s="122">
        <v>0</v>
      </c>
      <c r="AV76" s="122">
        <v>97.819998979568467</v>
      </c>
      <c r="AW76" s="26"/>
      <c r="AX76" s="42">
        <v>6.139366610361054</v>
      </c>
      <c r="AY76" s="42">
        <v>1.860633389638946</v>
      </c>
      <c r="AZ76" s="42">
        <v>0</v>
      </c>
      <c r="BA76" s="42">
        <v>8</v>
      </c>
      <c r="BB76" s="42">
        <v>0.38124933711728248</v>
      </c>
      <c r="BC76" s="42">
        <v>0.20055429075901435</v>
      </c>
      <c r="BD76" s="42">
        <v>0</v>
      </c>
      <c r="BE76" s="42">
        <v>0.83906446487385011</v>
      </c>
      <c r="BF76" s="42">
        <v>2.9212587804342038</v>
      </c>
      <c r="BG76" s="42">
        <v>0.65787312681564902</v>
      </c>
      <c r="BH76" s="42">
        <v>0</v>
      </c>
      <c r="BI76" s="42">
        <v>5</v>
      </c>
      <c r="BJ76" s="42">
        <v>0</v>
      </c>
      <c r="BK76" s="42">
        <v>9.6264504468490664E-3</v>
      </c>
      <c r="BL76" s="42">
        <v>3.4175175809871054E-2</v>
      </c>
      <c r="BM76" s="42">
        <v>1.7446742618223776</v>
      </c>
      <c r="BN76" s="42">
        <v>0.21152411192090237</v>
      </c>
      <c r="BO76" s="42">
        <v>2</v>
      </c>
      <c r="BP76" s="42">
        <v>0.38639596149308431</v>
      </c>
      <c r="BQ76" s="42">
        <v>6.4339156557603513E-2</v>
      </c>
      <c r="BR76" s="42">
        <v>0.45073511805068783</v>
      </c>
      <c r="BS76" s="24" t="s">
        <v>622</v>
      </c>
      <c r="BT76" s="24" t="s">
        <v>332</v>
      </c>
      <c r="BU76" s="40">
        <v>0.65975060373763572</v>
      </c>
      <c r="BV76" s="42">
        <v>0.51562104012348797</v>
      </c>
      <c r="BW76" s="40">
        <v>0.29543066104010518</v>
      </c>
      <c r="BX76" s="40" t="s">
        <v>606</v>
      </c>
      <c r="BY76" s="40"/>
      <c r="BZ76" s="44">
        <v>962.29999840749451</v>
      </c>
      <c r="CA76" s="44">
        <v>477.4247835113955</v>
      </c>
      <c r="CB76" s="5">
        <v>529.43900495436731</v>
      </c>
      <c r="CC76" s="44">
        <v>466.38370579423514</v>
      </c>
      <c r="CD76" s="44">
        <v>458.58327794694736</v>
      </c>
      <c r="CE76" s="44">
        <v>458.09148494779896</v>
      </c>
      <c r="CF76" s="44">
        <v>745.3559362597897</v>
      </c>
      <c r="CG76" s="44">
        <v>-8.2922208464361802</v>
      </c>
      <c r="CH76" s="40">
        <v>-0.40782210846749462</v>
      </c>
      <c r="CI76" s="44">
        <v>458.58327794694736</v>
      </c>
      <c r="CJ76" s="24">
        <v>436.61047550049233</v>
      </c>
      <c r="CK76" s="44">
        <v>494.01114145065731</v>
      </c>
      <c r="CL76" s="44">
        <v>942.78643958959822</v>
      </c>
      <c r="CM76" s="45">
        <v>1.5385326191929929</v>
      </c>
      <c r="CN76" s="45">
        <v>62.386478395012787</v>
      </c>
      <c r="CO76" s="45">
        <v>0.61265457913917731</v>
      </c>
      <c r="CP76" s="45">
        <v>17.87516567249093</v>
      </c>
      <c r="CQ76" s="45">
        <v>4.9181363608410553</v>
      </c>
      <c r="CR76" s="45">
        <v>1.7717619839876495</v>
      </c>
      <c r="CS76" s="45">
        <v>6.2070262535990288</v>
      </c>
      <c r="CT76" s="45">
        <v>1.3648170224291318</v>
      </c>
      <c r="CU76" s="45">
        <v>7.7089554640090832</v>
      </c>
      <c r="CV76" s="45">
        <v>102.84499573150885</v>
      </c>
      <c r="CW76" s="24"/>
      <c r="CX76" s="40">
        <v>63.424353366912698</v>
      </c>
      <c r="CY76" s="40">
        <v>62.878684820687511</v>
      </c>
      <c r="CZ76" s="40">
        <v>50.340493385227433</v>
      </c>
      <c r="DA76" s="40">
        <v>60.478186902527014</v>
      </c>
      <c r="DB76" s="40"/>
      <c r="DC76" s="40">
        <v>1.6263838475604069</v>
      </c>
      <c r="DD76" s="40">
        <v>0.57913422452460295</v>
      </c>
      <c r="DE76" s="40"/>
      <c r="DF76" s="40">
        <v>4.4546043557424779</v>
      </c>
      <c r="DG76" s="40">
        <v>4.7450841567831574</v>
      </c>
      <c r="DH76" s="40"/>
      <c r="DI76" s="40">
        <v>1.7962724512396577</v>
      </c>
      <c r="DJ76" s="40"/>
      <c r="DK76" s="40">
        <v>5.7906097154813851</v>
      </c>
      <c r="DL76" s="40">
        <v>5.4472803021564919</v>
      </c>
      <c r="DM76" s="40"/>
      <c r="DN76" s="40">
        <v>1.4135397330098685</v>
      </c>
      <c r="DO76" s="40">
        <v>1.8863119896553751</v>
      </c>
      <c r="DP76" s="40"/>
      <c r="DQ76" s="40">
        <v>17.930707502353499</v>
      </c>
      <c r="DR76" s="40"/>
    </row>
    <row r="77" spans="1:122" ht="10.5" customHeight="1">
      <c r="A77" s="17" t="s">
        <v>227</v>
      </c>
      <c r="B77" s="16" t="s">
        <v>158</v>
      </c>
      <c r="C77" s="17" t="s">
        <v>138</v>
      </c>
      <c r="D77" s="123">
        <v>0.40020000934600802</v>
      </c>
      <c r="E77" s="139">
        <v>400.20000934600802</v>
      </c>
      <c r="F77" s="141">
        <v>945</v>
      </c>
      <c r="G77" s="123">
        <v>64.5</v>
      </c>
      <c r="H77" s="123">
        <v>0.46000000834464999</v>
      </c>
      <c r="I77" s="123">
        <v>18</v>
      </c>
      <c r="J77" s="123">
        <v>5.1100001335143999</v>
      </c>
      <c r="K77" s="123">
        <v>0.18999999761581399</v>
      </c>
      <c r="L77" s="123">
        <v>1.4900000095367401</v>
      </c>
      <c r="M77" s="123">
        <v>5.6199998855590803</v>
      </c>
      <c r="N77" s="123">
        <v>3.1700000762939502</v>
      </c>
      <c r="O77" s="123">
        <v>1.4700000286102299</v>
      </c>
      <c r="P77" s="123"/>
      <c r="Q77" s="122">
        <v>100.01000013947487</v>
      </c>
      <c r="R77" s="26"/>
      <c r="S77" s="26">
        <v>64.493550554992211</v>
      </c>
      <c r="T77" s="26">
        <v>0.45995401230189953</v>
      </c>
      <c r="U77" s="26">
        <v>17.998200154881548</v>
      </c>
      <c r="V77" s="26">
        <v>5.1094891774701994</v>
      </c>
      <c r="W77" s="26">
        <v>0.18998099925091314</v>
      </c>
      <c r="X77" s="26">
        <v>1.4898510223565367</v>
      </c>
      <c r="Y77" s="26">
        <v>5.6194379339279834</v>
      </c>
      <c r="Z77" s="26">
        <v>3.1696831035626825</v>
      </c>
      <c r="AA77" s="26">
        <v>1.4698530412560287</v>
      </c>
      <c r="AB77" s="26">
        <v>0</v>
      </c>
      <c r="AC77" s="26">
        <v>99.999999999999972</v>
      </c>
      <c r="AD77" s="42">
        <v>0.6793002710895415</v>
      </c>
      <c r="AE77" s="42">
        <v>1.9239517592717841</v>
      </c>
      <c r="AF77" s="42">
        <v>0.34200290645323506</v>
      </c>
      <c r="AG77" s="43"/>
      <c r="AH77" s="16" t="s">
        <v>158</v>
      </c>
      <c r="AI77" s="122">
        <v>43.799999237060597</v>
      </c>
      <c r="AJ77" s="122">
        <v>1.87000000476837</v>
      </c>
      <c r="AK77" s="122">
        <v>11.8999996185303</v>
      </c>
      <c r="AL77" s="122"/>
      <c r="AM77" s="122">
        <v>12.199999809265099</v>
      </c>
      <c r="AN77" s="122">
        <v>14.1000003814697</v>
      </c>
      <c r="AO77" s="122">
        <v>11.199999809265099</v>
      </c>
      <c r="AP77" s="122">
        <v>0.140000000596046</v>
      </c>
      <c r="AQ77" s="122">
        <v>2.1700000762939502</v>
      </c>
      <c r="AR77" s="122">
        <v>0.33000001311302202</v>
      </c>
      <c r="AS77" s="122">
        <v>0</v>
      </c>
      <c r="AT77" s="122">
        <v>0</v>
      </c>
      <c r="AU77" s="122">
        <v>0</v>
      </c>
      <c r="AV77" s="122">
        <v>97.709998950362177</v>
      </c>
      <c r="AW77" s="26"/>
      <c r="AX77" s="42">
        <v>6.3082239451304174</v>
      </c>
      <c r="AY77" s="42">
        <v>1.6917760548695826</v>
      </c>
      <c r="AZ77" s="42">
        <v>0</v>
      </c>
      <c r="BA77" s="42">
        <v>8</v>
      </c>
      <c r="BB77" s="42">
        <v>0.32800795035345853</v>
      </c>
      <c r="BC77" s="42">
        <v>0.20259132594407878</v>
      </c>
      <c r="BD77" s="42">
        <v>0</v>
      </c>
      <c r="BE77" s="42">
        <v>0.74815897789855512</v>
      </c>
      <c r="BF77" s="42">
        <v>3.026699116011923</v>
      </c>
      <c r="BG77" s="42">
        <v>0.69454262979198411</v>
      </c>
      <c r="BH77" s="42">
        <v>0</v>
      </c>
      <c r="BI77" s="42">
        <v>5</v>
      </c>
      <c r="BJ77" s="42">
        <v>0</v>
      </c>
      <c r="BK77" s="42">
        <v>2.6753842097029246E-2</v>
      </c>
      <c r="BL77" s="42">
        <v>1.7076535961772724E-2</v>
      </c>
      <c r="BM77" s="42">
        <v>1.7281161702431269</v>
      </c>
      <c r="BN77" s="42">
        <v>0.22805345169807101</v>
      </c>
      <c r="BO77" s="42">
        <v>2</v>
      </c>
      <c r="BP77" s="42">
        <v>0.37785652515571333</v>
      </c>
      <c r="BQ77" s="42">
        <v>6.0623401271768185E-2</v>
      </c>
      <c r="BR77" s="42">
        <v>0.43847992642748151</v>
      </c>
      <c r="BS77" s="24" t="s">
        <v>622</v>
      </c>
      <c r="BT77" s="24" t="s">
        <v>332</v>
      </c>
      <c r="BU77" s="40">
        <v>0.67317505920166809</v>
      </c>
      <c r="BV77" s="42">
        <v>0.48540052042476822</v>
      </c>
      <c r="BW77" s="40">
        <v>0.25229349856905581</v>
      </c>
      <c r="BX77" s="40" t="s">
        <v>606</v>
      </c>
      <c r="BY77" s="40"/>
      <c r="BZ77" s="44">
        <v>930.7973404658967</v>
      </c>
      <c r="CA77" s="44">
        <v>347.26604468348808</v>
      </c>
      <c r="CB77" s="5">
        <v>365.9022377815121</v>
      </c>
      <c r="CC77" s="44">
        <v>338.52644173167732</v>
      </c>
      <c r="CD77" s="44">
        <v>344.34832032848362</v>
      </c>
      <c r="CE77" s="44">
        <v>337.15108570213647</v>
      </c>
      <c r="CF77" s="44">
        <v>655.27389421479882</v>
      </c>
      <c r="CG77" s="44">
        <v>-1.3753560295408533</v>
      </c>
      <c r="CH77" s="40">
        <v>-0.79084418337467677</v>
      </c>
      <c r="CI77" s="44">
        <v>344.34832032848362</v>
      </c>
      <c r="CJ77" s="24">
        <v>268.93692986403357</v>
      </c>
      <c r="CK77" s="44">
        <v>355.12527905499786</v>
      </c>
      <c r="CL77" s="44">
        <v>905.56439894985203</v>
      </c>
      <c r="CM77" s="45">
        <v>1.3264419190803109</v>
      </c>
      <c r="CN77" s="45">
        <v>66.242511378567102</v>
      </c>
      <c r="CO77" s="45">
        <v>0.43526804698113203</v>
      </c>
      <c r="CP77" s="45">
        <v>17.059005998965837</v>
      </c>
      <c r="CQ77" s="45">
        <v>3.6655486993890585</v>
      </c>
      <c r="CR77" s="45">
        <v>1.2622651271691394</v>
      </c>
      <c r="CS77" s="45">
        <v>4.5962581549382504</v>
      </c>
      <c r="CT77" s="45">
        <v>1.7190050340589458</v>
      </c>
      <c r="CU77" s="45">
        <v>7.0164925156692588</v>
      </c>
      <c r="CV77" s="45">
        <v>101.99635495573874</v>
      </c>
      <c r="CW77" s="24"/>
      <c r="CX77" s="40">
        <v>66.608210446594796</v>
      </c>
      <c r="CY77" s="40">
        <v>65.902979270585689</v>
      </c>
      <c r="CZ77" s="40">
        <v>54.056197170303321</v>
      </c>
      <c r="DA77" s="40">
        <v>64.268826161093813</v>
      </c>
      <c r="DB77" s="40"/>
      <c r="DC77" s="40">
        <v>1.3641938705358085</v>
      </c>
      <c r="DD77" s="40">
        <v>0.48203829941476983</v>
      </c>
      <c r="DE77" s="40"/>
      <c r="DF77" s="40">
        <v>3.3547220745587523</v>
      </c>
      <c r="DG77" s="40">
        <v>3.5380378063445175</v>
      </c>
      <c r="DH77" s="40"/>
      <c r="DI77" s="40">
        <v>1.2439485804134802</v>
      </c>
      <c r="DJ77" s="40"/>
      <c r="DK77" s="40">
        <v>5.0025964681088189</v>
      </c>
      <c r="DL77" s="40">
        <v>4.4730802976802604</v>
      </c>
      <c r="DM77" s="40"/>
      <c r="DN77" s="40">
        <v>1.6355785484656415</v>
      </c>
      <c r="DO77" s="40">
        <v>2.0865504170203737</v>
      </c>
      <c r="DP77" s="40"/>
      <c r="DQ77" s="40">
        <v>17.205183859980568</v>
      </c>
      <c r="DR77" s="40"/>
    </row>
    <row r="78" spans="1:122" ht="10.5" customHeight="1">
      <c r="A78" s="17" t="s">
        <v>227</v>
      </c>
      <c r="B78" s="16" t="s">
        <v>156</v>
      </c>
      <c r="C78" s="17" t="s">
        <v>157</v>
      </c>
      <c r="D78" s="123">
        <v>0.40479999780654902</v>
      </c>
      <c r="E78" s="139">
        <v>404.79999780654902</v>
      </c>
      <c r="F78" s="141">
        <v>995</v>
      </c>
      <c r="G78" s="123">
        <v>56.900001525878899</v>
      </c>
      <c r="H78" s="123">
        <v>0.77999997138977095</v>
      </c>
      <c r="I78" s="123">
        <v>18.899999618530298</v>
      </c>
      <c r="J78" s="123">
        <v>7.6500000953674299</v>
      </c>
      <c r="K78" s="123">
        <v>0.15000000596046401</v>
      </c>
      <c r="L78" s="123">
        <v>3.5</v>
      </c>
      <c r="M78" s="123">
        <v>8.3000001907348597</v>
      </c>
      <c r="N78" s="123">
        <v>3.21000003814697</v>
      </c>
      <c r="O78" s="123">
        <v>0.58999997377395597</v>
      </c>
      <c r="P78" s="123"/>
      <c r="Q78" s="122">
        <v>99.980001419782653</v>
      </c>
      <c r="R78" s="26"/>
      <c r="S78" s="26">
        <v>56.911382994459849</v>
      </c>
      <c r="T78" s="26">
        <v>0.7801559915115539</v>
      </c>
      <c r="U78" s="26">
        <v>18.903780106158941</v>
      </c>
      <c r="V78" s="26">
        <v>7.6515302927908886</v>
      </c>
      <c r="W78" s="26">
        <v>0.15003000983233042</v>
      </c>
      <c r="X78" s="26">
        <v>3.5007000903157302</v>
      </c>
      <c r="Y78" s="26">
        <v>8.3016604049503151</v>
      </c>
      <c r="Z78" s="26">
        <v>3.2106421209870275</v>
      </c>
      <c r="AA78" s="26">
        <v>0.59011798899336176</v>
      </c>
      <c r="AB78" s="26">
        <v>0</v>
      </c>
      <c r="AC78" s="26">
        <v>100.00000000000001</v>
      </c>
      <c r="AD78" s="42">
        <v>0.59489777368868768</v>
      </c>
      <c r="AE78" s="42">
        <v>1.2261763471523264</v>
      </c>
      <c r="AF78" s="42">
        <v>0.44920071191986971</v>
      </c>
      <c r="AG78" s="43"/>
      <c r="AH78" s="16" t="s">
        <v>156</v>
      </c>
      <c r="AI78" s="122">
        <v>43</v>
      </c>
      <c r="AJ78" s="122">
        <v>2.0099999904632599</v>
      </c>
      <c r="AK78" s="122">
        <v>12.8999996185303</v>
      </c>
      <c r="AL78" s="122"/>
      <c r="AM78" s="122">
        <v>11.5</v>
      </c>
      <c r="AN78" s="122">
        <v>14.800000190734901</v>
      </c>
      <c r="AO78" s="122">
        <v>11.199999809265099</v>
      </c>
      <c r="AP78" s="122">
        <v>0.15999999642372101</v>
      </c>
      <c r="AQ78" s="122">
        <v>2.2200000286102299</v>
      </c>
      <c r="AR78" s="122">
        <v>0.31999999284744302</v>
      </c>
      <c r="AS78" s="122">
        <v>0</v>
      </c>
      <c r="AT78" s="122">
        <v>0</v>
      </c>
      <c r="AU78" s="122">
        <v>0</v>
      </c>
      <c r="AV78" s="122">
        <v>98.109999626874952</v>
      </c>
      <c r="AW78" s="26"/>
      <c r="AX78" s="42">
        <v>6.1526050092596751</v>
      </c>
      <c r="AY78" s="42">
        <v>1.8473949907403249</v>
      </c>
      <c r="AZ78" s="42">
        <v>0</v>
      </c>
      <c r="BA78" s="42">
        <v>8</v>
      </c>
      <c r="BB78" s="42">
        <v>0.32783537939264518</v>
      </c>
      <c r="BC78" s="42">
        <v>0.21633803170761906</v>
      </c>
      <c r="BD78" s="42">
        <v>0</v>
      </c>
      <c r="BE78" s="42">
        <v>0.78715951176514665</v>
      </c>
      <c r="BF78" s="42">
        <v>3.1562356868331052</v>
      </c>
      <c r="BG78" s="42">
        <v>0.51243139030148388</v>
      </c>
      <c r="BH78" s="42">
        <v>0</v>
      </c>
      <c r="BI78" s="42">
        <v>5</v>
      </c>
      <c r="BJ78" s="42">
        <v>0</v>
      </c>
      <c r="BK78" s="42">
        <v>7.651551432305137E-2</v>
      </c>
      <c r="BL78" s="42">
        <v>1.9388726834680209E-2</v>
      </c>
      <c r="BM78" s="42">
        <v>1.7168427287454495</v>
      </c>
      <c r="BN78" s="42">
        <v>0.18725303009681893</v>
      </c>
      <c r="BO78" s="42">
        <v>2</v>
      </c>
      <c r="BP78" s="42">
        <v>0.42857423657209559</v>
      </c>
      <c r="BQ78" s="42">
        <v>5.8402829692016135E-2</v>
      </c>
      <c r="BR78" s="42">
        <v>0.48697706626411175</v>
      </c>
      <c r="BS78" s="24" t="s">
        <v>622</v>
      </c>
      <c r="BT78" s="24" t="s">
        <v>332</v>
      </c>
      <c r="BU78" s="40">
        <v>0.69638072655389771</v>
      </c>
      <c r="BV78" s="42">
        <v>0.43590882107029433</v>
      </c>
      <c r="BW78" s="40">
        <v>0.35550255237156514</v>
      </c>
      <c r="BX78" s="40" t="s">
        <v>606</v>
      </c>
      <c r="BY78" s="40"/>
      <c r="BZ78" s="44">
        <v>962.40089989357716</v>
      </c>
      <c r="CA78" s="44">
        <v>428.57634748538408</v>
      </c>
      <c r="CB78" s="5">
        <v>504.31661446434299</v>
      </c>
      <c r="CC78" s="44">
        <v>437.69726583928531</v>
      </c>
      <c r="CD78" s="44">
        <v>431.28382135024532</v>
      </c>
      <c r="CE78" s="44">
        <v>463.958267243666</v>
      </c>
      <c r="CF78" s="44">
        <v>649.75890951526594</v>
      </c>
      <c r="CG78" s="44">
        <v>26.261001404380693</v>
      </c>
      <c r="CH78" s="40">
        <v>-0.28839481167084619</v>
      </c>
      <c r="CI78" s="44">
        <v>431.28382135024532</v>
      </c>
      <c r="CJ78" s="24">
        <v>412.1225955561016</v>
      </c>
      <c r="CK78" s="44">
        <v>467.80021790729415</v>
      </c>
      <c r="CL78" s="44">
        <v>950.09289252827512</v>
      </c>
      <c r="CM78" s="45">
        <v>1.7047360561888576</v>
      </c>
      <c r="CN78" s="45">
        <v>62.327525805188721</v>
      </c>
      <c r="CO78" s="45">
        <v>0.64948162689547972</v>
      </c>
      <c r="CP78" s="45">
        <v>18.046450638241531</v>
      </c>
      <c r="CQ78" s="45">
        <v>5.2229707528863045</v>
      </c>
      <c r="CR78" s="45">
        <v>1.7545345788814515</v>
      </c>
      <c r="CS78" s="45">
        <v>5.9124025613044076</v>
      </c>
      <c r="CT78" s="45">
        <v>1.3822516145321257</v>
      </c>
      <c r="CU78" s="45">
        <v>7.0384439826962675</v>
      </c>
      <c r="CV78" s="45">
        <v>102.33406156062627</v>
      </c>
      <c r="CW78" s="24"/>
      <c r="CX78" s="40">
        <v>62.110575006382447</v>
      </c>
      <c r="CY78" s="40">
        <v>60.659796598555005</v>
      </c>
      <c r="CZ78" s="40">
        <v>48.999603771240146</v>
      </c>
      <c r="DA78" s="40">
        <v>59.157522431404686</v>
      </c>
      <c r="DB78" s="40"/>
      <c r="DC78" s="40">
        <v>2.0327329869746182</v>
      </c>
      <c r="DD78" s="40">
        <v>0.71709982174114661</v>
      </c>
      <c r="DE78" s="40"/>
      <c r="DF78" s="40">
        <v>5.1011883899746602</v>
      </c>
      <c r="DG78" s="40">
        <v>5.217779179771183</v>
      </c>
      <c r="DH78" s="40"/>
      <c r="DI78" s="40">
        <v>2.205474782700009</v>
      </c>
      <c r="DJ78" s="40"/>
      <c r="DK78" s="40">
        <v>6.3382161617700277</v>
      </c>
      <c r="DL78" s="40">
        <v>5.8605390452456447</v>
      </c>
      <c r="DM78" s="40"/>
      <c r="DN78" s="40">
        <v>1.0635948115815923</v>
      </c>
      <c r="DO78" s="40">
        <v>1.744376773647982</v>
      </c>
      <c r="DP78" s="40"/>
      <c r="DQ78" s="40">
        <v>17.956212216086172</v>
      </c>
      <c r="DR78" s="40"/>
    </row>
    <row r="79" spans="1:122" ht="10.5" customHeight="1">
      <c r="A79" s="28" t="s">
        <v>319</v>
      </c>
      <c r="B79" s="25" t="s">
        <v>321</v>
      </c>
      <c r="C79" s="30" t="s">
        <v>320</v>
      </c>
      <c r="E79" s="139">
        <v>200</v>
      </c>
      <c r="F79" s="139">
        <v>850</v>
      </c>
      <c r="G79" s="139">
        <v>67.928496319663509</v>
      </c>
      <c r="H79" s="139">
        <v>0.52576235541535232</v>
      </c>
      <c r="I79" s="139">
        <v>15.983175604626709</v>
      </c>
      <c r="J79" s="139">
        <v>3.0494216614090432</v>
      </c>
      <c r="K79" s="139">
        <v>0</v>
      </c>
      <c r="L79" s="139">
        <v>0.63091482649842268</v>
      </c>
      <c r="M79" s="139">
        <v>3.7854889589905363</v>
      </c>
      <c r="N79" s="139">
        <v>4.2060988433228186</v>
      </c>
      <c r="O79" s="139">
        <v>3.890641430073607</v>
      </c>
      <c r="P79" s="139">
        <v>0</v>
      </c>
      <c r="Q79" s="124">
        <v>100</v>
      </c>
      <c r="R79" s="29"/>
      <c r="S79" s="29">
        <v>67.928496319663509</v>
      </c>
      <c r="T79" s="29">
        <v>0.52576235541535232</v>
      </c>
      <c r="U79" s="29">
        <v>15.983175604626709</v>
      </c>
      <c r="V79" s="29">
        <v>3.0494216614090432</v>
      </c>
      <c r="W79" s="29">
        <v>0</v>
      </c>
      <c r="X79" s="29">
        <v>0.63091482649842268</v>
      </c>
      <c r="Y79" s="29">
        <v>3.7854889589905363</v>
      </c>
      <c r="Z79" s="29">
        <v>4.2060988433228186</v>
      </c>
      <c r="AA79" s="29">
        <v>3.890641430073607</v>
      </c>
      <c r="AB79" s="29">
        <v>0</v>
      </c>
      <c r="AC79" s="29">
        <v>100</v>
      </c>
      <c r="AD79" s="42">
        <v>0.75164165123093363</v>
      </c>
      <c r="AE79" s="42">
        <v>2.7114792523843199</v>
      </c>
      <c r="AF79" s="42">
        <v>0.26943435002568916</v>
      </c>
      <c r="AG79" s="40"/>
      <c r="AH79" s="25" t="s">
        <v>321</v>
      </c>
      <c r="AI79" s="139">
        <v>43.2</v>
      </c>
      <c r="AJ79" s="139">
        <v>3.1</v>
      </c>
      <c r="AK79" s="139">
        <v>10.5</v>
      </c>
      <c r="AL79" s="139">
        <v>0</v>
      </c>
      <c r="AM79" s="139">
        <v>15.1</v>
      </c>
      <c r="AN79" s="139">
        <v>11.9</v>
      </c>
      <c r="AO79" s="139">
        <v>11.6</v>
      </c>
      <c r="AP79" s="139">
        <v>0.2</v>
      </c>
      <c r="AQ79" s="139">
        <v>2</v>
      </c>
      <c r="AR79" s="139">
        <v>0.8</v>
      </c>
      <c r="AS79" s="139">
        <v>0</v>
      </c>
      <c r="AT79" s="139">
        <v>0</v>
      </c>
      <c r="AU79" s="139"/>
      <c r="AV79" s="124">
        <v>98.4</v>
      </c>
      <c r="AW79" s="29"/>
      <c r="AX79" s="42">
        <v>6.3137949857026365</v>
      </c>
      <c r="AY79" s="42">
        <v>1.6862050142973635</v>
      </c>
      <c r="AZ79" s="42">
        <v>0</v>
      </c>
      <c r="BA79" s="42">
        <v>8</v>
      </c>
      <c r="BB79" s="42">
        <v>0.12230538202326091</v>
      </c>
      <c r="BC79" s="42">
        <v>0.34081183094320644</v>
      </c>
      <c r="BD79" s="42">
        <v>0</v>
      </c>
      <c r="BE79" s="42">
        <v>0.68239092591299055</v>
      </c>
      <c r="BF79" s="42">
        <v>2.5922137879455462</v>
      </c>
      <c r="BG79" s="42">
        <v>1.1632502756606313</v>
      </c>
      <c r="BH79" s="42">
        <v>2.475571444967933E-2</v>
      </c>
      <c r="BI79" s="42">
        <v>4.9257279169353145</v>
      </c>
      <c r="BJ79" s="42">
        <v>0</v>
      </c>
      <c r="BK79" s="42">
        <v>0</v>
      </c>
      <c r="BL79" s="42">
        <v>0</v>
      </c>
      <c r="BM79" s="42">
        <v>1.8162960452477637</v>
      </c>
      <c r="BN79" s="42">
        <v>0.18370395475223633</v>
      </c>
      <c r="BO79" s="42">
        <v>2</v>
      </c>
      <c r="BP79" s="42">
        <v>0.3829945667018857</v>
      </c>
      <c r="BQ79" s="42">
        <v>0.14913859865442242</v>
      </c>
      <c r="BR79" s="42">
        <v>0.53213316535630817</v>
      </c>
      <c r="BS79" s="24" t="s">
        <v>622</v>
      </c>
      <c r="BT79" s="24" t="s">
        <v>624</v>
      </c>
      <c r="BU79" s="40">
        <v>0.58411412587106792</v>
      </c>
      <c r="BV79" s="42">
        <v>0.71185169593167019</v>
      </c>
      <c r="BW79" s="40">
        <v>0.26253259924659517</v>
      </c>
      <c r="BX79" s="40" t="s">
        <v>606</v>
      </c>
      <c r="BY79" s="40"/>
      <c r="BZ79" s="44">
        <v>914.57091895013787</v>
      </c>
      <c r="CA79" s="44">
        <v>262.69567906402773</v>
      </c>
      <c r="CB79" s="5">
        <v>224.27917903337826</v>
      </c>
      <c r="CC79" s="44">
        <v>233.68107050334331</v>
      </c>
      <c r="CD79" s="44">
        <v>268.30115157304994</v>
      </c>
      <c r="CE79" s="44">
        <v>-2.6320973703710706</v>
      </c>
      <c r="CF79" s="44">
        <v>464.38715513687498</v>
      </c>
      <c r="CG79" s="44">
        <v>-236.31316787371438</v>
      </c>
      <c r="CH79" s="40">
        <v>-1.0705763109100856</v>
      </c>
      <c r="CI79" s="44">
        <v>233.68107050334331</v>
      </c>
      <c r="CJ79" s="24">
        <v>122.22618611980637</v>
      </c>
      <c r="CK79" s="44">
        <v>228.98012476836078</v>
      </c>
      <c r="CL79" s="44">
        <v>872.43367837761775</v>
      </c>
      <c r="CM79" s="45">
        <v>-0.14249306639758519</v>
      </c>
      <c r="CN79" s="45">
        <v>67.631189991922838</v>
      </c>
      <c r="CO79" s="45">
        <v>0.50817924389008595</v>
      </c>
      <c r="CP79" s="45">
        <v>15.943011270551251</v>
      </c>
      <c r="CQ79" s="45">
        <v>3.0675678900661576</v>
      </c>
      <c r="CR79" s="45">
        <v>1.0504389310154127</v>
      </c>
      <c r="CS79" s="45">
        <v>3.6310507872168802</v>
      </c>
      <c r="CT79" s="45">
        <v>3.2717670655342208</v>
      </c>
      <c r="CU79" s="45">
        <v>5.3562211655404957</v>
      </c>
      <c r="CV79" s="45">
        <v>100.45942634573733</v>
      </c>
      <c r="CW79" s="24"/>
      <c r="CX79" s="40">
        <v>70.274723157729056</v>
      </c>
      <c r="CY79" s="40">
        <v>70.730197695084755</v>
      </c>
      <c r="CZ79" s="40">
        <v>57.33840043376582</v>
      </c>
      <c r="DA79" s="40">
        <v>67.525878729572668</v>
      </c>
      <c r="DB79" s="40"/>
      <c r="DC79" s="40">
        <v>1.0696005090260778</v>
      </c>
      <c r="DD79" s="40">
        <v>0.36837419519009806</v>
      </c>
      <c r="DE79" s="40"/>
      <c r="DF79" s="40">
        <v>2.4127253340406489</v>
      </c>
      <c r="DG79" s="40">
        <v>2.6540775074540721</v>
      </c>
      <c r="DH79" s="40"/>
      <c r="DI79" s="40">
        <v>0.5712360818605603</v>
      </c>
      <c r="DJ79" s="40"/>
      <c r="DK79" s="40">
        <v>3.3545473289697005</v>
      </c>
      <c r="DL79" s="40">
        <v>2.5238120211722164</v>
      </c>
      <c r="DM79" s="40"/>
      <c r="DN79" s="40">
        <v>3.483412031730897</v>
      </c>
      <c r="DO79" s="40">
        <v>3.5193004131785308</v>
      </c>
      <c r="DP79" s="40"/>
      <c r="DQ79" s="40">
        <v>15.90311570219195</v>
      </c>
      <c r="DR79" s="40"/>
    </row>
    <row r="80" spans="1:122" ht="10.5" customHeight="1">
      <c r="A80" s="28" t="s">
        <v>319</v>
      </c>
      <c r="B80" s="27" t="s">
        <v>322</v>
      </c>
      <c r="C80" s="30" t="s">
        <v>320</v>
      </c>
      <c r="E80" s="142">
        <v>200</v>
      </c>
      <c r="F80" s="142">
        <v>850</v>
      </c>
      <c r="G80" s="142">
        <v>70.619658119658112</v>
      </c>
      <c r="H80" s="142">
        <v>0.42735042735042739</v>
      </c>
      <c r="I80" s="142">
        <v>16.452991452991455</v>
      </c>
      <c r="J80" s="142">
        <v>2.350427350427351</v>
      </c>
      <c r="K80" s="142">
        <v>0.21367521367521369</v>
      </c>
      <c r="L80" s="142">
        <v>0.42735042735042739</v>
      </c>
      <c r="M80" s="142">
        <v>3.4188034188034191</v>
      </c>
      <c r="N80" s="142">
        <v>3.2051282051282057</v>
      </c>
      <c r="O80" s="142">
        <v>2.884615384615385</v>
      </c>
      <c r="P80" s="142">
        <v>0</v>
      </c>
      <c r="Q80" s="124">
        <v>100.00000000000001</v>
      </c>
      <c r="R80" s="29"/>
      <c r="S80" s="29">
        <v>70.619658119658098</v>
      </c>
      <c r="T80" s="29">
        <v>0.42735042735042733</v>
      </c>
      <c r="U80" s="29">
        <v>16.452991452991451</v>
      </c>
      <c r="V80" s="29">
        <v>2.350427350427351</v>
      </c>
      <c r="W80" s="29">
        <v>0.21367521367521367</v>
      </c>
      <c r="X80" s="29">
        <v>0.42735042735042733</v>
      </c>
      <c r="Y80" s="29">
        <v>3.4188034188034186</v>
      </c>
      <c r="Z80" s="29">
        <v>3.2051282051282057</v>
      </c>
      <c r="AA80" s="29">
        <v>2.8846153846153846</v>
      </c>
      <c r="AB80" s="29">
        <v>0</v>
      </c>
      <c r="AC80" s="29">
        <v>100</v>
      </c>
      <c r="AD80" s="42">
        <v>0.75477127252300558</v>
      </c>
      <c r="AE80" s="42">
        <v>3.0854763906442262</v>
      </c>
      <c r="AF80" s="42">
        <v>0.2447694967201397</v>
      </c>
      <c r="AG80" s="40"/>
      <c r="AH80" s="27" t="s">
        <v>322</v>
      </c>
      <c r="AI80" s="142">
        <v>43.2</v>
      </c>
      <c r="AJ80" s="142">
        <v>2.6</v>
      </c>
      <c r="AK80" s="142">
        <v>10.5</v>
      </c>
      <c r="AL80" s="142">
        <v>0</v>
      </c>
      <c r="AM80" s="142">
        <v>14.3</v>
      </c>
      <c r="AN80" s="142">
        <v>12.7</v>
      </c>
      <c r="AO80" s="142">
        <v>10.4</v>
      </c>
      <c r="AP80" s="142">
        <v>0.3</v>
      </c>
      <c r="AQ80" s="142">
        <v>1.9</v>
      </c>
      <c r="AR80" s="142">
        <v>0.5</v>
      </c>
      <c r="AS80" s="142">
        <v>0</v>
      </c>
      <c r="AT80" s="142">
        <v>0</v>
      </c>
      <c r="AV80" s="124">
        <v>96.40000000000002</v>
      </c>
      <c r="AW80" s="29"/>
      <c r="AX80" s="42">
        <v>6.370863164697111</v>
      </c>
      <c r="AY80" s="42">
        <v>1.629136835302889</v>
      </c>
      <c r="AZ80" s="42">
        <v>0</v>
      </c>
      <c r="BA80" s="42">
        <v>8</v>
      </c>
      <c r="BB80" s="42">
        <v>0.1957200523504925</v>
      </c>
      <c r="BC80" s="42">
        <v>0.28842580803499152</v>
      </c>
      <c r="BD80" s="42">
        <v>0</v>
      </c>
      <c r="BE80" s="42">
        <v>0.77952203401454057</v>
      </c>
      <c r="BF80" s="42">
        <v>2.7914855061206953</v>
      </c>
      <c r="BG80" s="42">
        <v>0.94484659947928051</v>
      </c>
      <c r="BH80" s="42">
        <v>0</v>
      </c>
      <c r="BI80" s="42">
        <v>5</v>
      </c>
      <c r="BJ80" s="42">
        <v>0</v>
      </c>
      <c r="BK80" s="42">
        <v>3.9288536364910254E-2</v>
      </c>
      <c r="BL80" s="42">
        <v>3.746920900829754E-2</v>
      </c>
      <c r="BM80" s="42">
        <v>1.6431219178141776</v>
      </c>
      <c r="BN80" s="42">
        <v>0.28012033681261461</v>
      </c>
      <c r="BO80" s="42">
        <v>2</v>
      </c>
      <c r="BP80" s="42">
        <v>0.26310933833460115</v>
      </c>
      <c r="BQ80" s="42">
        <v>9.405413134588303E-2</v>
      </c>
      <c r="BR80" s="42">
        <v>0.35716346968048418</v>
      </c>
      <c r="BS80" s="24" t="s">
        <v>622</v>
      </c>
      <c r="BT80" s="24" t="s">
        <v>332</v>
      </c>
      <c r="BU80" s="40">
        <v>0.61282065232358107</v>
      </c>
      <c r="BV80" s="42">
        <v>0.63167233194291239</v>
      </c>
      <c r="BW80" s="40">
        <v>0.20472440944881887</v>
      </c>
      <c r="BX80" s="40" t="s">
        <v>606</v>
      </c>
      <c r="BY80" s="40"/>
      <c r="BZ80" s="44">
        <v>895.10417120761872</v>
      </c>
      <c r="CA80" s="44">
        <v>260.90337443774587</v>
      </c>
      <c r="CB80" s="5">
        <v>316.00572981791618</v>
      </c>
      <c r="CC80" s="44">
        <v>280.13927777459674</v>
      </c>
      <c r="CD80" s="44">
        <v>317.4822024423288</v>
      </c>
      <c r="CE80" s="44">
        <v>58.083147293673676</v>
      </c>
      <c r="CF80" s="44">
        <v>382.17314941581407</v>
      </c>
      <c r="CG80" s="44">
        <v>-222.05613048092306</v>
      </c>
      <c r="CH80" s="40">
        <v>-0.20938677167665229</v>
      </c>
      <c r="CI80" s="44">
        <v>280.13927777459674</v>
      </c>
      <c r="CJ80" s="24">
        <v>222.02212710155081</v>
      </c>
      <c r="CK80" s="44">
        <v>298.07250379625646</v>
      </c>
      <c r="CL80" s="44">
        <v>915.10766873687237</v>
      </c>
      <c r="CM80" s="45">
        <v>-1.1756744113640361E-2</v>
      </c>
      <c r="CN80" s="45">
        <v>67.344421711876208</v>
      </c>
      <c r="CO80" s="45">
        <v>0.4384644154407209</v>
      </c>
      <c r="CP80" s="45">
        <v>16.044470836364869</v>
      </c>
      <c r="CQ80" s="45">
        <v>3.3531245790879187</v>
      </c>
      <c r="CR80" s="45">
        <v>1.1202660522071801</v>
      </c>
      <c r="CS80" s="45">
        <v>3.4674515864692399</v>
      </c>
      <c r="CT80" s="45">
        <v>2.4246058873833687</v>
      </c>
      <c r="CU80" s="45">
        <v>5.1928462904201833</v>
      </c>
      <c r="CV80" s="45">
        <v>99.385651359249678</v>
      </c>
      <c r="CW80" s="24"/>
      <c r="CX80" s="40">
        <v>68.545604245378129</v>
      </c>
      <c r="CY80" s="40">
        <v>69.041046892335558</v>
      </c>
      <c r="CZ80" s="40">
        <v>57.384535367232971</v>
      </c>
      <c r="DA80" s="40">
        <v>67.607215861190099</v>
      </c>
      <c r="DB80" s="40"/>
      <c r="DC80" s="40">
        <v>1.4184195144286158</v>
      </c>
      <c r="DD80" s="40">
        <v>0.48022706579672103</v>
      </c>
      <c r="DE80" s="40"/>
      <c r="DF80" s="40">
        <v>3.0938309788915963</v>
      </c>
      <c r="DG80" s="40">
        <v>3.1888062974902138</v>
      </c>
      <c r="DH80" s="40"/>
      <c r="DI80" s="40">
        <v>0.68255236613403902</v>
      </c>
      <c r="DJ80" s="40"/>
      <c r="DK80" s="40">
        <v>4.2741665535503808</v>
      </c>
      <c r="DL80" s="40">
        <v>2.976210540137838</v>
      </c>
      <c r="DM80" s="40"/>
      <c r="DN80" s="40">
        <v>2.8043604216113467</v>
      </c>
      <c r="DO80" s="40">
        <v>2.735911392322282</v>
      </c>
      <c r="DP80" s="40"/>
      <c r="DQ80" s="40">
        <v>15.884735209948648</v>
      </c>
      <c r="DR80" s="40"/>
    </row>
    <row r="81" spans="1:122" ht="10.5" customHeight="1">
      <c r="A81" s="28" t="s">
        <v>319</v>
      </c>
      <c r="B81" s="27" t="s">
        <v>323</v>
      </c>
      <c r="C81" s="30" t="s">
        <v>320</v>
      </c>
      <c r="E81" s="142">
        <v>200</v>
      </c>
      <c r="F81" s="142">
        <v>800</v>
      </c>
      <c r="G81" s="142">
        <v>73.949030712263124</v>
      </c>
      <c r="H81" s="142">
        <v>0.2178174689610107</v>
      </c>
      <c r="I81" s="142">
        <v>15.029405358309738</v>
      </c>
      <c r="J81" s="142">
        <v>1.6336310172075801</v>
      </c>
      <c r="K81" s="142">
        <v>0</v>
      </c>
      <c r="L81" s="142">
        <v>0.2178174689610107</v>
      </c>
      <c r="M81" s="142">
        <v>2.2870834240906124</v>
      </c>
      <c r="N81" s="142">
        <v>3.0494445654541495</v>
      </c>
      <c r="O81" s="142">
        <v>3.6157699847527773</v>
      </c>
      <c r="P81" s="142">
        <v>0</v>
      </c>
      <c r="Q81" s="124">
        <v>100</v>
      </c>
      <c r="R81" s="29"/>
      <c r="S81" s="29">
        <v>73.949030712263124</v>
      </c>
      <c r="T81" s="29">
        <v>0.2178174689610107</v>
      </c>
      <c r="U81" s="29">
        <v>15.029405358309738</v>
      </c>
      <c r="V81" s="29">
        <v>1.6336310172075801</v>
      </c>
      <c r="W81" s="29">
        <v>0</v>
      </c>
      <c r="X81" s="29">
        <v>0.2178174689610107</v>
      </c>
      <c r="Y81" s="29">
        <v>2.2870834240906124</v>
      </c>
      <c r="Z81" s="29">
        <v>3.0494445654541495</v>
      </c>
      <c r="AA81" s="29">
        <v>3.6157699847527773</v>
      </c>
      <c r="AB81" s="29">
        <v>0</v>
      </c>
      <c r="AC81" s="29">
        <v>100</v>
      </c>
      <c r="AD81" s="42">
        <v>0.79323918011138594</v>
      </c>
      <c r="AE81" s="42">
        <v>4.2074678054239438</v>
      </c>
      <c r="AF81" s="42">
        <v>0.19203191212405185</v>
      </c>
      <c r="AG81" s="40"/>
      <c r="AH81" s="27" t="s">
        <v>323</v>
      </c>
      <c r="AI81" s="142">
        <v>44.2</v>
      </c>
      <c r="AJ81" s="142">
        <v>2.2000000000000002</v>
      </c>
      <c r="AK81" s="142">
        <v>10.6</v>
      </c>
      <c r="AL81" s="142">
        <v>0</v>
      </c>
      <c r="AM81" s="142">
        <v>15.6</v>
      </c>
      <c r="AN81" s="142">
        <v>12.1</v>
      </c>
      <c r="AO81" s="142">
        <v>9.9</v>
      </c>
      <c r="AP81" s="142">
        <v>0.4</v>
      </c>
      <c r="AQ81" s="142">
        <v>1.9</v>
      </c>
      <c r="AR81" s="142">
        <v>0.6</v>
      </c>
      <c r="AS81" s="142">
        <v>0</v>
      </c>
      <c r="AT81" s="142">
        <v>0</v>
      </c>
      <c r="AV81" s="124">
        <v>97.500000000000014</v>
      </c>
      <c r="AW81" s="29"/>
      <c r="AX81" s="42">
        <v>6.4715422862979146</v>
      </c>
      <c r="AY81" s="42">
        <v>1.5284577137020854</v>
      </c>
      <c r="AZ81" s="42">
        <v>0</v>
      </c>
      <c r="BA81" s="42">
        <v>8</v>
      </c>
      <c r="BB81" s="42">
        <v>0.30055351089605176</v>
      </c>
      <c r="BC81" s="42">
        <v>0.24230057475572944</v>
      </c>
      <c r="BD81" s="42">
        <v>0</v>
      </c>
      <c r="BE81" s="42">
        <v>0.69983834895463559</v>
      </c>
      <c r="BF81" s="42">
        <v>2.6405112374490352</v>
      </c>
      <c r="BG81" s="42">
        <v>1.1167963279445479</v>
      </c>
      <c r="BH81" s="42">
        <v>0</v>
      </c>
      <c r="BI81" s="42">
        <v>5</v>
      </c>
      <c r="BJ81" s="42">
        <v>0</v>
      </c>
      <c r="BK81" s="42">
        <v>9.3542811772268974E-2</v>
      </c>
      <c r="BL81" s="42">
        <v>4.9600294501730299E-2</v>
      </c>
      <c r="BM81" s="42">
        <v>1.5528969521367779</v>
      </c>
      <c r="BN81" s="42">
        <v>0.3039599415892229</v>
      </c>
      <c r="BO81" s="42">
        <v>2</v>
      </c>
      <c r="BP81" s="42">
        <v>0.23536993584589394</v>
      </c>
      <c r="BQ81" s="42">
        <v>0.11205471008326921</v>
      </c>
      <c r="BR81" s="42">
        <v>0.34742464592916317</v>
      </c>
      <c r="BS81" s="24" t="s">
        <v>622</v>
      </c>
      <c r="BT81" s="24" t="s">
        <v>332</v>
      </c>
      <c r="BU81" s="40">
        <v>0.58024430945864769</v>
      </c>
      <c r="BV81" s="42">
        <v>0.72326719299849629</v>
      </c>
      <c r="BW81" s="40">
        <v>0.17190082644628102</v>
      </c>
      <c r="BX81" s="40" t="s">
        <v>606</v>
      </c>
      <c r="BY81" s="40"/>
      <c r="BZ81" s="44">
        <v>870.16548511891665</v>
      </c>
      <c r="CA81" s="44">
        <v>259.01601192468809</v>
      </c>
      <c r="CB81" s="5">
        <v>401.78489347444088</v>
      </c>
      <c r="CC81" s="44">
        <v>289.02142208930496</v>
      </c>
      <c r="CD81" s="44">
        <v>330.45038715135377</v>
      </c>
      <c r="CE81" s="44">
        <v>188.3329791523509</v>
      </c>
      <c r="CF81" s="44">
        <v>424.26285258412514</v>
      </c>
      <c r="CG81" s="44">
        <v>-100.68844293695406</v>
      </c>
      <c r="CH81" s="40">
        <v>-5.5945256964008219E-2</v>
      </c>
      <c r="CI81" s="44">
        <v>289.02142208930496</v>
      </c>
      <c r="CJ81" s="24">
        <v>318.10835040362559</v>
      </c>
      <c r="CK81" s="44">
        <v>345.40315778187289</v>
      </c>
      <c r="CL81" s="44">
        <v>916.96139430216294</v>
      </c>
      <c r="CM81" s="45">
        <v>0.30609276883495706</v>
      </c>
      <c r="CN81" s="45">
        <v>70.012679764069688</v>
      </c>
      <c r="CO81" s="45">
        <v>0.27822126387771057</v>
      </c>
      <c r="CP81" s="45">
        <v>15.607624115406068</v>
      </c>
      <c r="CQ81" s="45">
        <v>2.2788227676495931</v>
      </c>
      <c r="CR81" s="45">
        <v>0.56750568648697808</v>
      </c>
      <c r="CS81" s="45">
        <v>1.9133464952528669</v>
      </c>
      <c r="CT81" s="45">
        <v>3.3836305389418957</v>
      </c>
      <c r="CU81" s="45">
        <v>5.4900868628569999</v>
      </c>
      <c r="CV81" s="45">
        <v>99.531917494541801</v>
      </c>
      <c r="CW81" s="24"/>
      <c r="CX81" s="40">
        <v>69.525600827981805</v>
      </c>
      <c r="CY81" s="40">
        <v>69.934523525523801</v>
      </c>
      <c r="CZ81" s="40">
        <v>61.061534470567572</v>
      </c>
      <c r="DA81" s="40">
        <v>71.314168862047325</v>
      </c>
      <c r="DB81" s="40"/>
      <c r="DC81" s="40">
        <v>1.1124216911167788</v>
      </c>
      <c r="DD81" s="40">
        <v>0.38694270629689426</v>
      </c>
      <c r="DE81" s="40"/>
      <c r="DF81" s="40">
        <v>2.9584715056835562</v>
      </c>
      <c r="DG81" s="40">
        <v>2.7556201836509073</v>
      </c>
      <c r="DH81" s="40"/>
      <c r="DI81" s="40">
        <v>0.48330713797356911</v>
      </c>
      <c r="DJ81" s="40"/>
      <c r="DK81" s="40">
        <v>3.1399116513168428</v>
      </c>
      <c r="DL81" s="40">
        <v>2.7416978059933172</v>
      </c>
      <c r="DM81" s="40"/>
      <c r="DN81" s="40">
        <v>2.9293732602609595</v>
      </c>
      <c r="DO81" s="40">
        <v>2.5863639742489819</v>
      </c>
      <c r="DP81" s="40"/>
      <c r="DQ81" s="40">
        <v>15.624741568882774</v>
      </c>
      <c r="DR81" s="40"/>
    </row>
    <row r="82" spans="1:122" ht="10.5" customHeight="1">
      <c r="A82" s="17" t="s">
        <v>228</v>
      </c>
      <c r="B82" s="16" t="s">
        <v>173</v>
      </c>
      <c r="C82" s="17" t="s">
        <v>170</v>
      </c>
      <c r="D82" s="123">
        <v>0.20000000298023199</v>
      </c>
      <c r="E82" s="139">
        <v>200.00000298023198</v>
      </c>
      <c r="F82" s="141">
        <v>840</v>
      </c>
      <c r="G82" s="123">
        <v>69.190002441406193</v>
      </c>
      <c r="H82" s="123">
        <v>0.20999999344348899</v>
      </c>
      <c r="I82" s="123">
        <v>13.3800001144409</v>
      </c>
      <c r="J82" s="123">
        <v>2.1700000762939502</v>
      </c>
      <c r="K82" s="123">
        <v>0.10000000149011599</v>
      </c>
      <c r="L82" s="123">
        <v>0.37999999523162797</v>
      </c>
      <c r="M82" s="123">
        <v>2.4700000286102299</v>
      </c>
      <c r="N82" s="123">
        <v>4.17000007629394</v>
      </c>
      <c r="O82" s="123">
        <v>1.75</v>
      </c>
      <c r="P82" s="123"/>
      <c r="Q82" s="122">
        <v>93.820002727210451</v>
      </c>
      <c r="R82" s="26"/>
      <c r="S82" s="26">
        <v>73.747602249151427</v>
      </c>
      <c r="T82" s="26">
        <v>0.22383285796109134</v>
      </c>
      <c r="U82" s="26">
        <v>14.261351231617819</v>
      </c>
      <c r="V82" s="26">
        <v>2.3129396857975033</v>
      </c>
      <c r="W82" s="26">
        <v>0.10658708013564487</v>
      </c>
      <c r="X82" s="26">
        <v>0.40503089339755183</v>
      </c>
      <c r="Y82" s="26">
        <v>2.63270087061494</v>
      </c>
      <c r="Z82" s="26">
        <v>4.4446812567449676</v>
      </c>
      <c r="AA82" s="26">
        <v>1.8652738745790407</v>
      </c>
      <c r="AB82" s="26">
        <v>0</v>
      </c>
      <c r="AC82" s="26">
        <v>99.999999999999986</v>
      </c>
      <c r="AD82" s="42">
        <v>0.79074787354858533</v>
      </c>
      <c r="AE82" s="42">
        <v>3.2035809029274702</v>
      </c>
      <c r="AF82" s="42">
        <v>0.23789241199177993</v>
      </c>
      <c r="AG82" s="43"/>
      <c r="AH82" s="16" t="s">
        <v>173</v>
      </c>
      <c r="AI82" s="122">
        <v>44.720001220703097</v>
      </c>
      <c r="AJ82" s="122">
        <v>1.7699999809265099</v>
      </c>
      <c r="AK82" s="122">
        <v>9.0299997329711896</v>
      </c>
      <c r="AL82" s="122">
        <v>3.9999999105930301E-2</v>
      </c>
      <c r="AM82" s="122">
        <v>15.819999694824199</v>
      </c>
      <c r="AN82" s="122">
        <v>12.7200002670288</v>
      </c>
      <c r="AO82" s="122">
        <v>10.5100002288818</v>
      </c>
      <c r="AP82" s="122">
        <v>0.33000001311302202</v>
      </c>
      <c r="AQ82" s="122">
        <v>1.6499999761581401</v>
      </c>
      <c r="AR82" s="122">
        <v>0.129999995231628</v>
      </c>
      <c r="AS82" s="122">
        <v>0</v>
      </c>
      <c r="AT82" s="122">
        <v>0</v>
      </c>
      <c r="AU82" s="124">
        <v>0</v>
      </c>
      <c r="AV82" s="124">
        <v>96.720001108944302</v>
      </c>
      <c r="AW82" s="29"/>
      <c r="AX82" s="42">
        <v>6.5747223259309511</v>
      </c>
      <c r="AY82" s="42">
        <v>1.4252776740690489</v>
      </c>
      <c r="AZ82" s="42">
        <v>0</v>
      </c>
      <c r="BA82" s="42">
        <v>8</v>
      </c>
      <c r="BB82" s="42">
        <v>0.13926829508588479</v>
      </c>
      <c r="BC82" s="42">
        <v>0.19574699793810696</v>
      </c>
      <c r="BD82" s="42">
        <v>4.6492242596506113E-3</v>
      </c>
      <c r="BE82" s="42">
        <v>0.85811643822862749</v>
      </c>
      <c r="BF82" s="42">
        <v>2.7872752297356809</v>
      </c>
      <c r="BG82" s="42">
        <v>1.0149438147520495</v>
      </c>
      <c r="BH82" s="42">
        <v>0</v>
      </c>
      <c r="BI82" s="42">
        <v>5</v>
      </c>
      <c r="BJ82" s="42">
        <v>0</v>
      </c>
      <c r="BK82" s="42">
        <v>7.2056525741110766E-2</v>
      </c>
      <c r="BL82" s="42">
        <v>4.1089258687331452E-2</v>
      </c>
      <c r="BM82" s="42">
        <v>1.6553897186037745</v>
      </c>
      <c r="BN82" s="42">
        <v>0.23146449696778326</v>
      </c>
      <c r="BO82" s="42">
        <v>2</v>
      </c>
      <c r="BP82" s="42">
        <v>0.23883541967074279</v>
      </c>
      <c r="BQ82" s="42">
        <v>2.4378797915719314E-2</v>
      </c>
      <c r="BR82" s="42">
        <v>0.26321421758646213</v>
      </c>
      <c r="BS82" s="24" t="s">
        <v>622</v>
      </c>
      <c r="BT82" s="24" t="s">
        <v>623</v>
      </c>
      <c r="BU82" s="40">
        <v>0.58897809495798681</v>
      </c>
      <c r="BV82" s="42">
        <v>0.69771633124173782</v>
      </c>
      <c r="BW82" s="40">
        <v>0.21779263654748235</v>
      </c>
      <c r="BX82" s="40" t="s">
        <v>606</v>
      </c>
      <c r="BY82" s="40"/>
      <c r="BZ82" s="44">
        <v>844.25474858407551</v>
      </c>
      <c r="CA82" s="44">
        <v>178.71897598813069</v>
      </c>
      <c r="CB82" s="5">
        <v>180.0910591753927</v>
      </c>
      <c r="CC82" s="44">
        <v>190.35130103655587</v>
      </c>
      <c r="CD82" s="44">
        <v>192.9925922580218</v>
      </c>
      <c r="CE82" s="44">
        <v>-404.35869174277929</v>
      </c>
      <c r="CF82" s="44">
        <v>257.90099164787347</v>
      </c>
      <c r="CG82" s="44">
        <v>-594.70999277933515</v>
      </c>
      <c r="CH82" s="40">
        <v>-0.43205883084235069</v>
      </c>
      <c r="CI82" s="44">
        <v>190.35130103655587</v>
      </c>
      <c r="CJ82" s="24">
        <v>77.321332231829132</v>
      </c>
      <c r="CK82" s="44">
        <v>185.22118010597427</v>
      </c>
      <c r="CL82" s="44">
        <v>853.80003542798624</v>
      </c>
      <c r="CM82" s="45">
        <v>-0.92109296071883651</v>
      </c>
      <c r="CN82" s="45">
        <v>72.331810443006773</v>
      </c>
      <c r="CO82" s="45">
        <v>0.29807581061336441</v>
      </c>
      <c r="CP82" s="45">
        <v>14.630050180818952</v>
      </c>
      <c r="CQ82" s="45">
        <v>2.5546311158174748</v>
      </c>
      <c r="CR82" s="45">
        <v>0.62555781216207484</v>
      </c>
      <c r="CS82" s="45">
        <v>3.306541111855859</v>
      </c>
      <c r="CT82" s="45">
        <v>1.7777617483283235</v>
      </c>
      <c r="CU82" s="45">
        <v>5.4790213519648576</v>
      </c>
      <c r="CV82" s="45">
        <v>101.00344957456768</v>
      </c>
      <c r="CW82" s="24"/>
      <c r="CX82" s="40">
        <v>75.257778006225948</v>
      </c>
      <c r="CY82" s="40">
        <v>75.645351656977724</v>
      </c>
      <c r="CZ82" s="40">
        <v>62.611997103325152</v>
      </c>
      <c r="DA82" s="40">
        <v>72.913691256106006</v>
      </c>
      <c r="DB82" s="40"/>
      <c r="DC82" s="40">
        <v>0.69983363838073298</v>
      </c>
      <c r="DD82" s="40">
        <v>0.23086094472643945</v>
      </c>
      <c r="DE82" s="40"/>
      <c r="DF82" s="40">
        <v>1.9631769890746804</v>
      </c>
      <c r="DG82" s="40">
        <v>2.0429083561763983</v>
      </c>
      <c r="DH82" s="40"/>
      <c r="DI82" s="40">
        <v>0.37417605382619767</v>
      </c>
      <c r="DJ82" s="40"/>
      <c r="DK82" s="40">
        <v>2.9143978640840724</v>
      </c>
      <c r="DL82" s="40">
        <v>2.1684719913891604</v>
      </c>
      <c r="DM82" s="40"/>
      <c r="DN82" s="40">
        <v>2.7263704325038467</v>
      </c>
      <c r="DO82" s="40">
        <v>2.8734608597151796</v>
      </c>
      <c r="DP82" s="40"/>
      <c r="DQ82" s="40">
        <v>15.119216767767305</v>
      </c>
      <c r="DR82" s="40"/>
    </row>
    <row r="83" spans="1:122" ht="10.5" customHeight="1">
      <c r="A83" s="17" t="s">
        <v>228</v>
      </c>
      <c r="B83" s="16" t="s">
        <v>171</v>
      </c>
      <c r="C83" s="17" t="s">
        <v>172</v>
      </c>
      <c r="D83" s="123">
        <v>0.20000000298023199</v>
      </c>
      <c r="E83" s="139">
        <v>200.00000298023198</v>
      </c>
      <c r="F83" s="141">
        <v>810</v>
      </c>
      <c r="G83" s="123">
        <v>75.239997863769503</v>
      </c>
      <c r="H83" s="123">
        <v>0.21999999880790699</v>
      </c>
      <c r="I83" s="123">
        <v>13.420000076293899</v>
      </c>
      <c r="J83" s="123">
        <v>1.71000003814697</v>
      </c>
      <c r="K83" s="123">
        <v>0.10000000149011599</v>
      </c>
      <c r="L83" s="123">
        <v>0.31000000238418601</v>
      </c>
      <c r="M83" s="123">
        <v>2.4400000572204599</v>
      </c>
      <c r="N83" s="123">
        <v>4.5300002098083496</v>
      </c>
      <c r="O83" s="123">
        <v>2.03999996185303</v>
      </c>
      <c r="P83" s="123"/>
      <c r="Q83" s="122">
        <v>100.00999820977442</v>
      </c>
      <c r="R83" s="26"/>
      <c r="S83" s="26">
        <v>75.232475963004234</v>
      </c>
      <c r="T83" s="26">
        <v>0.21997800494551492</v>
      </c>
      <c r="U83" s="26">
        <v>13.418658450673087</v>
      </c>
      <c r="V83" s="26">
        <v>1.7098290858481828</v>
      </c>
      <c r="W83" s="26">
        <v>9.9990004279734659E-2</v>
      </c>
      <c r="X83" s="26">
        <v>0.30996901103222729</v>
      </c>
      <c r="Y83" s="26">
        <v>2.4397561252850695</v>
      </c>
      <c r="Z83" s="26">
        <v>4.5295473361638479</v>
      </c>
      <c r="AA83" s="26">
        <v>2.0397960187681035</v>
      </c>
      <c r="AB83" s="26">
        <v>0</v>
      </c>
      <c r="AC83" s="26">
        <v>100</v>
      </c>
      <c r="AD83" s="42">
        <v>0.80808349431196447</v>
      </c>
      <c r="AE83" s="42">
        <v>3.0945247537387846</v>
      </c>
      <c r="AF83" s="42">
        <v>0.24422858821084964</v>
      </c>
      <c r="AG83" s="43"/>
      <c r="AH83" s="16" t="s">
        <v>171</v>
      </c>
      <c r="AI83" s="122">
        <v>46.790000915527301</v>
      </c>
      <c r="AJ83" s="122">
        <v>1.03999996185303</v>
      </c>
      <c r="AK83" s="122">
        <v>7.6999998092651403</v>
      </c>
      <c r="AL83" s="122">
        <v>9.9999997764825804E-3</v>
      </c>
      <c r="AM83" s="122">
        <v>15.8800001144409</v>
      </c>
      <c r="AN83" s="122">
        <v>14.210000038146999</v>
      </c>
      <c r="AO83" s="122">
        <v>10.3400001525879</v>
      </c>
      <c r="AP83" s="122">
        <v>0.56999999284744296</v>
      </c>
      <c r="AQ83" s="122">
        <v>1.20000004768372</v>
      </c>
      <c r="AR83" s="122">
        <v>0.119999997317791</v>
      </c>
      <c r="AS83" s="122">
        <v>0</v>
      </c>
      <c r="AT83" s="122">
        <v>0</v>
      </c>
      <c r="AU83" s="124">
        <v>0</v>
      </c>
      <c r="AV83" s="124">
        <v>97.860001029446707</v>
      </c>
      <c r="AW83" s="29"/>
      <c r="AX83" s="42">
        <v>6.7680946509043522</v>
      </c>
      <c r="AY83" s="42">
        <v>1.2319053490956478</v>
      </c>
      <c r="AZ83" s="42">
        <v>0</v>
      </c>
      <c r="BA83" s="42">
        <v>8</v>
      </c>
      <c r="BB83" s="42">
        <v>8.0684574258836683E-2</v>
      </c>
      <c r="BC83" s="42">
        <v>0.11315999845794958</v>
      </c>
      <c r="BD83" s="42">
        <v>1.1435581802363658E-3</v>
      </c>
      <c r="BE83" s="42">
        <v>0.86168208524169643</v>
      </c>
      <c r="BF83" s="42">
        <v>3.0635471928480142</v>
      </c>
      <c r="BG83" s="42">
        <v>0.87978259101326639</v>
      </c>
      <c r="BH83" s="42">
        <v>0</v>
      </c>
      <c r="BI83" s="42">
        <v>5</v>
      </c>
      <c r="BJ83" s="42">
        <v>0</v>
      </c>
      <c r="BK83" s="42">
        <v>0.17953579539878928</v>
      </c>
      <c r="BL83" s="42">
        <v>6.9827575010774759E-2</v>
      </c>
      <c r="BM83" s="42">
        <v>1.6023442791454887</v>
      </c>
      <c r="BN83" s="42">
        <v>0.14829235044494737</v>
      </c>
      <c r="BO83" s="42">
        <v>2</v>
      </c>
      <c r="BP83" s="42">
        <v>0.18822695823502705</v>
      </c>
      <c r="BQ83" s="42">
        <v>2.2140526708903322E-2</v>
      </c>
      <c r="BR83" s="42">
        <v>0.21036748494393037</v>
      </c>
      <c r="BS83" s="24" t="s">
        <v>622</v>
      </c>
      <c r="BT83" s="24" t="s">
        <v>623</v>
      </c>
      <c r="BU83" s="40">
        <v>0.61460886705237938</v>
      </c>
      <c r="BV83" s="42">
        <v>0.62692553649799376</v>
      </c>
      <c r="BW83" s="40">
        <v>0.20259186349714814</v>
      </c>
      <c r="BX83" s="40" t="s">
        <v>606</v>
      </c>
      <c r="BY83" s="40"/>
      <c r="BZ83" s="44">
        <v>842.3063395274371</v>
      </c>
      <c r="CA83" s="44">
        <v>122.41062213296978</v>
      </c>
      <c r="CB83" s="5">
        <v>155.38308968945663</v>
      </c>
      <c r="CC83" s="44">
        <v>156.98871925306833</v>
      </c>
      <c r="CD83" s="44">
        <v>160.7027115569033</v>
      </c>
      <c r="CE83" s="44">
        <v>-735.18301143678264</v>
      </c>
      <c r="CF83" s="44">
        <v>156.75839958507353</v>
      </c>
      <c r="CG83" s="44">
        <v>-892.17173068985096</v>
      </c>
      <c r="CH83" s="40">
        <v>-8.8510911860843807E-3</v>
      </c>
      <c r="CI83" s="44">
        <v>156.98871925306833</v>
      </c>
      <c r="CJ83" s="24">
        <v>54.869077375398177</v>
      </c>
      <c r="CK83" s="44">
        <v>156.18590447126246</v>
      </c>
      <c r="CL83" s="44">
        <v>846.63260781867962</v>
      </c>
      <c r="CM83" s="45">
        <v>-0.30433405661477819</v>
      </c>
      <c r="CN83" s="45">
        <v>76.341193010012503</v>
      </c>
      <c r="CO83" s="45">
        <v>0.21337851345959008</v>
      </c>
      <c r="CP83" s="45">
        <v>13.370608012269296</v>
      </c>
      <c r="CQ83" s="45">
        <v>1.552244280943937</v>
      </c>
      <c r="CR83" s="45">
        <v>0.25057668856154075</v>
      </c>
      <c r="CS83" s="45">
        <v>1.9260285854726398</v>
      </c>
      <c r="CT83" s="45">
        <v>2.2903142657773783</v>
      </c>
      <c r="CU83" s="45">
        <v>5.1809234984950407</v>
      </c>
      <c r="CV83" s="45">
        <v>101.12526685499193</v>
      </c>
      <c r="CW83" s="24"/>
      <c r="CX83" s="40">
        <v>77.087690206495054</v>
      </c>
      <c r="CY83" s="40">
        <v>77.681969175703017</v>
      </c>
      <c r="CZ83" s="40">
        <v>65.400488014187431</v>
      </c>
      <c r="DA83" s="40">
        <v>75.792548238832509</v>
      </c>
      <c r="DB83" s="40"/>
      <c r="DC83" s="40">
        <v>0.57097054896738797</v>
      </c>
      <c r="DD83" s="40">
        <v>0.18343558389785833</v>
      </c>
      <c r="DE83" s="40"/>
      <c r="DF83" s="40">
        <v>1.6619734058298543</v>
      </c>
      <c r="DG83" s="40">
        <v>1.6165532118489037</v>
      </c>
      <c r="DH83" s="40"/>
      <c r="DI83" s="40">
        <v>0.29960984795976553</v>
      </c>
      <c r="DJ83" s="40"/>
      <c r="DK83" s="40">
        <v>2.7842026687659174</v>
      </c>
      <c r="DL83" s="40">
        <v>1.9287432792840642</v>
      </c>
      <c r="DM83" s="40"/>
      <c r="DN83" s="40">
        <v>2.5970676755708326</v>
      </c>
      <c r="DO83" s="40">
        <v>2.5962090030507041</v>
      </c>
      <c r="DP83" s="40"/>
      <c r="DQ83" s="40">
        <v>14.15197948418148</v>
      </c>
      <c r="DR83" s="40"/>
    </row>
    <row r="84" spans="1:122" ht="10.5" customHeight="1">
      <c r="A84" s="17" t="s">
        <v>228</v>
      </c>
      <c r="B84" s="16" t="s">
        <v>168</v>
      </c>
      <c r="C84" s="17" t="s">
        <v>169</v>
      </c>
      <c r="D84" s="123">
        <v>0.129999995231628</v>
      </c>
      <c r="E84" s="139">
        <v>129.99999523162799</v>
      </c>
      <c r="F84" s="141">
        <v>825</v>
      </c>
      <c r="G84" s="123">
        <v>71.809997558593807</v>
      </c>
      <c r="H84" s="123">
        <v>0.270000010728836</v>
      </c>
      <c r="I84" s="123">
        <v>12.050000190734901</v>
      </c>
      <c r="J84" s="123">
        <v>1.66999995708466</v>
      </c>
      <c r="K84" s="123">
        <v>5.0000000745058101E-2</v>
      </c>
      <c r="L84" s="123">
        <v>0.270000010728836</v>
      </c>
      <c r="M84" s="123">
        <v>2.1099998950958199</v>
      </c>
      <c r="N84" s="123">
        <v>4.0999999046325701</v>
      </c>
      <c r="O84" s="123">
        <v>1.87999999523163</v>
      </c>
      <c r="P84" s="123"/>
      <c r="Q84" s="122">
        <v>94.209997523576121</v>
      </c>
      <c r="R84" s="26"/>
      <c r="S84" s="26">
        <v>76.223330268768237</v>
      </c>
      <c r="T84" s="26">
        <v>0.28659379877519719</v>
      </c>
      <c r="U84" s="26">
        <v>12.790574787691062</v>
      </c>
      <c r="V84" s="26">
        <v>1.7726356023592307</v>
      </c>
      <c r="W84" s="26">
        <v>5.3072924381030326E-2</v>
      </c>
      <c r="X84" s="26">
        <v>0.28659379877519719</v>
      </c>
      <c r="Y84" s="26">
        <v>2.2396772641542535</v>
      </c>
      <c r="Z84" s="26">
        <v>4.3519796331663656</v>
      </c>
      <c r="AA84" s="26">
        <v>1.9955419219294199</v>
      </c>
      <c r="AB84" s="26">
        <v>0</v>
      </c>
      <c r="AC84" s="26">
        <v>99.999999999999986</v>
      </c>
      <c r="AD84" s="42">
        <v>0.81615068014789094</v>
      </c>
      <c r="AE84" s="42">
        <v>3.4698621112524517</v>
      </c>
      <c r="AF84" s="42">
        <v>0.22372054777318418</v>
      </c>
      <c r="AG84" s="43"/>
      <c r="AH84" s="16" t="s">
        <v>168</v>
      </c>
      <c r="AI84" s="122">
        <v>47.490001678466797</v>
      </c>
      <c r="AJ84" s="122">
        <v>1.37999999523163</v>
      </c>
      <c r="AK84" s="122">
        <v>6.96000003814697</v>
      </c>
      <c r="AL84" s="122">
        <v>2.9999999329447701E-2</v>
      </c>
      <c r="AM84" s="122">
        <v>15.189999580383301</v>
      </c>
      <c r="AN84" s="122">
        <v>14.2799997329712</v>
      </c>
      <c r="AO84" s="122">
        <v>11.1400003433228</v>
      </c>
      <c r="AP84" s="122">
        <v>0.57999998331070002</v>
      </c>
      <c r="AQ84" s="122">
        <v>1.2799999713897701</v>
      </c>
      <c r="AR84" s="122">
        <v>0.15000000596046401</v>
      </c>
      <c r="AS84" s="122">
        <v>0</v>
      </c>
      <c r="AT84" s="122">
        <v>0</v>
      </c>
      <c r="AU84" s="124">
        <v>0</v>
      </c>
      <c r="AV84" s="124">
        <v>98.480001328513083</v>
      </c>
      <c r="AW84" s="29"/>
      <c r="AX84" s="42">
        <v>6.8633016870641184</v>
      </c>
      <c r="AY84" s="42">
        <v>1.1366983129358816</v>
      </c>
      <c r="AZ84" s="42">
        <v>0</v>
      </c>
      <c r="BA84" s="42">
        <v>8</v>
      </c>
      <c r="BB84" s="42">
        <v>4.8702246868844723E-2</v>
      </c>
      <c r="BC84" s="42">
        <v>0.15002244147820887</v>
      </c>
      <c r="BD84" s="42">
        <v>3.427654615275695E-3</v>
      </c>
      <c r="BE84" s="42">
        <v>0.57867081035002599</v>
      </c>
      <c r="BF84" s="42">
        <v>3.0759284544052057</v>
      </c>
      <c r="BG84" s="42">
        <v>1.1432483922824392</v>
      </c>
      <c r="BH84" s="42">
        <v>0</v>
      </c>
      <c r="BI84" s="42">
        <v>5</v>
      </c>
      <c r="BJ84" s="42">
        <v>0</v>
      </c>
      <c r="BK84" s="42">
        <v>0.11399451434399288</v>
      </c>
      <c r="BL84" s="42">
        <v>7.0990073429465242E-2</v>
      </c>
      <c r="BM84" s="42">
        <v>1.7247971572785967</v>
      </c>
      <c r="BN84" s="42">
        <v>9.0218254947945109E-2</v>
      </c>
      <c r="BO84" s="42">
        <v>2</v>
      </c>
      <c r="BP84" s="42">
        <v>0.26841967508694009</v>
      </c>
      <c r="BQ84" s="42">
        <v>2.7651298006323523E-2</v>
      </c>
      <c r="BR84" s="42">
        <v>0.29607097309326363</v>
      </c>
      <c r="BS84" s="24" t="s">
        <v>622</v>
      </c>
      <c r="BT84" s="24" t="s">
        <v>623</v>
      </c>
      <c r="BU84" s="40">
        <v>0.62622705434771131</v>
      </c>
      <c r="BV84" s="42">
        <v>0.59674542851519685</v>
      </c>
      <c r="BW84" s="40">
        <v>0.17197957998964999</v>
      </c>
      <c r="BX84" s="40" t="s">
        <v>606</v>
      </c>
      <c r="BY84" s="40"/>
      <c r="BZ84" s="44">
        <v>818.98520863433646</v>
      </c>
      <c r="CA84" s="44">
        <v>103.14021713899844</v>
      </c>
      <c r="CB84" s="5">
        <v>115.162302720097</v>
      </c>
      <c r="CC84" s="44">
        <v>125.68444897474021</v>
      </c>
      <c r="CD84" s="44">
        <v>101.02578898337795</v>
      </c>
      <c r="CE84" s="44">
        <v>-828.16684999522408</v>
      </c>
      <c r="CF84" s="44">
        <v>178.20710615657137</v>
      </c>
      <c r="CG84" s="44">
        <v>-953.85129896996432</v>
      </c>
      <c r="CH84" s="40">
        <v>-0.54744306033637868</v>
      </c>
      <c r="CI84" s="44">
        <v>125.68444897474021</v>
      </c>
      <c r="CJ84" s="24">
        <v>10.793488866225644</v>
      </c>
      <c r="CK84" s="44">
        <v>125.68444897474021</v>
      </c>
      <c r="CL84" s="44">
        <v>829.08067197436492</v>
      </c>
      <c r="CM84" s="45">
        <v>-0.24714235157175085</v>
      </c>
      <c r="CN84" s="45">
        <v>75.494363049631446</v>
      </c>
      <c r="CO84" s="45">
        <v>0.21339992763453242</v>
      </c>
      <c r="CP84" s="45">
        <v>12.932727559787672</v>
      </c>
      <c r="CQ84" s="45">
        <v>1.3913305782801728</v>
      </c>
      <c r="CR84" s="45">
        <v>0.30300871938182827</v>
      </c>
      <c r="CS84" s="45">
        <v>1.8159195595839037</v>
      </c>
      <c r="CT84" s="45">
        <v>2.3376480995105529</v>
      </c>
      <c r="CU84" s="45">
        <v>4.8454947860863387</v>
      </c>
      <c r="CV84" s="45">
        <v>99.333892279896432</v>
      </c>
      <c r="CW84" s="24"/>
      <c r="CX84" s="40">
        <v>78.443027656849836</v>
      </c>
      <c r="CY84" s="40">
        <v>78.872803382963937</v>
      </c>
      <c r="CZ84" s="40">
        <v>67.615995025688662</v>
      </c>
      <c r="DA84" s="40">
        <v>78.043995278487358</v>
      </c>
      <c r="DB84" s="40"/>
      <c r="DC84" s="40">
        <v>0.47267261901891827</v>
      </c>
      <c r="DD84" s="40">
        <v>0.15780928099744046</v>
      </c>
      <c r="DE84" s="40"/>
      <c r="DF84" s="40">
        <v>1.1594229672844705</v>
      </c>
      <c r="DG84" s="40">
        <v>1.1299564759430754</v>
      </c>
      <c r="DH84" s="40"/>
      <c r="DI84" s="40">
        <v>0.22904799194846751</v>
      </c>
      <c r="DJ84" s="40"/>
      <c r="DK84" s="40">
        <v>1.7397550836743705</v>
      </c>
      <c r="DL84" s="40">
        <v>1.6674565495203848</v>
      </c>
      <c r="DM84" s="40"/>
      <c r="DN84" s="40">
        <v>3.3532941023979665</v>
      </c>
      <c r="DO84" s="40">
        <v>3.2013065036709141</v>
      </c>
      <c r="DP84" s="40"/>
      <c r="DQ84" s="40">
        <v>13.449598533569205</v>
      </c>
      <c r="DR84" s="40"/>
    </row>
    <row r="85" spans="1:122" ht="10.5" customHeight="1">
      <c r="A85" s="30" t="s">
        <v>324</v>
      </c>
      <c r="B85" s="25">
        <v>307</v>
      </c>
      <c r="C85" s="30" t="s">
        <v>297</v>
      </c>
      <c r="D85" s="139"/>
      <c r="E85" s="139">
        <v>200</v>
      </c>
      <c r="F85" s="139">
        <v>850</v>
      </c>
      <c r="G85" s="139">
        <v>72.391956449283398</v>
      </c>
      <c r="H85" s="139">
        <v>0.36662593045217196</v>
      </c>
      <c r="I85" s="139">
        <v>14.931674258415731</v>
      </c>
      <c r="J85" s="139">
        <v>1.8664592823019663</v>
      </c>
      <c r="K85" s="139">
        <v>4.443950672147539E-2</v>
      </c>
      <c r="L85" s="139">
        <v>0.44439506721475391</v>
      </c>
      <c r="M85" s="139">
        <v>3.2551938673480727</v>
      </c>
      <c r="N85" s="139">
        <v>3.2329741139873343</v>
      </c>
      <c r="O85" s="139">
        <v>3.2774136207088098</v>
      </c>
      <c r="P85" s="139">
        <v>0</v>
      </c>
      <c r="Q85" s="122">
        <v>99.81113209643371</v>
      </c>
      <c r="R85" s="26"/>
      <c r="S85" s="26">
        <v>72.528940338379343</v>
      </c>
      <c r="T85" s="26">
        <v>0.36731967943009802</v>
      </c>
      <c r="U85" s="26">
        <v>14.95992876224399</v>
      </c>
      <c r="V85" s="26">
        <v>1.8699910952804988</v>
      </c>
      <c r="W85" s="26">
        <v>4.4523597506678551E-2</v>
      </c>
      <c r="X85" s="26">
        <v>0.44523597506678547</v>
      </c>
      <c r="Y85" s="26">
        <v>3.2613535173642036</v>
      </c>
      <c r="Z85" s="26">
        <v>3.2390917186108639</v>
      </c>
      <c r="AA85" s="26">
        <v>3.2836153161175425</v>
      </c>
      <c r="AB85" s="26">
        <v>0</v>
      </c>
      <c r="AC85" s="26">
        <v>100</v>
      </c>
      <c r="AD85" s="42">
        <v>0.77811559310396106</v>
      </c>
      <c r="AE85" s="42">
        <v>2.356181971037409</v>
      </c>
      <c r="AF85" s="42">
        <v>0.29795762227126682</v>
      </c>
      <c r="AG85" s="40"/>
      <c r="AH85" s="25">
        <v>307</v>
      </c>
      <c r="AI85" s="139">
        <v>45.34</v>
      </c>
      <c r="AJ85" s="139">
        <v>2.2999999999999998</v>
      </c>
      <c r="AK85" s="139">
        <v>9.34</v>
      </c>
      <c r="AL85" s="139">
        <v>0</v>
      </c>
      <c r="AM85" s="139">
        <v>15.09</v>
      </c>
      <c r="AN85" s="139">
        <v>13.04</v>
      </c>
      <c r="AO85" s="139">
        <v>10.6</v>
      </c>
      <c r="AP85" s="139">
        <v>0.15</v>
      </c>
      <c r="AQ85" s="139">
        <v>1.77</v>
      </c>
      <c r="AR85" s="139">
        <v>0.5</v>
      </c>
      <c r="AS85" s="139">
        <v>0</v>
      </c>
      <c r="AT85" s="139">
        <v>0.06</v>
      </c>
      <c r="AV85" s="124">
        <v>98.190000000000012</v>
      </c>
      <c r="AW85" s="29"/>
      <c r="AX85" s="42">
        <v>6.574702310221598</v>
      </c>
      <c r="AY85" s="42">
        <v>1.425297689778402</v>
      </c>
      <c r="AZ85" s="42">
        <v>0</v>
      </c>
      <c r="BA85" s="42">
        <v>8</v>
      </c>
      <c r="BB85" s="42">
        <v>0.17082560345642372</v>
      </c>
      <c r="BC85" s="42">
        <v>0.2508815091052683</v>
      </c>
      <c r="BD85" s="42">
        <v>0</v>
      </c>
      <c r="BE85" s="42">
        <v>0.69231077653713413</v>
      </c>
      <c r="BF85" s="42">
        <v>2.81831346158986</v>
      </c>
      <c r="BG85" s="42">
        <v>1.0676686493113139</v>
      </c>
      <c r="BH85" s="42">
        <v>0</v>
      </c>
      <c r="BI85" s="42">
        <v>5</v>
      </c>
      <c r="BJ85" s="42">
        <v>0</v>
      </c>
      <c r="BK85" s="42">
        <v>7.000510218164413E-2</v>
      </c>
      <c r="BL85" s="42">
        <v>1.8421482452014977E-2</v>
      </c>
      <c r="BM85" s="42">
        <v>1.6467298657331182</v>
      </c>
      <c r="BN85" s="42">
        <v>0.26484354963322265</v>
      </c>
      <c r="BO85" s="42">
        <v>2</v>
      </c>
      <c r="BP85" s="42">
        <v>0.23275968980988293</v>
      </c>
      <c r="BQ85" s="42">
        <v>9.2482151397645401E-2</v>
      </c>
      <c r="BR85" s="42">
        <v>0.3252418412075283</v>
      </c>
      <c r="BS85" s="24" t="s">
        <v>622</v>
      </c>
      <c r="BT85" s="24" t="s">
        <v>623</v>
      </c>
      <c r="BU85" s="40">
        <v>0.60631084063099994</v>
      </c>
      <c r="BV85" s="42">
        <v>0.64918905095958412</v>
      </c>
      <c r="BW85" s="40">
        <v>0.27552585451358458</v>
      </c>
      <c r="BX85" s="40" t="s">
        <v>606</v>
      </c>
      <c r="BY85" s="40"/>
      <c r="BZ85" s="44">
        <v>854.0056459322243</v>
      </c>
      <c r="CA85" s="44">
        <v>187.75291804154497</v>
      </c>
      <c r="CB85" s="5">
        <v>179.7110559696325</v>
      </c>
      <c r="CC85" s="44">
        <v>193.03628425485891</v>
      </c>
      <c r="CD85" s="44">
        <v>181.76723780371026</v>
      </c>
      <c r="CE85" s="44">
        <v>-221.87877374395185</v>
      </c>
      <c r="CF85" s="44">
        <v>303.90550392394891</v>
      </c>
      <c r="CG85" s="44">
        <v>-414.91505799881077</v>
      </c>
      <c r="CH85" s="40">
        <v>-0.69107850534973625</v>
      </c>
      <c r="CI85" s="44">
        <v>193.03628425485891</v>
      </c>
      <c r="CJ85" s="24">
        <v>76.136187191977058</v>
      </c>
      <c r="CK85" s="44">
        <v>186.37367011224569</v>
      </c>
      <c r="CL85" s="44">
        <v>842.18867720834646</v>
      </c>
      <c r="CM85" s="45">
        <v>-0.49335532678183913</v>
      </c>
      <c r="CN85" s="45">
        <v>72.101435292089377</v>
      </c>
      <c r="CO85" s="45">
        <v>0.35171778785230684</v>
      </c>
      <c r="CP85" s="45">
        <v>14.930397044359454</v>
      </c>
      <c r="CQ85" s="45">
        <v>2.1798086504168079</v>
      </c>
      <c r="CR85" s="45">
        <v>0.43717434319676896</v>
      </c>
      <c r="CS85" s="45">
        <v>3.019595058492575</v>
      </c>
      <c r="CT85" s="45">
        <v>3.0730107428595783</v>
      </c>
      <c r="CU85" s="45">
        <v>5.2632362987410044</v>
      </c>
      <c r="CV85" s="45">
        <v>101.35637521800787</v>
      </c>
      <c r="CW85" s="24"/>
      <c r="CX85" s="40">
        <v>73.420585586955298</v>
      </c>
      <c r="CY85" s="40">
        <v>73.609346606943021</v>
      </c>
      <c r="CZ85" s="40">
        <v>62.387429790223678</v>
      </c>
      <c r="DA85" s="40">
        <v>72.691071688988529</v>
      </c>
      <c r="DB85" s="40"/>
      <c r="DC85" s="40">
        <v>0.92769693532489561</v>
      </c>
      <c r="DD85" s="40">
        <v>0.31418767936414499</v>
      </c>
      <c r="DE85" s="40"/>
      <c r="DF85" s="40">
        <v>2.0468612918179661</v>
      </c>
      <c r="DG85" s="40">
        <v>2.0902025572005232</v>
      </c>
      <c r="DH85" s="40"/>
      <c r="DI85" s="40">
        <v>0.40223308313841527</v>
      </c>
      <c r="DJ85" s="40"/>
      <c r="DK85" s="40">
        <v>3.058202455647383</v>
      </c>
      <c r="DL85" s="40">
        <v>2.3087758749335356</v>
      </c>
      <c r="DM85" s="40"/>
      <c r="DN85" s="40">
        <v>3.006981983288358</v>
      </c>
      <c r="DO85" s="40">
        <v>2.9833703238016631</v>
      </c>
      <c r="DP85" s="40"/>
      <c r="DQ85" s="40">
        <v>14.901512692988527</v>
      </c>
      <c r="DR85" s="40"/>
    </row>
    <row r="86" spans="1:122" ht="10.5" customHeight="1">
      <c r="A86" s="30" t="s">
        <v>324</v>
      </c>
      <c r="B86" s="25">
        <v>309</v>
      </c>
      <c r="C86" s="30" t="s">
        <v>297</v>
      </c>
      <c r="D86" s="139"/>
      <c r="E86" s="139">
        <v>200</v>
      </c>
      <c r="F86" s="139">
        <v>850</v>
      </c>
      <c r="G86" s="139">
        <v>70.912017167381975</v>
      </c>
      <c r="H86" s="139">
        <v>0.42918454935622319</v>
      </c>
      <c r="I86" s="139">
        <v>15.053648068669526</v>
      </c>
      <c r="J86" s="139">
        <v>2.9828326180257507</v>
      </c>
      <c r="K86" s="139">
        <v>0.12875536480686695</v>
      </c>
      <c r="L86" s="139">
        <v>0.74034334763948495</v>
      </c>
      <c r="M86" s="139">
        <v>3.6158798283261802</v>
      </c>
      <c r="N86" s="139">
        <v>2.8540772532188843</v>
      </c>
      <c r="O86" s="139">
        <v>2.8004291845493561</v>
      </c>
      <c r="P86" s="139">
        <v>0</v>
      </c>
      <c r="Q86" s="122">
        <v>99.517167381974261</v>
      </c>
      <c r="R86" s="26"/>
      <c r="S86" s="26">
        <v>71.256064690026946</v>
      </c>
      <c r="T86" s="26">
        <v>0.43126684636118595</v>
      </c>
      <c r="U86" s="26">
        <v>15.126684636118595</v>
      </c>
      <c r="V86" s="26">
        <v>2.9973045822102415</v>
      </c>
      <c r="W86" s="26">
        <v>0.12938005390835577</v>
      </c>
      <c r="X86" s="26">
        <v>0.74393530997304569</v>
      </c>
      <c r="Y86" s="26">
        <v>3.6334231805929913</v>
      </c>
      <c r="Z86" s="26">
        <v>2.8679245283018866</v>
      </c>
      <c r="AA86" s="26">
        <v>2.8140161725067383</v>
      </c>
      <c r="AB86" s="26">
        <v>0</v>
      </c>
      <c r="AC86" s="26">
        <v>99.999999999999972</v>
      </c>
      <c r="AD86" s="42">
        <v>0.75728621620413994</v>
      </c>
      <c r="AE86" s="42">
        <v>2.260243574701172</v>
      </c>
      <c r="AF86" s="42">
        <v>0.30672554890063947</v>
      </c>
      <c r="AG86" s="40"/>
      <c r="AH86" s="25">
        <v>309</v>
      </c>
      <c r="AI86" s="139">
        <v>46.56</v>
      </c>
      <c r="AJ86" s="139">
        <v>1.84</v>
      </c>
      <c r="AK86" s="139">
        <v>8.34</v>
      </c>
      <c r="AL86" s="139">
        <v>0</v>
      </c>
      <c r="AM86" s="139">
        <v>13.25</v>
      </c>
      <c r="AN86" s="139">
        <v>14.63</v>
      </c>
      <c r="AO86" s="139">
        <v>10.81</v>
      </c>
      <c r="AP86" s="139">
        <v>0.35</v>
      </c>
      <c r="AQ86" s="139">
        <v>1.28</v>
      </c>
      <c r="AR86" s="139">
        <v>0.34</v>
      </c>
      <c r="AS86" s="139">
        <v>0</v>
      </c>
      <c r="AT86" s="139">
        <v>0.08</v>
      </c>
      <c r="AV86" s="124">
        <v>97.48</v>
      </c>
      <c r="AW86" s="29"/>
      <c r="AX86" s="42">
        <v>6.7307640979785024</v>
      </c>
      <c r="AY86" s="42">
        <v>1.2692359020214976</v>
      </c>
      <c r="AZ86" s="42">
        <v>0</v>
      </c>
      <c r="BA86" s="42">
        <v>8</v>
      </c>
      <c r="BB86" s="42">
        <v>0.15159511759675492</v>
      </c>
      <c r="BC86" s="42">
        <v>0.20008542793445303</v>
      </c>
      <c r="BD86" s="42">
        <v>0</v>
      </c>
      <c r="BE86" s="42">
        <v>0.65048712502763095</v>
      </c>
      <c r="BF86" s="42">
        <v>3.1521933598726082</v>
      </c>
      <c r="BG86" s="42">
        <v>0.84563896956855267</v>
      </c>
      <c r="BH86" s="42">
        <v>0</v>
      </c>
      <c r="BI86" s="42">
        <v>5</v>
      </c>
      <c r="BJ86" s="42">
        <v>0</v>
      </c>
      <c r="BK86" s="42">
        <v>0.10575721539297644</v>
      </c>
      <c r="BL86" s="42">
        <v>4.2850725775560997E-2</v>
      </c>
      <c r="BM86" s="42">
        <v>1.6741679009202566</v>
      </c>
      <c r="BN86" s="42">
        <v>0.17722415791120594</v>
      </c>
      <c r="BO86" s="42">
        <v>2</v>
      </c>
      <c r="BP86" s="42">
        <v>0.18151329673296351</v>
      </c>
      <c r="BQ86" s="42">
        <v>6.2693664706443483E-2</v>
      </c>
      <c r="BR86" s="42">
        <v>0.24420696143940701</v>
      </c>
      <c r="BS86" s="24" t="s">
        <v>622</v>
      </c>
      <c r="BT86" s="24" t="s">
        <v>623</v>
      </c>
      <c r="BU86" s="40">
        <v>0.66305059399983612</v>
      </c>
      <c r="BV86" s="42">
        <v>0.5080788190646367</v>
      </c>
      <c r="BW86" s="40">
        <v>0.22478940975722497</v>
      </c>
      <c r="BX86" s="40" t="s">
        <v>606</v>
      </c>
      <c r="BY86" s="40"/>
      <c r="BZ86" s="44">
        <v>832.13067508856579</v>
      </c>
      <c r="CA86" s="44">
        <v>144.81548452884272</v>
      </c>
      <c r="CB86" s="5">
        <v>135.2108191718568</v>
      </c>
      <c r="CC86" s="44">
        <v>175.2713483238594</v>
      </c>
      <c r="CD86" s="44">
        <v>169.29068014092715</v>
      </c>
      <c r="CE86" s="44">
        <v>-608.64852130452869</v>
      </c>
      <c r="CF86" s="44">
        <v>209.39587124552676</v>
      </c>
      <c r="CG86" s="44">
        <v>-783.91986962838814</v>
      </c>
      <c r="CH86" s="40">
        <v>-0.54866210062213039</v>
      </c>
      <c r="CI86" s="44">
        <v>175.2713483238594</v>
      </c>
      <c r="CJ86" s="24">
        <v>22.308136394574504</v>
      </c>
      <c r="CK86" s="44">
        <v>175.2713483238594</v>
      </c>
      <c r="CL86" s="44">
        <v>838.00101516282859</v>
      </c>
      <c r="CM86" s="45">
        <v>-0.11093663091016093</v>
      </c>
      <c r="CN86" s="45">
        <v>73.687694901499043</v>
      </c>
      <c r="CO86" s="45">
        <v>0.27511842232632422</v>
      </c>
      <c r="CP86" s="45">
        <v>13.941548272024216</v>
      </c>
      <c r="CQ86" s="45">
        <v>1.857993728294064</v>
      </c>
      <c r="CR86" s="45">
        <v>0.76876609724219913</v>
      </c>
      <c r="CS86" s="45">
        <v>2.5544636416348805</v>
      </c>
      <c r="CT86" s="45">
        <v>2.5525920219219489</v>
      </c>
      <c r="CU86" s="45">
        <v>5.3457335616802624</v>
      </c>
      <c r="CV86" s="45">
        <v>100.98391064662295</v>
      </c>
      <c r="CW86" s="24"/>
      <c r="CX86" s="40">
        <v>75.299276879181932</v>
      </c>
      <c r="CY86" s="40">
        <v>75.530216129790745</v>
      </c>
      <c r="CZ86" s="40">
        <v>63.847947232168551</v>
      </c>
      <c r="DA86" s="40">
        <v>74.231670804576083</v>
      </c>
      <c r="DB86" s="40"/>
      <c r="DC86" s="40">
        <v>0.86968583570324209</v>
      </c>
      <c r="DD86" s="40">
        <v>0.29234706259603926</v>
      </c>
      <c r="DE86" s="40"/>
      <c r="DF86" s="40">
        <v>1.5417785534915844</v>
      </c>
      <c r="DG86" s="40">
        <v>1.6409257760123945</v>
      </c>
      <c r="DH86" s="40"/>
      <c r="DI86" s="40">
        <v>0.398181826709889</v>
      </c>
      <c r="DJ86" s="40"/>
      <c r="DK86" s="40">
        <v>3.4094547802317763</v>
      </c>
      <c r="DL86" s="40">
        <v>2.3497568712533363</v>
      </c>
      <c r="DM86" s="40"/>
      <c r="DN86" s="40">
        <v>2.7269147627817203</v>
      </c>
      <c r="DO86" s="40">
        <v>2.7904417927929774</v>
      </c>
      <c r="DP86" s="40"/>
      <c r="DQ86" s="40">
        <v>14.244244627077377</v>
      </c>
      <c r="DR86" s="40"/>
    </row>
    <row r="87" spans="1:122" ht="10.5" customHeight="1">
      <c r="A87" s="28" t="s">
        <v>324</v>
      </c>
      <c r="B87" s="27">
        <v>333</v>
      </c>
      <c r="C87" s="28" t="s">
        <v>297</v>
      </c>
      <c r="E87" s="142">
        <v>200</v>
      </c>
      <c r="F87" s="142">
        <v>850</v>
      </c>
      <c r="G87" s="142">
        <v>70.538576618935679</v>
      </c>
      <c r="H87" s="142">
        <v>0.48087198119256253</v>
      </c>
      <c r="I87" s="142">
        <v>15.035263945287456</v>
      </c>
      <c r="J87" s="142">
        <v>2.9066039752083781</v>
      </c>
      <c r="K87" s="142">
        <v>0.11220346227826458</v>
      </c>
      <c r="L87" s="142">
        <v>0.8441974780936099</v>
      </c>
      <c r="M87" s="142">
        <v>3.8897200256465059</v>
      </c>
      <c r="N87" s="142">
        <v>2.7676854028638598</v>
      </c>
      <c r="O87" s="142">
        <v>2.7249412267578541</v>
      </c>
      <c r="P87" s="142">
        <v>0</v>
      </c>
      <c r="Q87" s="124">
        <v>99.300064116264167</v>
      </c>
      <c r="R87" s="29"/>
      <c r="S87" s="29">
        <v>71.035781544256125</v>
      </c>
      <c r="T87" s="29">
        <v>0.4842615012106537</v>
      </c>
      <c r="U87" s="29">
        <v>15.141242937853109</v>
      </c>
      <c r="V87" s="29">
        <v>2.9270917406510626</v>
      </c>
      <c r="W87" s="29">
        <v>0.11299435028248586</v>
      </c>
      <c r="X87" s="29">
        <v>0.8501479687920368</v>
      </c>
      <c r="Y87" s="29">
        <v>3.9171374764595104</v>
      </c>
      <c r="Z87" s="29">
        <v>2.7871939736346514</v>
      </c>
      <c r="AA87" s="29">
        <v>2.7441485068603706</v>
      </c>
      <c r="AB87" s="29">
        <v>0</v>
      </c>
      <c r="AC87" s="29">
        <v>100.00000000000003</v>
      </c>
      <c r="AD87" s="42">
        <v>0.75303397012566209</v>
      </c>
      <c r="AE87" s="42">
        <v>1.931529524177743</v>
      </c>
      <c r="AF87" s="42">
        <v>0.34111885681263515</v>
      </c>
      <c r="AG87" s="40"/>
      <c r="AH87" s="27">
        <v>333</v>
      </c>
      <c r="AI87" s="142">
        <v>46.37</v>
      </c>
      <c r="AJ87" s="142">
        <v>1.73</v>
      </c>
      <c r="AK87" s="142">
        <v>8.82</v>
      </c>
      <c r="AL87" s="142">
        <v>0</v>
      </c>
      <c r="AM87" s="142">
        <v>13.25</v>
      </c>
      <c r="AN87" s="142">
        <v>14.57</v>
      </c>
      <c r="AO87" s="142">
        <v>10.58</v>
      </c>
      <c r="AP87" s="142">
        <v>0.35</v>
      </c>
      <c r="AQ87" s="142">
        <v>1.1599999999999999</v>
      </c>
      <c r="AR87" s="142">
        <v>0.32</v>
      </c>
      <c r="AS87" s="142">
        <v>0</v>
      </c>
      <c r="AT87" s="142">
        <v>0.1</v>
      </c>
      <c r="AV87" s="124">
        <v>97.249999999999957</v>
      </c>
      <c r="AW87" s="29"/>
      <c r="AX87" s="42">
        <v>6.7134290874527691</v>
      </c>
      <c r="AY87" s="42">
        <v>1.2865709125472309</v>
      </c>
      <c r="AZ87" s="42">
        <v>0</v>
      </c>
      <c r="BA87" s="42">
        <v>8</v>
      </c>
      <c r="BB87" s="42">
        <v>0.2183056440868234</v>
      </c>
      <c r="BC87" s="42">
        <v>0.18840813590342359</v>
      </c>
      <c r="BD87" s="42">
        <v>0</v>
      </c>
      <c r="BE87" s="42">
        <v>0.62882064289005513</v>
      </c>
      <c r="BF87" s="42">
        <v>3.1440104989627478</v>
      </c>
      <c r="BG87" s="42">
        <v>0.82045507815695018</v>
      </c>
      <c r="BH87" s="42">
        <v>0</v>
      </c>
      <c r="BI87" s="42">
        <v>5</v>
      </c>
      <c r="BJ87" s="42">
        <v>0</v>
      </c>
      <c r="BK87" s="42">
        <v>0.1550287307496605</v>
      </c>
      <c r="BL87" s="42">
        <v>4.2915491843732265E-2</v>
      </c>
      <c r="BM87" s="42">
        <v>1.641023864324048</v>
      </c>
      <c r="BN87" s="42">
        <v>0.16103191308255926</v>
      </c>
      <c r="BO87" s="42">
        <v>2</v>
      </c>
      <c r="BP87" s="42">
        <v>0.16456528136048626</v>
      </c>
      <c r="BQ87" s="42">
        <v>5.9094985485582868E-2</v>
      </c>
      <c r="BR87" s="42">
        <v>0.22366026684606913</v>
      </c>
      <c r="BS87" s="24" t="s">
        <v>622</v>
      </c>
      <c r="BT87" s="24" t="s">
        <v>623</v>
      </c>
      <c r="BU87" s="40">
        <v>0.66213183657076413</v>
      </c>
      <c r="BV87" s="42">
        <v>0.51017111344650901</v>
      </c>
      <c r="BW87" s="40">
        <v>0.2641280431184142</v>
      </c>
      <c r="BX87" s="40" t="s">
        <v>606</v>
      </c>
      <c r="BY87" s="40"/>
      <c r="BZ87" s="44">
        <v>847.21276850484674</v>
      </c>
      <c r="CA87" s="44">
        <v>161.89613146206923</v>
      </c>
      <c r="CB87" s="5">
        <v>144.88276957069868</v>
      </c>
      <c r="CC87" s="44">
        <v>200.46972812977302</v>
      </c>
      <c r="CD87" s="44">
        <v>204.00129742221847</v>
      </c>
      <c r="CE87" s="44">
        <v>-619.577510006387</v>
      </c>
      <c r="CF87" s="44">
        <v>198.5592079312874</v>
      </c>
      <c r="CG87" s="44">
        <v>-820.04723813615999</v>
      </c>
      <c r="CH87" s="40">
        <v>-0.37048186281665563</v>
      </c>
      <c r="CI87" s="44">
        <v>200.46972812977302</v>
      </c>
      <c r="CJ87" s="24">
        <v>28.787053185498081</v>
      </c>
      <c r="CK87" s="44">
        <v>200.46972812977302</v>
      </c>
      <c r="CL87" s="44">
        <v>840.96222131202273</v>
      </c>
      <c r="CM87" s="45">
        <v>-0.25704577663582351</v>
      </c>
      <c r="CN87" s="45">
        <v>72.911349299958317</v>
      </c>
      <c r="CO87" s="45">
        <v>0.28057134081493584</v>
      </c>
      <c r="CP87" s="45">
        <v>14.178179447263068</v>
      </c>
      <c r="CQ87" s="45">
        <v>2.0333951375837418</v>
      </c>
      <c r="CR87" s="45">
        <v>0.92571130507486121</v>
      </c>
      <c r="CS87" s="45">
        <v>2.9724175272538158</v>
      </c>
      <c r="CT87" s="45">
        <v>2.3560372951657627</v>
      </c>
      <c r="CU87" s="45">
        <v>5.746711313811379</v>
      </c>
      <c r="CV87" s="45">
        <v>101.40437266692585</v>
      </c>
      <c r="CW87" s="24"/>
      <c r="CX87" s="40">
        <v>74.900109740171231</v>
      </c>
      <c r="CY87" s="40">
        <v>74.319686193924412</v>
      </c>
      <c r="CZ87" s="40">
        <v>63.481515404258204</v>
      </c>
      <c r="DA87" s="40">
        <v>73.858232587832276</v>
      </c>
      <c r="DB87" s="40"/>
      <c r="DC87" s="40">
        <v>0.93062831464099971</v>
      </c>
      <c r="DD87" s="40">
        <v>0.31784778904542127</v>
      </c>
      <c r="DE87" s="40"/>
      <c r="DF87" s="40">
        <v>1.7009988105760361</v>
      </c>
      <c r="DG87" s="40">
        <v>1.7731301036493652</v>
      </c>
      <c r="DH87" s="40"/>
      <c r="DI87" s="40">
        <v>0.44242105483665317</v>
      </c>
      <c r="DJ87" s="40"/>
      <c r="DK87" s="40">
        <v>3.5898741204588696</v>
      </c>
      <c r="DL87" s="40">
        <v>2.6042837869643174</v>
      </c>
      <c r="DM87" s="40"/>
      <c r="DN87" s="40">
        <v>2.3633054149411898</v>
      </c>
      <c r="DO87" s="40">
        <v>2.6068688859617191</v>
      </c>
      <c r="DP87" s="40"/>
      <c r="DQ87" s="40">
        <v>14.409699165704827</v>
      </c>
      <c r="DR87" s="40"/>
    </row>
    <row r="88" spans="1:122" ht="10.5" customHeight="1">
      <c r="A88" s="28" t="s">
        <v>324</v>
      </c>
      <c r="B88" s="27" t="s">
        <v>325</v>
      </c>
      <c r="C88" s="28" t="s">
        <v>297</v>
      </c>
      <c r="E88" s="142">
        <v>200</v>
      </c>
      <c r="F88" s="142">
        <v>850</v>
      </c>
      <c r="G88" s="142">
        <v>72.439105772439106</v>
      </c>
      <c r="H88" s="142">
        <v>0.35591146702257814</v>
      </c>
      <c r="I88" s="142">
        <v>14.848181514848182</v>
      </c>
      <c r="J88" s="142">
        <v>2.0576131687242802</v>
      </c>
      <c r="K88" s="142">
        <v>7.7855633411188979E-2</v>
      </c>
      <c r="L88" s="142">
        <v>0.55611166722277838</v>
      </c>
      <c r="M88" s="142">
        <v>2.9029029029029028</v>
      </c>
      <c r="N88" s="142">
        <v>3.3700367033700362</v>
      </c>
      <c r="O88" s="142">
        <v>3.1698365031698366</v>
      </c>
      <c r="P88" s="142">
        <v>0</v>
      </c>
      <c r="Q88" s="124">
        <v>99.777555333110882</v>
      </c>
      <c r="R88" s="29"/>
      <c r="S88" s="29">
        <v>72.600601939583115</v>
      </c>
      <c r="T88" s="29">
        <v>0.35670493813398735</v>
      </c>
      <c r="U88" s="29">
        <v>14.881284137777284</v>
      </c>
      <c r="V88" s="29">
        <v>2.0622004235871145</v>
      </c>
      <c r="W88" s="29">
        <v>7.8029205216809741E-2</v>
      </c>
      <c r="X88" s="29">
        <v>0.55735146583435524</v>
      </c>
      <c r="Y88" s="29">
        <v>2.9093746516553338</v>
      </c>
      <c r="Z88" s="29">
        <v>3.3775498829561919</v>
      </c>
      <c r="AA88" s="29">
        <v>3.1769033552558246</v>
      </c>
      <c r="AB88" s="29">
        <v>0</v>
      </c>
      <c r="AC88" s="29">
        <v>100.00000000000001</v>
      </c>
      <c r="AD88" s="42">
        <v>0.77942550741223937</v>
      </c>
      <c r="AE88" s="42">
        <v>2.0756841173424792</v>
      </c>
      <c r="AF88" s="42">
        <v>0.32513091782131454</v>
      </c>
      <c r="AG88" s="40"/>
      <c r="AH88" s="27" t="s">
        <v>325</v>
      </c>
      <c r="AI88" s="142">
        <v>45.53</v>
      </c>
      <c r="AJ88" s="142">
        <v>2.2200000000000002</v>
      </c>
      <c r="AK88" s="142">
        <v>9.1199999999999992</v>
      </c>
      <c r="AL88" s="142">
        <v>0</v>
      </c>
      <c r="AM88" s="142">
        <v>14.93</v>
      </c>
      <c r="AN88" s="142">
        <v>13.97</v>
      </c>
      <c r="AO88" s="142">
        <v>10.25</v>
      </c>
      <c r="AP88" s="142">
        <v>0.14000000000000001</v>
      </c>
      <c r="AQ88" s="142">
        <v>1.7</v>
      </c>
      <c r="AR88" s="142">
        <v>0.45</v>
      </c>
      <c r="AS88" s="142">
        <v>0</v>
      </c>
      <c r="AT88" s="142">
        <v>0.04</v>
      </c>
      <c r="AV88" s="124">
        <v>98.350000000000009</v>
      </c>
      <c r="AW88" s="29"/>
      <c r="AX88" s="42">
        <v>6.572272708918935</v>
      </c>
      <c r="AY88" s="42">
        <v>1.427727291081065</v>
      </c>
      <c r="AZ88" s="42">
        <v>0</v>
      </c>
      <c r="BA88" s="42">
        <v>8</v>
      </c>
      <c r="BB88" s="42">
        <v>0.12372257142127974</v>
      </c>
      <c r="BC88" s="42">
        <v>0.24105555242982191</v>
      </c>
      <c r="BD88" s="42">
        <v>0</v>
      </c>
      <c r="BE88" s="42">
        <v>0.71332354774817475</v>
      </c>
      <c r="BF88" s="42">
        <v>3.0056019051316385</v>
      </c>
      <c r="BG88" s="42">
        <v>0.91629642326908467</v>
      </c>
      <c r="BH88" s="42">
        <v>0</v>
      </c>
      <c r="BI88" s="42">
        <v>5</v>
      </c>
      <c r="BJ88" s="42">
        <v>0</v>
      </c>
      <c r="BK88" s="42">
        <v>0.17273916979407922</v>
      </c>
      <c r="BL88" s="42">
        <v>1.7115307290260402E-2</v>
      </c>
      <c r="BM88" s="42">
        <v>1.5851257090003437</v>
      </c>
      <c r="BN88" s="42">
        <v>0.22501981391531678</v>
      </c>
      <c r="BO88" s="42">
        <v>2</v>
      </c>
      <c r="BP88" s="42">
        <v>0.25073391570988435</v>
      </c>
      <c r="BQ88" s="42">
        <v>8.2855965257393333E-2</v>
      </c>
      <c r="BR88" s="42">
        <v>0.33358988096727771</v>
      </c>
      <c r="BS88" s="24" t="s">
        <v>622</v>
      </c>
      <c r="BT88" s="24" t="s">
        <v>623</v>
      </c>
      <c r="BU88" s="40">
        <v>0.62513025301396863</v>
      </c>
      <c r="BV88" s="42">
        <v>0.5995465935097064</v>
      </c>
      <c r="BW88" s="40">
        <v>0.2888428872680841</v>
      </c>
      <c r="BX88" s="40" t="s">
        <v>606</v>
      </c>
      <c r="BY88" s="40"/>
      <c r="BZ88" s="44">
        <v>849.34527476055769</v>
      </c>
      <c r="CA88" s="44">
        <v>173.17014472932806</v>
      </c>
      <c r="CB88" s="5">
        <v>191.02655295392421</v>
      </c>
      <c r="CC88" s="44">
        <v>194.18261739786678</v>
      </c>
      <c r="CD88" s="44">
        <v>187.27480691975734</v>
      </c>
      <c r="CE88" s="44">
        <v>-274.82012405195616</v>
      </c>
      <c r="CF88" s="44">
        <v>231.27393939387591</v>
      </c>
      <c r="CG88" s="44">
        <v>-469.00274144982291</v>
      </c>
      <c r="CH88" s="40">
        <v>-0.21069001045974695</v>
      </c>
      <c r="CI88" s="44">
        <v>194.18261739786678</v>
      </c>
      <c r="CJ88" s="24">
        <v>90.207241087319289</v>
      </c>
      <c r="CK88" s="44">
        <v>192.60458517589549</v>
      </c>
      <c r="CL88" s="44">
        <v>859.37297979021434</v>
      </c>
      <c r="CM88" s="45">
        <v>-0.4050867862535843</v>
      </c>
      <c r="CN88" s="45">
        <v>72.103052993544196</v>
      </c>
      <c r="CO88" s="45">
        <v>0.35535762659555958</v>
      </c>
      <c r="CP88" s="45">
        <v>15.048927857480271</v>
      </c>
      <c r="CQ88" s="45">
        <v>2.3000966908259466</v>
      </c>
      <c r="CR88" s="45">
        <v>0.42762421641496279</v>
      </c>
      <c r="CS88" s="45">
        <v>2.7443480939735334</v>
      </c>
      <c r="CT88" s="45">
        <v>2.999606826239213</v>
      </c>
      <c r="CU88" s="45">
        <v>4.9566323435903428</v>
      </c>
      <c r="CV88" s="45">
        <v>100.93564664866403</v>
      </c>
      <c r="CW88" s="24"/>
      <c r="CX88" s="40">
        <v>72.06557105472919</v>
      </c>
      <c r="CY88" s="40">
        <v>71.390480041442927</v>
      </c>
      <c r="CZ88" s="40">
        <v>60.974409503557752</v>
      </c>
      <c r="DA88" s="40">
        <v>71.288920275616903</v>
      </c>
      <c r="DB88" s="40"/>
      <c r="DC88" s="40">
        <v>1.1071240695263573</v>
      </c>
      <c r="DD88" s="40">
        <v>0.36800146561289948</v>
      </c>
      <c r="DE88" s="40"/>
      <c r="DF88" s="40">
        <v>2.5560987978713556</v>
      </c>
      <c r="DG88" s="40">
        <v>2.4415883376239353</v>
      </c>
      <c r="DH88" s="40"/>
      <c r="DI88" s="40">
        <v>0.48785553837195766</v>
      </c>
      <c r="DJ88" s="40"/>
      <c r="DK88" s="40">
        <v>3.6669827292731814</v>
      </c>
      <c r="DL88" s="40">
        <v>2.4701046430491389</v>
      </c>
      <c r="DM88" s="40"/>
      <c r="DN88" s="40">
        <v>2.5480835058870177</v>
      </c>
      <c r="DO88" s="40">
        <v>2.7126316605827001</v>
      </c>
      <c r="DP88" s="40"/>
      <c r="DQ88" s="40">
        <v>14.928349441961817</v>
      </c>
      <c r="DR88" s="40"/>
    </row>
    <row r="89" spans="1:122" ht="10.5" customHeight="1">
      <c r="A89" s="28" t="s">
        <v>324</v>
      </c>
      <c r="B89" s="27" t="s">
        <v>326</v>
      </c>
      <c r="C89" s="28" t="s">
        <v>297</v>
      </c>
      <c r="E89" s="142">
        <v>200</v>
      </c>
      <c r="F89" s="142">
        <v>850</v>
      </c>
      <c r="G89" s="142">
        <v>71.944706251963567</v>
      </c>
      <c r="H89" s="142">
        <v>0.33511362446329462</v>
      </c>
      <c r="I89" s="142">
        <v>14.650748769504663</v>
      </c>
      <c r="J89" s="142">
        <v>2.9322442140538274</v>
      </c>
      <c r="K89" s="142">
        <v>8.3778406115823656E-2</v>
      </c>
      <c r="L89" s="142">
        <v>0.50267043669494182</v>
      </c>
      <c r="M89" s="142">
        <v>2.9217719132893496</v>
      </c>
      <c r="N89" s="142">
        <v>3.2149963346947321</v>
      </c>
      <c r="O89" s="142">
        <v>3.2778301392816003</v>
      </c>
      <c r="P89" s="142">
        <v>0</v>
      </c>
      <c r="Q89" s="124">
        <v>99.863860090061792</v>
      </c>
      <c r="R89" s="29"/>
      <c r="S89" s="29">
        <v>72.042785234899327</v>
      </c>
      <c r="T89" s="29">
        <v>0.33557046979865773</v>
      </c>
      <c r="U89" s="29">
        <v>14.670721476510067</v>
      </c>
      <c r="V89" s="29">
        <v>2.9362416107382545</v>
      </c>
      <c r="W89" s="29">
        <v>8.3892617449664433E-2</v>
      </c>
      <c r="X89" s="29">
        <v>0.50335570469798641</v>
      </c>
      <c r="Y89" s="29">
        <v>2.9257550335570466</v>
      </c>
      <c r="Z89" s="29">
        <v>3.2193791946308719</v>
      </c>
      <c r="AA89" s="29">
        <v>3.2822986577181203</v>
      </c>
      <c r="AB89" s="29">
        <v>0</v>
      </c>
      <c r="AC89" s="29">
        <v>99.999999999999986</v>
      </c>
      <c r="AD89" s="42">
        <v>0.77491765024095161</v>
      </c>
      <c r="AE89" s="42">
        <v>3.2724749597741787</v>
      </c>
      <c r="AF89" s="42">
        <v>0.23405637468097762</v>
      </c>
      <c r="AG89" s="40"/>
      <c r="AH89" s="27" t="s">
        <v>326</v>
      </c>
      <c r="AI89" s="142">
        <v>44.73</v>
      </c>
      <c r="AJ89" s="142">
        <v>1.49</v>
      </c>
      <c r="AK89" s="142">
        <v>10.4</v>
      </c>
      <c r="AL89" s="142">
        <v>0</v>
      </c>
      <c r="AM89" s="142">
        <v>16.91</v>
      </c>
      <c r="AN89" s="142">
        <v>11.92</v>
      </c>
      <c r="AO89" s="142">
        <v>10.08</v>
      </c>
      <c r="AP89" s="142">
        <v>0.16</v>
      </c>
      <c r="AQ89" s="142">
        <v>1.7</v>
      </c>
      <c r="AR89" s="142">
        <v>0.55000000000000004</v>
      </c>
      <c r="AS89" s="142">
        <v>0</v>
      </c>
      <c r="AT89" s="142">
        <v>0.04</v>
      </c>
      <c r="AV89" s="124">
        <v>97.98</v>
      </c>
      <c r="AW89" s="29"/>
      <c r="AX89" s="42">
        <v>6.5383632594271468</v>
      </c>
      <c r="AY89" s="42">
        <v>1.4616367405728532</v>
      </c>
      <c r="AZ89" s="42">
        <v>0</v>
      </c>
      <c r="BA89" s="42">
        <v>8</v>
      </c>
      <c r="BB89" s="42">
        <v>0.32991134070807493</v>
      </c>
      <c r="BC89" s="42">
        <v>0.16383347965407757</v>
      </c>
      <c r="BD89" s="42">
        <v>0</v>
      </c>
      <c r="BE89" s="42">
        <v>0.7073334331423311</v>
      </c>
      <c r="BF89" s="42">
        <v>2.5969496442512874</v>
      </c>
      <c r="BG89" s="42">
        <v>1.2019721022442291</v>
      </c>
      <c r="BH89" s="42">
        <v>0</v>
      </c>
      <c r="BI89" s="42">
        <v>5</v>
      </c>
      <c r="BJ89" s="42">
        <v>0</v>
      </c>
      <c r="BK89" s="42">
        <v>0.15786999391898604</v>
      </c>
      <c r="BL89" s="42">
        <v>1.9807463753236859E-2</v>
      </c>
      <c r="BM89" s="42">
        <v>1.5785291218837598</v>
      </c>
      <c r="BN89" s="42">
        <v>0.24379342044401731</v>
      </c>
      <c r="BO89" s="42">
        <v>2</v>
      </c>
      <c r="BP89" s="42">
        <v>0.23797066773763675</v>
      </c>
      <c r="BQ89" s="42">
        <v>0.1025477601206595</v>
      </c>
      <c r="BR89" s="42">
        <v>0.34051842785829622</v>
      </c>
      <c r="BS89" s="24" t="s">
        <v>622</v>
      </c>
      <c r="BT89" s="24" t="s">
        <v>623</v>
      </c>
      <c r="BU89" s="40">
        <v>0.55679244180122844</v>
      </c>
      <c r="BV89" s="42">
        <v>0.7958420647619564</v>
      </c>
      <c r="BW89" s="40">
        <v>0.24319271332694153</v>
      </c>
      <c r="BX89" s="40" t="s">
        <v>606</v>
      </c>
      <c r="BY89" s="40"/>
      <c r="BZ89" s="44">
        <v>852.64085872825194</v>
      </c>
      <c r="CA89" s="44">
        <v>243.9420304109172</v>
      </c>
      <c r="CB89" s="5">
        <v>246.03869219071143</v>
      </c>
      <c r="CC89" s="44">
        <v>239.8411028632656</v>
      </c>
      <c r="CD89" s="44">
        <v>238.96486764034296</v>
      </c>
      <c r="CE89" s="44">
        <v>-70.060277756052386</v>
      </c>
      <c r="CF89" s="44">
        <v>348.84035765252253</v>
      </c>
      <c r="CG89" s="44">
        <v>-309.90138061931799</v>
      </c>
      <c r="CH89" s="40">
        <v>-0.4178272309386471</v>
      </c>
      <c r="CI89" s="44">
        <v>239.8411028632656</v>
      </c>
      <c r="CJ89" s="24">
        <v>147.31423181811192</v>
      </c>
      <c r="CK89" s="44">
        <v>242.93989752698852</v>
      </c>
      <c r="CL89" s="44">
        <v>832.77659513044853</v>
      </c>
      <c r="CM89" s="45">
        <v>-0.31143424466914449</v>
      </c>
      <c r="CN89" s="45">
        <v>73.229998412851018</v>
      </c>
      <c r="CO89" s="45">
        <v>0.25397693830959522</v>
      </c>
      <c r="CP89" s="45">
        <v>15.326235837256057</v>
      </c>
      <c r="CQ89" s="45">
        <v>1.84890732761537</v>
      </c>
      <c r="CR89" s="45">
        <v>2.4534616102134119E-2</v>
      </c>
      <c r="CS89" s="45">
        <v>2.7211004768383109</v>
      </c>
      <c r="CT89" s="45">
        <v>3.4772435350718562</v>
      </c>
      <c r="CU89" s="45">
        <v>6.8691002615646362</v>
      </c>
      <c r="CV89" s="45">
        <v>103.75109740560897</v>
      </c>
      <c r="CW89" s="24"/>
      <c r="CX89" s="40">
        <v>73.222057675240038</v>
      </c>
      <c r="CY89" s="40">
        <v>72.349550765427253</v>
      </c>
      <c r="CZ89" s="40">
        <v>63.070953738920863</v>
      </c>
      <c r="DA89" s="40">
        <v>73.346699413276454</v>
      </c>
      <c r="DB89" s="40"/>
      <c r="DC89" s="40">
        <v>0.71457561916195089</v>
      </c>
      <c r="DD89" s="40">
        <v>0.25086494844684742</v>
      </c>
      <c r="DE89" s="40"/>
      <c r="DF89" s="40">
        <v>2.4893710981561261</v>
      </c>
      <c r="DG89" s="40">
        <v>2.2785563616973485</v>
      </c>
      <c r="DH89" s="40"/>
      <c r="DI89" s="40">
        <v>0.39572055637557058</v>
      </c>
      <c r="DJ89" s="40"/>
      <c r="DK89" s="40">
        <v>2.4873675545714296</v>
      </c>
      <c r="DL89" s="40">
        <v>2.5584151089347986</v>
      </c>
      <c r="DM89" s="40"/>
      <c r="DN89" s="40">
        <v>2.4942567382615062</v>
      </c>
      <c r="DO89" s="40">
        <v>2.5737294797449528</v>
      </c>
      <c r="DP89" s="40"/>
      <c r="DQ89" s="40">
        <v>15.369065162302689</v>
      </c>
      <c r="DR89" s="40"/>
    </row>
    <row r="90" spans="1:122" ht="10.5" customHeight="1">
      <c r="A90" s="17" t="s">
        <v>197</v>
      </c>
      <c r="B90" s="16">
        <v>19</v>
      </c>
      <c r="C90" s="17" t="s">
        <v>199</v>
      </c>
      <c r="D90" s="123">
        <v>0.223800003528595</v>
      </c>
      <c r="E90" s="139">
        <v>223.800003528595</v>
      </c>
      <c r="F90" s="141">
        <v>776</v>
      </c>
      <c r="G90" s="123">
        <v>76.160003662109403</v>
      </c>
      <c r="H90" s="123">
        <v>0.230000004172325</v>
      </c>
      <c r="I90" s="123">
        <v>14.2700004577637</v>
      </c>
      <c r="J90" s="123">
        <v>0.94999998807907104</v>
      </c>
      <c r="K90" s="123">
        <v>5.0000000745058101E-2</v>
      </c>
      <c r="L90" s="123">
        <v>0.38999998569488498</v>
      </c>
      <c r="M90" s="123">
        <v>1.7400000095367401</v>
      </c>
      <c r="N90" s="123">
        <v>3.3599998950958199</v>
      </c>
      <c r="O90" s="123">
        <v>2.8699998855590798</v>
      </c>
      <c r="P90" s="123"/>
      <c r="Q90" s="122">
        <v>100.02000388875609</v>
      </c>
      <c r="R90" s="26"/>
      <c r="S90" s="26">
        <v>76.144771746675616</v>
      </c>
      <c r="T90" s="26">
        <v>0.22995400442908884</v>
      </c>
      <c r="U90" s="26">
        <v>14.26714647365444</v>
      </c>
      <c r="V90" s="26">
        <v>0.94980998914544812</v>
      </c>
      <c r="W90" s="26">
        <v>4.9990000800908714E-2</v>
      </c>
      <c r="X90" s="26">
        <v>0.38992198613454304</v>
      </c>
      <c r="Y90" s="26">
        <v>1.7396520114836198</v>
      </c>
      <c r="Z90" s="26">
        <v>3.3593278988799753</v>
      </c>
      <c r="AA90" s="26">
        <v>2.8694258887963464</v>
      </c>
      <c r="AB90" s="26">
        <v>0</v>
      </c>
      <c r="AC90" s="26">
        <v>99.999999999999972</v>
      </c>
      <c r="AD90" s="42">
        <v>0.80983150548743721</v>
      </c>
      <c r="AE90" s="42">
        <v>1.3665280381567104</v>
      </c>
      <c r="AF90" s="42">
        <v>0.42255996289775649</v>
      </c>
      <c r="AG90" s="43"/>
      <c r="AH90" s="16">
        <v>19</v>
      </c>
      <c r="AI90" s="122">
        <v>49.450000762939403</v>
      </c>
      <c r="AJ90" s="122">
        <v>1.5700000524520901</v>
      </c>
      <c r="AK90" s="122">
        <v>7.5599999427795401</v>
      </c>
      <c r="AL90" s="122"/>
      <c r="AM90" s="122">
        <v>11.310000419616699</v>
      </c>
      <c r="AN90" s="122">
        <v>15.1599998474121</v>
      </c>
      <c r="AO90" s="122">
        <v>10.5</v>
      </c>
      <c r="AP90" s="122">
        <v>0.479999989271164</v>
      </c>
      <c r="AQ90" s="122">
        <v>1.46000003814697</v>
      </c>
      <c r="AR90" s="122">
        <v>0.21999999880790699</v>
      </c>
      <c r="AS90" s="124">
        <v>0</v>
      </c>
      <c r="AT90" s="124">
        <v>0</v>
      </c>
      <c r="AU90" s="124">
        <v>0</v>
      </c>
      <c r="AV90" s="124">
        <v>97.710001051425863</v>
      </c>
      <c r="AW90" s="29"/>
      <c r="AX90" s="42">
        <v>7.0528231235759291</v>
      </c>
      <c r="AY90" s="42">
        <v>0.94717687642407089</v>
      </c>
      <c r="AZ90" s="42">
        <v>0</v>
      </c>
      <c r="BA90" s="42">
        <v>8</v>
      </c>
      <c r="BB90" s="42">
        <v>0.32352439222000728</v>
      </c>
      <c r="BC90" s="42">
        <v>0.1684389774401843</v>
      </c>
      <c r="BD90" s="42">
        <v>0</v>
      </c>
      <c r="BE90" s="42">
        <v>0.39102806392519085</v>
      </c>
      <c r="BF90" s="42">
        <v>3.2226490468949995</v>
      </c>
      <c r="BG90" s="42">
        <v>0.89435951951961812</v>
      </c>
      <c r="BH90" s="42">
        <v>0</v>
      </c>
      <c r="BI90" s="42">
        <v>5</v>
      </c>
      <c r="BJ90" s="42">
        <v>0</v>
      </c>
      <c r="BK90" s="42">
        <v>6.3646465336373304E-2</v>
      </c>
      <c r="BL90" s="42">
        <v>5.797979257103808E-2</v>
      </c>
      <c r="BM90" s="42">
        <v>1.6043824691550372</v>
      </c>
      <c r="BN90" s="42">
        <v>0.27399127293755132</v>
      </c>
      <c r="BO90" s="42">
        <v>2</v>
      </c>
      <c r="BP90" s="42">
        <v>0.12971445529371534</v>
      </c>
      <c r="BQ90" s="42">
        <v>4.0023283042337023E-2</v>
      </c>
      <c r="BR90" s="42">
        <v>0.16973773833605235</v>
      </c>
      <c r="BS90" s="24" t="s">
        <v>622</v>
      </c>
      <c r="BT90" s="24" t="s">
        <v>623</v>
      </c>
      <c r="BU90" s="40">
        <v>0.70491523131665113</v>
      </c>
      <c r="BV90" s="42">
        <v>0.41852650064937702</v>
      </c>
      <c r="BW90" s="40">
        <v>0.30626996956017183</v>
      </c>
      <c r="BX90" s="40" t="s">
        <v>606</v>
      </c>
      <c r="BY90" s="40"/>
      <c r="BZ90" s="44">
        <v>790.70376471264376</v>
      </c>
      <c r="CA90" s="44">
        <v>117.41640797502014</v>
      </c>
      <c r="CB90" s="5">
        <v>148.16897443242459</v>
      </c>
      <c r="CC90" s="44">
        <v>157.3131354888009</v>
      </c>
      <c r="CD90" s="44">
        <v>123.02780383573057</v>
      </c>
      <c r="CE90" s="44">
        <v>-389.85944245171709</v>
      </c>
      <c r="CF90" s="44">
        <v>330.30726887924885</v>
      </c>
      <c r="CG90" s="44">
        <v>-547.17257794051795</v>
      </c>
      <c r="CH90" s="40">
        <v>-1.2292606812223841</v>
      </c>
      <c r="CI90" s="44">
        <v>157.3131354888009</v>
      </c>
      <c r="CJ90" s="24">
        <v>45.175620399766416</v>
      </c>
      <c r="CK90" s="44">
        <v>157.3131354888009</v>
      </c>
      <c r="CL90" s="44">
        <v>836.95550861373817</v>
      </c>
      <c r="CM90" s="45">
        <v>0.75463172566498016</v>
      </c>
      <c r="CN90" s="45">
        <v>77.333402097773302</v>
      </c>
      <c r="CO90" s="45">
        <v>0.20034777830448394</v>
      </c>
      <c r="CP90" s="45">
        <v>12.729492946898267</v>
      </c>
      <c r="CQ90" s="45">
        <v>1.0814853318852424</v>
      </c>
      <c r="CR90" s="45">
        <v>0.36020152354765628</v>
      </c>
      <c r="CS90" s="45">
        <v>1.4166812260715815</v>
      </c>
      <c r="CT90" s="45">
        <v>3.088639363423467</v>
      </c>
      <c r="CU90" s="45">
        <v>4.6791426522485402</v>
      </c>
      <c r="CV90" s="45">
        <v>100.88939292015256</v>
      </c>
      <c r="CW90" s="24"/>
      <c r="CX90" s="40">
        <v>77.928036204313258</v>
      </c>
      <c r="CY90" s="40">
        <v>78.944185598496404</v>
      </c>
      <c r="CZ90" s="40">
        <v>71.05131318569525</v>
      </c>
      <c r="DA90" s="40">
        <v>81.557118300626712</v>
      </c>
      <c r="DB90" s="40"/>
      <c r="DC90" s="40">
        <v>0.64615720524860121</v>
      </c>
      <c r="DD90" s="40">
        <v>0.22916259195108243</v>
      </c>
      <c r="DE90" s="40"/>
      <c r="DF90" s="40">
        <v>0.88563920623122805</v>
      </c>
      <c r="DG90" s="40">
        <v>0.94047836128247719</v>
      </c>
      <c r="DH90" s="40"/>
      <c r="DI90" s="40">
        <v>0.22331889896750079</v>
      </c>
      <c r="DJ90" s="40"/>
      <c r="DK90" s="40">
        <v>1.6098801256985573</v>
      </c>
      <c r="DL90" s="40">
        <v>2.118973713798447</v>
      </c>
      <c r="DM90" s="40"/>
      <c r="DN90" s="40">
        <v>2.9397836166955802</v>
      </c>
      <c r="DO90" s="40">
        <v>2.6548486018564357</v>
      </c>
      <c r="DP90" s="40"/>
      <c r="DQ90" s="40">
        <v>13.770023422980387</v>
      </c>
      <c r="DR90" s="40"/>
    </row>
    <row r="91" spans="1:122" ht="10.5" customHeight="1">
      <c r="A91" s="17" t="s">
        <v>197</v>
      </c>
      <c r="B91" s="16">
        <v>22</v>
      </c>
      <c r="C91" s="17" t="s">
        <v>138</v>
      </c>
      <c r="D91" s="123">
        <v>0.230000004172325</v>
      </c>
      <c r="E91" s="139">
        <v>230.00000417232499</v>
      </c>
      <c r="F91" s="141">
        <v>834</v>
      </c>
      <c r="G91" s="123">
        <v>73.589996337890597</v>
      </c>
      <c r="H91" s="123">
        <v>0.33000001311302202</v>
      </c>
      <c r="I91" s="123">
        <v>15.6099996566772</v>
      </c>
      <c r="J91" s="123">
        <v>1.6000000238418599</v>
      </c>
      <c r="K91" s="123">
        <v>5.9999998658895499E-2</v>
      </c>
      <c r="L91" s="123">
        <v>0.40999999642372098</v>
      </c>
      <c r="M91" s="123">
        <v>2.1500000953674299</v>
      </c>
      <c r="N91" s="123">
        <v>3.8399999141693102</v>
      </c>
      <c r="O91" s="123">
        <v>2.4100000858306898</v>
      </c>
      <c r="P91" s="123"/>
      <c r="Q91" s="122">
        <v>99.999996121972728</v>
      </c>
      <c r="R91" s="26"/>
      <c r="S91" s="26">
        <v>73.58999919173084</v>
      </c>
      <c r="T91" s="26">
        <v>0.33000002591051303</v>
      </c>
      <c r="U91" s="26">
        <v>15.610000262037268</v>
      </c>
      <c r="V91" s="26">
        <v>1.6000000858902994</v>
      </c>
      <c r="W91" s="26">
        <v>6.0000000985711899E-2</v>
      </c>
      <c r="X91" s="26">
        <v>0.41000001232363331</v>
      </c>
      <c r="Y91" s="26">
        <v>2.1500001787450231</v>
      </c>
      <c r="Z91" s="26">
        <v>3.8400000630855602</v>
      </c>
      <c r="AA91" s="26">
        <v>2.4100001792911541</v>
      </c>
      <c r="AB91" s="26">
        <v>0</v>
      </c>
      <c r="AC91" s="26">
        <v>100</v>
      </c>
      <c r="AD91" s="42">
        <v>0.78563726941335976</v>
      </c>
      <c r="AE91" s="42">
        <v>2.1892515927520257</v>
      </c>
      <c r="AF91" s="42">
        <v>0.31355318667007187</v>
      </c>
      <c r="AG91" s="43"/>
      <c r="AH91" s="16">
        <v>22</v>
      </c>
      <c r="AI91" s="122">
        <v>46.680000305175803</v>
      </c>
      <c r="AJ91" s="122">
        <v>1.66999995708466</v>
      </c>
      <c r="AK91" s="122">
        <v>9.9499998092651296</v>
      </c>
      <c r="AL91" s="122"/>
      <c r="AM91" s="122">
        <v>11.1300001144409</v>
      </c>
      <c r="AN91" s="122">
        <v>14.170000076293899</v>
      </c>
      <c r="AO91" s="122">
        <v>10.439999580383301</v>
      </c>
      <c r="AP91" s="122">
        <v>0.270000010728836</v>
      </c>
      <c r="AQ91" s="122">
        <v>2.0899999141693102</v>
      </c>
      <c r="AR91" s="122">
        <v>0.40000000596046498</v>
      </c>
      <c r="AS91" s="124">
        <v>0</v>
      </c>
      <c r="AT91" s="124">
        <v>0</v>
      </c>
      <c r="AU91" s="124">
        <v>0</v>
      </c>
      <c r="AV91" s="124">
        <v>96.799999773502307</v>
      </c>
      <c r="AW91" s="29"/>
      <c r="AX91" s="42">
        <v>6.7233265755948111</v>
      </c>
      <c r="AY91" s="42">
        <v>1.2766734244051889</v>
      </c>
      <c r="AZ91" s="42">
        <v>0</v>
      </c>
      <c r="BA91" s="42">
        <v>8</v>
      </c>
      <c r="BB91" s="42">
        <v>0.41221675642555056</v>
      </c>
      <c r="BC91" s="42">
        <v>0.18093228015444543</v>
      </c>
      <c r="BD91" s="42">
        <v>0</v>
      </c>
      <c r="BE91" s="42">
        <v>0.60646982601330279</v>
      </c>
      <c r="BF91" s="42">
        <v>3.0418677969466361</v>
      </c>
      <c r="BG91" s="42">
        <v>0.73417002835701139</v>
      </c>
      <c r="BH91" s="42">
        <v>2.4343312103053627E-2</v>
      </c>
      <c r="BI91" s="42">
        <v>5</v>
      </c>
      <c r="BJ91" s="42">
        <v>0</v>
      </c>
      <c r="BK91" s="42">
        <v>0</v>
      </c>
      <c r="BL91" s="42">
        <v>8.5915521713271423E-3</v>
      </c>
      <c r="BM91" s="42">
        <v>1.6109266158211244</v>
      </c>
      <c r="BN91" s="42">
        <v>0.38048183200754848</v>
      </c>
      <c r="BO91" s="42">
        <v>2</v>
      </c>
      <c r="BP91" s="42">
        <v>0.20311776034238893</v>
      </c>
      <c r="BQ91" s="42">
        <v>7.348635332260868E-2</v>
      </c>
      <c r="BR91" s="42">
        <v>0.2766041136649976</v>
      </c>
      <c r="BS91" s="24" t="s">
        <v>622</v>
      </c>
      <c r="BT91" s="24" t="s">
        <v>623</v>
      </c>
      <c r="BU91" s="40">
        <v>0.69409298031289235</v>
      </c>
      <c r="BV91" s="42">
        <v>0.44064094945884064</v>
      </c>
      <c r="BW91" s="40">
        <v>0.20127469630154637</v>
      </c>
      <c r="BX91" s="40" t="s">
        <v>606</v>
      </c>
      <c r="BY91" s="40"/>
      <c r="BZ91" s="44">
        <v>855.01313434136728</v>
      </c>
      <c r="CA91" s="44">
        <v>217.54846976019988</v>
      </c>
      <c r="CB91" s="5">
        <v>313.64731864198723</v>
      </c>
      <c r="CC91" s="44">
        <v>245.4774896085963</v>
      </c>
      <c r="CD91" s="44">
        <v>241.17825313640787</v>
      </c>
      <c r="CE91" s="44">
        <v>342.56617912226375</v>
      </c>
      <c r="CF91" s="44">
        <v>742.00648267473639</v>
      </c>
      <c r="CG91" s="44">
        <v>97.088689513667447</v>
      </c>
      <c r="CH91" s="40">
        <v>-1.3657351380762155</v>
      </c>
      <c r="CI91" s="44">
        <v>245.4774896085963</v>
      </c>
      <c r="CJ91" s="24">
        <v>225.83955694503874</v>
      </c>
      <c r="CK91" s="44">
        <v>279.56240412529178</v>
      </c>
      <c r="CL91" s="44">
        <v>880.96655178823664</v>
      </c>
      <c r="CM91" s="45">
        <v>1.8237568281477006</v>
      </c>
      <c r="CN91" s="45">
        <v>73.596690831674707</v>
      </c>
      <c r="CO91" s="45">
        <v>0.20656039773281037</v>
      </c>
      <c r="CP91" s="45">
        <v>14.925788918220199</v>
      </c>
      <c r="CQ91" s="45">
        <v>1.5020300897589769</v>
      </c>
      <c r="CR91" s="45">
        <v>0.40977695355242755</v>
      </c>
      <c r="CS91" s="45">
        <v>1.3505036224300273</v>
      </c>
      <c r="CT91" s="45">
        <v>3.253654222680773</v>
      </c>
      <c r="CU91" s="45">
        <v>5.7946391463975599</v>
      </c>
      <c r="CV91" s="45">
        <v>101.03964418244749</v>
      </c>
      <c r="CW91" s="24"/>
      <c r="CX91" s="40">
        <v>72.294285146044572</v>
      </c>
      <c r="CY91" s="40">
        <v>73.811465800180798</v>
      </c>
      <c r="CZ91" s="40">
        <v>64.461960973579224</v>
      </c>
      <c r="DA91" s="40">
        <v>74.835951202226468</v>
      </c>
      <c r="DB91" s="40"/>
      <c r="DC91" s="40">
        <v>0.93646407162709189</v>
      </c>
      <c r="DD91" s="40">
        <v>0.33374543680581681</v>
      </c>
      <c r="DE91" s="40"/>
      <c r="DF91" s="40">
        <v>1.6034647921923793</v>
      </c>
      <c r="DG91" s="40">
        <v>1.7416383161282898</v>
      </c>
      <c r="DH91" s="40"/>
      <c r="DI91" s="40">
        <v>0.46455239900895889</v>
      </c>
      <c r="DJ91" s="40"/>
      <c r="DK91" s="40">
        <v>2.9522875997107203</v>
      </c>
      <c r="DL91" s="40">
        <v>3.1026997918032038</v>
      </c>
      <c r="DM91" s="40"/>
      <c r="DN91" s="40">
        <v>2.4842761685834782</v>
      </c>
      <c r="DO91" s="40">
        <v>2.1707634622419598</v>
      </c>
      <c r="DP91" s="40"/>
      <c r="DQ91" s="40">
        <v>15.782310998170171</v>
      </c>
      <c r="DR91" s="40"/>
    </row>
    <row r="92" spans="1:122" ht="10.5" customHeight="1">
      <c r="A92" s="17" t="s">
        <v>197</v>
      </c>
      <c r="B92" s="16">
        <v>23</v>
      </c>
      <c r="C92" s="17" t="s">
        <v>138</v>
      </c>
      <c r="D92" s="123">
        <v>0.230000004172325</v>
      </c>
      <c r="E92" s="139">
        <v>230.00000417232499</v>
      </c>
      <c r="F92" s="141">
        <v>834</v>
      </c>
      <c r="G92" s="123">
        <v>74.459999084472699</v>
      </c>
      <c r="H92" s="123">
        <v>0.34999999403953502</v>
      </c>
      <c r="I92" s="123">
        <v>15.2799997329712</v>
      </c>
      <c r="J92" s="123">
        <v>1.0099999904632599</v>
      </c>
      <c r="K92" s="123">
        <v>9.00000035762787E-2</v>
      </c>
      <c r="L92" s="123">
        <v>0.270000010728836</v>
      </c>
      <c r="M92" s="123">
        <v>1.9299999475479099</v>
      </c>
      <c r="N92" s="123">
        <v>4.0999999046325701</v>
      </c>
      <c r="O92" s="123">
        <v>2.5199999809265101</v>
      </c>
      <c r="P92" s="123"/>
      <c r="Q92" s="122">
        <v>100.00999864935881</v>
      </c>
      <c r="R92" s="26"/>
      <c r="S92" s="26">
        <v>74.452554834576119</v>
      </c>
      <c r="T92" s="26">
        <v>0.34996500226607991</v>
      </c>
      <c r="U92" s="26">
        <v>15.278472092119328</v>
      </c>
      <c r="V92" s="26">
        <v>1.0098990142019517</v>
      </c>
      <c r="W92" s="26">
        <v>8.999100569116518E-2</v>
      </c>
      <c r="X92" s="26">
        <v>0.26997301707349541</v>
      </c>
      <c r="Y92" s="26">
        <v>1.9298069929133868</v>
      </c>
      <c r="Z92" s="26">
        <v>4.0995900010032216</v>
      </c>
      <c r="AA92" s="26">
        <v>2.5197480401552497</v>
      </c>
      <c r="AB92" s="26">
        <v>0</v>
      </c>
      <c r="AC92" s="26">
        <v>99.999999999999986</v>
      </c>
      <c r="AD92" s="42">
        <v>0.79808255271505923</v>
      </c>
      <c r="AE92" s="42">
        <v>2.0985393948103797</v>
      </c>
      <c r="AF92" s="42">
        <v>0.32273270485921857</v>
      </c>
      <c r="AG92" s="43"/>
      <c r="AH92" s="16">
        <v>23</v>
      </c>
      <c r="AI92" s="122">
        <v>47.080001831054702</v>
      </c>
      <c r="AJ92" s="122">
        <v>1.8200000524520901</v>
      </c>
      <c r="AK92" s="122">
        <v>9.7899999618530291</v>
      </c>
      <c r="AL92" s="122"/>
      <c r="AM92" s="122">
        <v>10.439999580383301</v>
      </c>
      <c r="AN92" s="122">
        <v>14.5200004577637</v>
      </c>
      <c r="AO92" s="122">
        <v>10.460000038146999</v>
      </c>
      <c r="AP92" s="122">
        <v>0.30000001192092901</v>
      </c>
      <c r="AQ92" s="122">
        <v>2.0699999332428001</v>
      </c>
      <c r="AR92" s="122">
        <v>0.40000000596046498</v>
      </c>
      <c r="AS92" s="124">
        <v>0</v>
      </c>
      <c r="AT92" s="124">
        <v>0</v>
      </c>
      <c r="AU92" s="124">
        <v>0</v>
      </c>
      <c r="AV92" s="124">
        <v>96.88000187277801</v>
      </c>
      <c r="AW92" s="29"/>
      <c r="AX92" s="42">
        <v>6.7566688589474202</v>
      </c>
      <c r="AY92" s="42">
        <v>1.2433311410525798</v>
      </c>
      <c r="AZ92" s="42">
        <v>0</v>
      </c>
      <c r="BA92" s="42">
        <v>8</v>
      </c>
      <c r="BB92" s="42">
        <v>0.41245344542918905</v>
      </c>
      <c r="BC92" s="42">
        <v>0.19647794353940531</v>
      </c>
      <c r="BD92" s="42">
        <v>0</v>
      </c>
      <c r="BE92" s="42">
        <v>0.56374606296313345</v>
      </c>
      <c r="BF92" s="42">
        <v>3.1058460129854542</v>
      </c>
      <c r="BG92" s="42">
        <v>0.68928040666887469</v>
      </c>
      <c r="BH92" s="42">
        <v>3.219612841394337E-2</v>
      </c>
      <c r="BI92" s="42">
        <v>5</v>
      </c>
      <c r="BJ92" s="42">
        <v>0</v>
      </c>
      <c r="BK92" s="42">
        <v>0</v>
      </c>
      <c r="BL92" s="42">
        <v>4.2671888030589786E-3</v>
      </c>
      <c r="BM92" s="42">
        <v>1.6082359611282477</v>
      </c>
      <c r="BN92" s="42">
        <v>0.38749685006869328</v>
      </c>
      <c r="BO92" s="42">
        <v>2</v>
      </c>
      <c r="BP92" s="42">
        <v>0.18844926091890102</v>
      </c>
      <c r="BQ92" s="42">
        <v>7.3223334731232506E-2</v>
      </c>
      <c r="BR92" s="42">
        <v>0.26167259565013351</v>
      </c>
      <c r="BS92" s="24" t="s">
        <v>622</v>
      </c>
      <c r="BT92" s="24" t="s">
        <v>623</v>
      </c>
      <c r="BU92" s="40">
        <v>0.71253426783442464</v>
      </c>
      <c r="BV92" s="42">
        <v>0.40336052101261427</v>
      </c>
      <c r="BW92" s="40">
        <v>0.19221012577133975</v>
      </c>
      <c r="BX92" s="40" t="s">
        <v>606</v>
      </c>
      <c r="BY92" s="40"/>
      <c r="BZ92" s="44">
        <v>852.53754178845566</v>
      </c>
      <c r="CA92" s="44">
        <v>207.60468949897165</v>
      </c>
      <c r="CB92" s="5">
        <v>308.74460486943804</v>
      </c>
      <c r="CC92" s="44">
        <v>243.95935348082116</v>
      </c>
      <c r="CD92" s="44">
        <v>241.66749838542597</v>
      </c>
      <c r="CE92" s="44">
        <v>329.13049399524846</v>
      </c>
      <c r="CF92" s="44">
        <v>734.82146850891809</v>
      </c>
      <c r="CG92" s="44">
        <v>85.171140514427293</v>
      </c>
      <c r="CH92" s="40">
        <v>-1.3800301508739221</v>
      </c>
      <c r="CI92" s="44">
        <v>243.95935348082116</v>
      </c>
      <c r="CJ92" s="24">
        <v>220.46611516619643</v>
      </c>
      <c r="CK92" s="44">
        <v>276.3519791751296</v>
      </c>
      <c r="CL92" s="44">
        <v>887.90935273117054</v>
      </c>
      <c r="CM92" s="45">
        <v>1.9125499007049545</v>
      </c>
      <c r="CN92" s="45">
        <v>73.408121940005998</v>
      </c>
      <c r="CO92" s="45">
        <v>0.2179994274685785</v>
      </c>
      <c r="CP92" s="45">
        <v>14.775140122401872</v>
      </c>
      <c r="CQ92" s="45">
        <v>1.4974849679491762</v>
      </c>
      <c r="CR92" s="45">
        <v>0.53493383349851631</v>
      </c>
      <c r="CS92" s="45">
        <v>1.3435234555785946</v>
      </c>
      <c r="CT92" s="45">
        <v>3.2706104351772862</v>
      </c>
      <c r="CU92" s="45">
        <v>5.4431002372186628</v>
      </c>
      <c r="CV92" s="45">
        <v>100.49091441929868</v>
      </c>
      <c r="CW92" s="24"/>
      <c r="CX92" s="40">
        <v>72.214755887871519</v>
      </c>
      <c r="CY92" s="40">
        <v>73.872907734355778</v>
      </c>
      <c r="CZ92" s="40">
        <v>64.816347014765981</v>
      </c>
      <c r="DA92" s="40">
        <v>75.206819314164505</v>
      </c>
      <c r="DB92" s="40"/>
      <c r="DC92" s="40">
        <v>1.0151779288744898</v>
      </c>
      <c r="DD92" s="40">
        <v>0.36264390901425897</v>
      </c>
      <c r="DE92" s="40"/>
      <c r="DF92" s="40">
        <v>1.5130191879691306</v>
      </c>
      <c r="DG92" s="40">
        <v>1.6683388552621994</v>
      </c>
      <c r="DH92" s="40"/>
      <c r="DI92" s="40">
        <v>0.46137196967654959</v>
      </c>
      <c r="DJ92" s="40"/>
      <c r="DK92" s="40">
        <v>3.0193141906298093</v>
      </c>
      <c r="DL92" s="40">
        <v>3.1167315294099009</v>
      </c>
      <c r="DM92" s="40"/>
      <c r="DN92" s="40">
        <v>2.550781041520521</v>
      </c>
      <c r="DO92" s="40">
        <v>2.1891653026700899</v>
      </c>
      <c r="DP92" s="40"/>
      <c r="DQ92" s="40">
        <v>15.642032265196885</v>
      </c>
      <c r="DR92" s="40"/>
    </row>
    <row r="93" spans="1:122" ht="10.5" customHeight="1">
      <c r="A93" s="17" t="s">
        <v>197</v>
      </c>
      <c r="B93" s="16">
        <v>42</v>
      </c>
      <c r="C93" s="17" t="s">
        <v>138</v>
      </c>
      <c r="D93" s="123">
        <v>0.22499999403953599</v>
      </c>
      <c r="E93" s="139">
        <v>224.99999403953601</v>
      </c>
      <c r="F93" s="141">
        <v>899</v>
      </c>
      <c r="G93" s="123">
        <v>68.050003051757798</v>
      </c>
      <c r="H93" s="123">
        <v>0.37000000476837203</v>
      </c>
      <c r="I93" s="123">
        <v>16.690000534057599</v>
      </c>
      <c r="J93" s="123">
        <v>3.3399999141693102</v>
      </c>
      <c r="K93" s="123">
        <v>7.9999998211860698E-2</v>
      </c>
      <c r="L93" s="123">
        <v>1.08000004291534</v>
      </c>
      <c r="M93" s="123">
        <v>3.96000003814697</v>
      </c>
      <c r="N93" s="123">
        <v>4.6100001335143999</v>
      </c>
      <c r="O93" s="123">
        <v>1.8200000524520901</v>
      </c>
      <c r="P93" s="123"/>
      <c r="Q93" s="122">
        <v>100.00000376999375</v>
      </c>
      <c r="R93" s="26"/>
      <c r="S93" s="26">
        <v>68.050000486277028</v>
      </c>
      <c r="T93" s="26">
        <v>0.3699999908193955</v>
      </c>
      <c r="U93" s="26">
        <v>16.689999904845646</v>
      </c>
      <c r="V93" s="26">
        <v>3.3399997882515269</v>
      </c>
      <c r="W93" s="26">
        <v>7.9999995195865869E-2</v>
      </c>
      <c r="X93" s="26">
        <v>1.0800000021994074</v>
      </c>
      <c r="Y93" s="26">
        <v>3.9599998888552217</v>
      </c>
      <c r="Z93" s="26">
        <v>4.6099999597176895</v>
      </c>
      <c r="AA93" s="26">
        <v>1.8199999838382042</v>
      </c>
      <c r="AB93" s="26">
        <v>0</v>
      </c>
      <c r="AC93" s="26">
        <v>99.999999999999986</v>
      </c>
      <c r="AD93" s="42">
        <v>0.73453731227956753</v>
      </c>
      <c r="AE93" s="42">
        <v>1.734931055626227</v>
      </c>
      <c r="AF93" s="42">
        <v>0.36563993009726031</v>
      </c>
      <c r="AG93" s="43"/>
      <c r="AH93" s="16">
        <v>42</v>
      </c>
      <c r="AI93" s="122">
        <v>45.639999389648402</v>
      </c>
      <c r="AJ93" s="122">
        <v>1.96000003814697</v>
      </c>
      <c r="AK93" s="122">
        <v>10.560000419616699</v>
      </c>
      <c r="AL93" s="122"/>
      <c r="AM93" s="122">
        <v>12.439999580383301</v>
      </c>
      <c r="AN93" s="122">
        <v>13.8599996566772</v>
      </c>
      <c r="AO93" s="122">
        <v>10.75</v>
      </c>
      <c r="AP93" s="122">
        <v>0.21999999880790699</v>
      </c>
      <c r="AQ93" s="122">
        <v>2.2000000476837198</v>
      </c>
      <c r="AR93" s="122">
        <v>0.37000000476837203</v>
      </c>
      <c r="AS93" s="124">
        <v>0</v>
      </c>
      <c r="AT93" s="124">
        <v>0</v>
      </c>
      <c r="AU93" s="124">
        <v>0</v>
      </c>
      <c r="AV93" s="124">
        <v>97.99999913573258</v>
      </c>
      <c r="AW93" s="29"/>
      <c r="AX93" s="42">
        <v>6.5367427987010123</v>
      </c>
      <c r="AY93" s="42">
        <v>1.4632572012989877</v>
      </c>
      <c r="AZ93" s="42">
        <v>0</v>
      </c>
      <c r="BA93" s="42">
        <v>8</v>
      </c>
      <c r="BB93" s="42">
        <v>0.31914079045654575</v>
      </c>
      <c r="BC93" s="42">
        <v>0.21116312794262004</v>
      </c>
      <c r="BD93" s="42">
        <v>0</v>
      </c>
      <c r="BE93" s="42">
        <v>0.73295975273967429</v>
      </c>
      <c r="BF93" s="42">
        <v>2.9586671687147819</v>
      </c>
      <c r="BG93" s="42">
        <v>0.75708644372199463</v>
      </c>
      <c r="BH93" s="42">
        <v>2.0982716424383874E-2</v>
      </c>
      <c r="BI93" s="42">
        <v>5</v>
      </c>
      <c r="BJ93" s="42">
        <v>0</v>
      </c>
      <c r="BK93" s="42">
        <v>0</v>
      </c>
      <c r="BL93" s="42">
        <v>5.7028966980192525E-3</v>
      </c>
      <c r="BM93" s="42">
        <v>1.6494765680101475</v>
      </c>
      <c r="BN93" s="42">
        <v>0.34482053529183321</v>
      </c>
      <c r="BO93" s="42">
        <v>2</v>
      </c>
      <c r="BP93" s="42">
        <v>0.26605651861109092</v>
      </c>
      <c r="BQ93" s="42">
        <v>6.759441889826695E-2</v>
      </c>
      <c r="BR93" s="42">
        <v>0.33365093750935787</v>
      </c>
      <c r="BS93" s="24" t="s">
        <v>622</v>
      </c>
      <c r="BT93" s="24" t="s">
        <v>623</v>
      </c>
      <c r="BU93" s="40">
        <v>0.66506131680107272</v>
      </c>
      <c r="BV93" s="42">
        <v>0.50351995219311407</v>
      </c>
      <c r="BW93" s="40">
        <v>0.29022476170464739</v>
      </c>
      <c r="BX93" s="40" t="s">
        <v>606</v>
      </c>
      <c r="BY93" s="40"/>
      <c r="BZ93" s="44">
        <v>881.80778660231454</v>
      </c>
      <c r="CA93" s="44">
        <v>248.97897711728643</v>
      </c>
      <c r="CB93" s="5">
        <v>324.46583431485169</v>
      </c>
      <c r="CC93" s="44">
        <v>260.85985691039383</v>
      </c>
      <c r="CD93" s="44">
        <v>266.10242730942929</v>
      </c>
      <c r="CE93" s="44">
        <v>318.08343789031153</v>
      </c>
      <c r="CF93" s="44">
        <v>656.39403915755906</v>
      </c>
      <c r="CG93" s="44">
        <v>57.223580979917699</v>
      </c>
      <c r="CH93" s="40">
        <v>-1.022998940839529</v>
      </c>
      <c r="CI93" s="44">
        <v>260.85985691039383</v>
      </c>
      <c r="CJ93" s="24">
        <v>235.33260103259363</v>
      </c>
      <c r="CK93" s="44">
        <v>292.66284561262273</v>
      </c>
      <c r="CL93" s="44">
        <v>893.2572132827006</v>
      </c>
      <c r="CM93" s="45">
        <v>1.2402523010189521</v>
      </c>
      <c r="CN93" s="45">
        <v>70.77097552944889</v>
      </c>
      <c r="CO93" s="45">
        <v>0.27099006190043196</v>
      </c>
      <c r="CP93" s="45">
        <v>15.715887007936118</v>
      </c>
      <c r="CQ93" s="45">
        <v>2.2476107160556094</v>
      </c>
      <c r="CR93" s="45">
        <v>0.67066704700005186</v>
      </c>
      <c r="CS93" s="45">
        <v>2.3195764435568726</v>
      </c>
      <c r="CT93" s="45">
        <v>2.528565026720059</v>
      </c>
      <c r="CU93" s="45">
        <v>5.8857655779208038</v>
      </c>
      <c r="CV93" s="45">
        <v>100.41003741053883</v>
      </c>
      <c r="CW93" s="24"/>
      <c r="CX93" s="40">
        <v>70.498005919058045</v>
      </c>
      <c r="CY93" s="40">
        <v>71.553764834956979</v>
      </c>
      <c r="CZ93" s="40">
        <v>60.418816443796331</v>
      </c>
      <c r="DA93" s="40">
        <v>70.716726434379041</v>
      </c>
      <c r="DB93" s="40"/>
      <c r="DC93" s="40">
        <v>1.0736835445627806</v>
      </c>
      <c r="DD93" s="40">
        <v>0.37312029883683379</v>
      </c>
      <c r="DE93" s="40"/>
      <c r="DF93" s="40">
        <v>2.1947832176643614</v>
      </c>
      <c r="DG93" s="40">
        <v>2.3734813240912769</v>
      </c>
      <c r="DH93" s="40"/>
      <c r="DI93" s="40">
        <v>0.61989822636361502</v>
      </c>
      <c r="DJ93" s="40"/>
      <c r="DK93" s="40">
        <v>3.6744568237523674</v>
      </c>
      <c r="DL93" s="40">
        <v>3.2286933678317906</v>
      </c>
      <c r="DM93" s="40"/>
      <c r="DN93" s="40">
        <v>2.396350426296578</v>
      </c>
      <c r="DO93" s="40">
        <v>2.307304446798836</v>
      </c>
      <c r="DP93" s="40"/>
      <c r="DQ93" s="40">
        <v>16.257902332632185</v>
      </c>
      <c r="DR93" s="40"/>
    </row>
    <row r="94" spans="1:122" ht="10.5" customHeight="1">
      <c r="A94" s="17" t="s">
        <v>197</v>
      </c>
      <c r="B94" s="16">
        <v>43</v>
      </c>
      <c r="C94" s="17" t="s">
        <v>138</v>
      </c>
      <c r="D94" s="123">
        <v>0.22499999403953599</v>
      </c>
      <c r="E94" s="139">
        <v>224.99999403953601</v>
      </c>
      <c r="F94" s="141">
        <v>899</v>
      </c>
      <c r="G94" s="123">
        <v>69.650001525878906</v>
      </c>
      <c r="H94" s="123">
        <v>0.37999999523162797</v>
      </c>
      <c r="I94" s="123">
        <v>15.920000076293899</v>
      </c>
      <c r="J94" s="123">
        <v>3.1500000953674299</v>
      </c>
      <c r="K94" s="123">
        <v>7.9999998211860698E-2</v>
      </c>
      <c r="L94" s="123">
        <v>0.89999997615814198</v>
      </c>
      <c r="M94" s="123">
        <v>3.3399999141693102</v>
      </c>
      <c r="N94" s="123">
        <v>4.5900001525878897</v>
      </c>
      <c r="O94" s="123">
        <v>1.9900000095367401</v>
      </c>
      <c r="P94" s="123"/>
      <c r="Q94" s="122">
        <v>100.00000174343582</v>
      </c>
      <c r="R94" s="26"/>
      <c r="S94" s="26">
        <v>69.650000311575852</v>
      </c>
      <c r="T94" s="26">
        <v>0.37999998860657208</v>
      </c>
      <c r="U94" s="26">
        <v>15.919999798738921</v>
      </c>
      <c r="V94" s="26">
        <v>3.1500000404492008</v>
      </c>
      <c r="W94" s="26">
        <v>7.9999996817112104E-2</v>
      </c>
      <c r="X94" s="26">
        <v>0.89999996046722031</v>
      </c>
      <c r="Y94" s="26">
        <v>3.3399998559385566</v>
      </c>
      <c r="Z94" s="26">
        <v>4.5900000725641839</v>
      </c>
      <c r="AA94" s="26">
        <v>1.9899999748423678</v>
      </c>
      <c r="AB94" s="26">
        <v>0</v>
      </c>
      <c r="AC94" s="26">
        <v>99.999999999999986</v>
      </c>
      <c r="AD94" s="42">
        <v>0.75249269812694075</v>
      </c>
      <c r="AE94" s="42">
        <v>1.9634850873243426</v>
      </c>
      <c r="AF94" s="42">
        <v>0.33744053725030732</v>
      </c>
      <c r="AG94" s="43"/>
      <c r="AH94" s="16">
        <v>43</v>
      </c>
      <c r="AI94" s="122">
        <v>45.740001678466797</v>
      </c>
      <c r="AJ94" s="122">
        <v>2.2599999904632599</v>
      </c>
      <c r="AK94" s="122">
        <v>10.060000419616699</v>
      </c>
      <c r="AL94" s="122"/>
      <c r="AM94" s="122">
        <v>13.4799995422363</v>
      </c>
      <c r="AN94" s="122">
        <v>13.829999923706101</v>
      </c>
      <c r="AO94" s="122">
        <v>10.3999996185303</v>
      </c>
      <c r="AP94" s="122">
        <v>0.20999999344348899</v>
      </c>
      <c r="AQ94" s="122">
        <v>2.2200000286102299</v>
      </c>
      <c r="AR94" s="122">
        <v>0.33000001311302202</v>
      </c>
      <c r="AS94" s="124">
        <v>0</v>
      </c>
      <c r="AT94" s="124">
        <v>0</v>
      </c>
      <c r="AU94" s="124">
        <v>0</v>
      </c>
      <c r="AV94" s="124">
        <v>98.530001208186192</v>
      </c>
      <c r="AW94" s="29"/>
      <c r="AX94" s="42">
        <v>6.5362141066817143</v>
      </c>
      <c r="AY94" s="42">
        <v>1.4637858933182857</v>
      </c>
      <c r="AZ94" s="42">
        <v>0</v>
      </c>
      <c r="BA94" s="42">
        <v>8</v>
      </c>
      <c r="BB94" s="42">
        <v>0.23036884235303523</v>
      </c>
      <c r="BC94" s="42">
        <v>0.24293202516185217</v>
      </c>
      <c r="BD94" s="42">
        <v>0</v>
      </c>
      <c r="BE94" s="42">
        <v>0.77757643351750261</v>
      </c>
      <c r="BF94" s="42">
        <v>2.9455703343672766</v>
      </c>
      <c r="BG94" s="42">
        <v>0.80355236460033375</v>
      </c>
      <c r="BH94" s="42">
        <v>0</v>
      </c>
      <c r="BI94" s="42">
        <v>5</v>
      </c>
      <c r="BJ94" s="42">
        <v>0</v>
      </c>
      <c r="BK94" s="42">
        <v>2.9826804273936247E-2</v>
      </c>
      <c r="BL94" s="42">
        <v>2.541488300227809E-2</v>
      </c>
      <c r="BM94" s="42">
        <v>1.5921549673547102</v>
      </c>
      <c r="BN94" s="42">
        <v>0.35260334536907556</v>
      </c>
      <c r="BO94" s="42">
        <v>2</v>
      </c>
      <c r="BP94" s="42">
        <v>0.26242966857031758</v>
      </c>
      <c r="BQ94" s="42">
        <v>6.0150243922808808E-2</v>
      </c>
      <c r="BR94" s="42">
        <v>0.3225799124931264</v>
      </c>
      <c r="BS94" s="24" t="s">
        <v>622</v>
      </c>
      <c r="BT94" s="24" t="s">
        <v>623</v>
      </c>
      <c r="BU94" s="40">
        <v>0.64645090914645198</v>
      </c>
      <c r="BV94" s="42">
        <v>0.54679840350898146</v>
      </c>
      <c r="BW94" s="40">
        <v>0.27848360399523492</v>
      </c>
      <c r="BX94" s="40" t="s">
        <v>606</v>
      </c>
      <c r="BY94" s="40"/>
      <c r="BZ94" s="44">
        <v>869.41444210931468</v>
      </c>
      <c r="CA94" s="44">
        <v>217.30242608035925</v>
      </c>
      <c r="CB94" s="5">
        <v>308.55263388604186</v>
      </c>
      <c r="CC94" s="44">
        <v>236.20434203348964</v>
      </c>
      <c r="CD94" s="44">
        <v>240.6008646337616</v>
      </c>
      <c r="CE94" s="44">
        <v>224.7937174784536</v>
      </c>
      <c r="CF94" s="44">
        <v>489.15063552651998</v>
      </c>
      <c r="CG94" s="44">
        <v>-11.410624555036037</v>
      </c>
      <c r="CH94" s="40">
        <v>-0.58530695189974824</v>
      </c>
      <c r="CI94" s="44">
        <v>236.20434203348964</v>
      </c>
      <c r="CJ94" s="24">
        <v>221.8334719570791</v>
      </c>
      <c r="CK94" s="44">
        <v>272.37848795976572</v>
      </c>
      <c r="CL94" s="44">
        <v>902.58870249181916</v>
      </c>
      <c r="CM94" s="45">
        <v>0.56237971765255246</v>
      </c>
      <c r="CN94" s="45">
        <v>70.89234442239939</v>
      </c>
      <c r="CO94" s="45">
        <v>0.27238600379289635</v>
      </c>
      <c r="CP94" s="45">
        <v>15.586274266439865</v>
      </c>
      <c r="CQ94" s="45">
        <v>2.4692637367154444</v>
      </c>
      <c r="CR94" s="45">
        <v>0.57121725122535638</v>
      </c>
      <c r="CS94" s="45">
        <v>1.8921086520269714</v>
      </c>
      <c r="CT94" s="45">
        <v>2.4982116290606271</v>
      </c>
      <c r="CU94" s="45">
        <v>5.1453055017152733</v>
      </c>
      <c r="CV94" s="45">
        <v>99.327111463375857</v>
      </c>
      <c r="CW94" s="24"/>
      <c r="CX94" s="40">
        <v>70.634209225383771</v>
      </c>
      <c r="CY94" s="40">
        <v>71.453667093296417</v>
      </c>
      <c r="CZ94" s="40">
        <v>60.500016744634607</v>
      </c>
      <c r="DA94" s="40">
        <v>70.796898051359634</v>
      </c>
      <c r="DB94" s="40"/>
      <c r="DC94" s="40">
        <v>1.1564149995955415</v>
      </c>
      <c r="DD94" s="40">
        <v>0.39023613920121247</v>
      </c>
      <c r="DE94" s="40"/>
      <c r="DF94" s="40">
        <v>2.4584761299912108</v>
      </c>
      <c r="DG94" s="40">
        <v>2.5523240533283822</v>
      </c>
      <c r="DH94" s="40"/>
      <c r="DI94" s="40">
        <v>0.5562590320244597</v>
      </c>
      <c r="DJ94" s="40"/>
      <c r="DK94" s="40">
        <v>3.648865577501736</v>
      </c>
      <c r="DL94" s="40">
        <v>2.8481495897646107</v>
      </c>
      <c r="DM94" s="40"/>
      <c r="DN94" s="40">
        <v>2.5011521092825397</v>
      </c>
      <c r="DO94" s="40">
        <v>2.4456491996116876</v>
      </c>
      <c r="DP94" s="40"/>
      <c r="DQ94" s="40">
        <v>15.995015041602384</v>
      </c>
      <c r="DR94" s="40"/>
    </row>
    <row r="95" spans="1:122" ht="10.5" customHeight="1">
      <c r="A95" s="17" t="s">
        <v>197</v>
      </c>
      <c r="B95" s="16">
        <v>44</v>
      </c>
      <c r="C95" s="17" t="s">
        <v>198</v>
      </c>
      <c r="D95" s="123">
        <v>0.22499999403953599</v>
      </c>
      <c r="E95" s="139">
        <v>224.99999403953601</v>
      </c>
      <c r="F95" s="141">
        <v>899</v>
      </c>
      <c r="G95" s="123">
        <v>70.769996643066406</v>
      </c>
      <c r="H95" s="123">
        <v>0.46999999880790699</v>
      </c>
      <c r="I95" s="123">
        <v>15.25</v>
      </c>
      <c r="J95" s="123">
        <v>2.9100000858306898</v>
      </c>
      <c r="K95" s="123">
        <v>2.9999999329447701E-2</v>
      </c>
      <c r="L95" s="123">
        <v>0.75999999046325695</v>
      </c>
      <c r="M95" s="123">
        <v>2.9500000476837198</v>
      </c>
      <c r="N95" s="123">
        <v>4.5199999809265101</v>
      </c>
      <c r="O95" s="123">
        <v>2.3299999237060498</v>
      </c>
      <c r="P95" s="123"/>
      <c r="Q95" s="122">
        <v>99.989996669813991</v>
      </c>
      <c r="R95" s="26"/>
      <c r="S95" s="26">
        <v>70.777076707745493</v>
      </c>
      <c r="T95" s="26">
        <v>0.47004701916326341</v>
      </c>
      <c r="U95" s="26">
        <v>15.251525660470222</v>
      </c>
      <c r="V95" s="26">
        <v>2.9102912118699873</v>
      </c>
      <c r="W95" s="26">
        <v>3.0003000628666298E-2</v>
      </c>
      <c r="X95" s="26">
        <v>0.7600760233775401</v>
      </c>
      <c r="Y95" s="26">
        <v>2.9502951754515823</v>
      </c>
      <c r="Z95" s="26">
        <v>4.5204521766836443</v>
      </c>
      <c r="AA95" s="26">
        <v>2.3302330246096048</v>
      </c>
      <c r="AB95" s="26">
        <v>0</v>
      </c>
      <c r="AC95" s="26">
        <v>100</v>
      </c>
      <c r="AD95" s="42">
        <v>0.76688696230938114</v>
      </c>
      <c r="AE95" s="42">
        <v>2.1480231278161628</v>
      </c>
      <c r="AF95" s="42">
        <v>0.31765967383273863</v>
      </c>
      <c r="AG95" s="43"/>
      <c r="AH95" s="16">
        <v>44</v>
      </c>
      <c r="AI95" s="122">
        <v>45.119998931884801</v>
      </c>
      <c r="AJ95" s="122">
        <v>2.5799999237060498</v>
      </c>
      <c r="AK95" s="122">
        <v>9.5500001907348704</v>
      </c>
      <c r="AL95" s="122"/>
      <c r="AM95" s="122">
        <v>14.210000038146999</v>
      </c>
      <c r="AN95" s="122">
        <v>14.1599998474121</v>
      </c>
      <c r="AO95" s="122">
        <v>10.920000076293899</v>
      </c>
      <c r="AP95" s="122">
        <v>0.21999999880790699</v>
      </c>
      <c r="AQ95" s="122">
        <v>2.1600000858306898</v>
      </c>
      <c r="AR95" s="122">
        <v>0.33000001311302202</v>
      </c>
      <c r="AS95" s="124">
        <v>0</v>
      </c>
      <c r="AT95" s="124">
        <v>0</v>
      </c>
      <c r="AU95" s="124">
        <v>0</v>
      </c>
      <c r="AV95" s="124">
        <v>99.249999105930328</v>
      </c>
      <c r="AW95" s="29"/>
      <c r="AX95" s="42">
        <v>6.4808597412841555</v>
      </c>
      <c r="AY95" s="42">
        <v>1.5191402587158445</v>
      </c>
      <c r="AZ95" s="42">
        <v>0</v>
      </c>
      <c r="BA95" s="42">
        <v>8</v>
      </c>
      <c r="BB95" s="42">
        <v>9.7420021220939068E-2</v>
      </c>
      <c r="BC95" s="42">
        <v>0.2787593701344559</v>
      </c>
      <c r="BD95" s="42">
        <v>0</v>
      </c>
      <c r="BE95" s="42">
        <v>0.55888436195748881</v>
      </c>
      <c r="BF95" s="42">
        <v>3.0314046773674836</v>
      </c>
      <c r="BG95" s="42">
        <v>1.0335315693196323</v>
      </c>
      <c r="BH95" s="42">
        <v>0</v>
      </c>
      <c r="BI95" s="42">
        <v>5</v>
      </c>
      <c r="BJ95" s="42">
        <v>0</v>
      </c>
      <c r="BK95" s="42">
        <v>0.11453572480105878</v>
      </c>
      <c r="BL95" s="42">
        <v>2.6762394001946854E-2</v>
      </c>
      <c r="BM95" s="42">
        <v>1.6803823153792523</v>
      </c>
      <c r="BN95" s="42">
        <v>0.17831956581774211</v>
      </c>
      <c r="BO95" s="42">
        <v>2</v>
      </c>
      <c r="BP95" s="42">
        <v>0.42317632546629169</v>
      </c>
      <c r="BQ95" s="42">
        <v>6.0460375619968219E-2</v>
      </c>
      <c r="BR95" s="42">
        <v>0.48363670108625989</v>
      </c>
      <c r="BS95" s="24" t="s">
        <v>622</v>
      </c>
      <c r="BT95" s="24" t="s">
        <v>332</v>
      </c>
      <c r="BU95" s="40">
        <v>0.63975869775143956</v>
      </c>
      <c r="BV95" s="42">
        <v>0.56297663201367409</v>
      </c>
      <c r="BW95" s="40">
        <v>0.26209058213727765</v>
      </c>
      <c r="BX95" s="40" t="s">
        <v>606</v>
      </c>
      <c r="BY95" s="40"/>
      <c r="BZ95" s="44">
        <v>881.17436050637502</v>
      </c>
      <c r="CA95" s="44">
        <v>191.52519384010793</v>
      </c>
      <c r="CB95" s="5">
        <v>247.69445795102669</v>
      </c>
      <c r="CC95" s="44">
        <v>203.90129231703179</v>
      </c>
      <c r="CD95" s="44">
        <v>217.71290282964605</v>
      </c>
      <c r="CE95" s="44">
        <v>-12.932264451808862</v>
      </c>
      <c r="CF95" s="44">
        <v>345.4275289933384</v>
      </c>
      <c r="CG95" s="44">
        <v>-216.83355676884065</v>
      </c>
      <c r="CH95" s="40">
        <v>-0.39457108508110084</v>
      </c>
      <c r="CI95" s="44">
        <v>203.90129231703179</v>
      </c>
      <c r="CJ95" s="24">
        <v>157.39188437897695</v>
      </c>
      <c r="CK95" s="44">
        <v>225.79787513402925</v>
      </c>
      <c r="CL95" s="44">
        <v>904.63203691783201</v>
      </c>
      <c r="CM95" s="45">
        <v>0.13618699747928742</v>
      </c>
      <c r="CN95" s="45">
        <v>69.99112455849648</v>
      </c>
      <c r="CO95" s="45">
        <v>0.33981432070190803</v>
      </c>
      <c r="CP95" s="45">
        <v>15.644244668801962</v>
      </c>
      <c r="CQ95" s="45">
        <v>3.0712734809954298</v>
      </c>
      <c r="CR95" s="45">
        <v>0.77245082034260759</v>
      </c>
      <c r="CS95" s="45">
        <v>2.2019108421890028</v>
      </c>
      <c r="CT95" s="45">
        <v>2.2086387052867229</v>
      </c>
      <c r="CU95" s="45">
        <v>4.688726514175384</v>
      </c>
      <c r="CV95" s="45">
        <v>98.918183910989498</v>
      </c>
      <c r="CW95" s="24"/>
      <c r="CX95" s="40">
        <v>69.414692704343025</v>
      </c>
      <c r="CY95" s="40">
        <v>68.125797979735395</v>
      </c>
      <c r="CZ95" s="40">
        <v>58.477063952535346</v>
      </c>
      <c r="DA95" s="40">
        <v>68.757945895449097</v>
      </c>
      <c r="DB95" s="40"/>
      <c r="DC95" s="40">
        <v>1.1814540063900663</v>
      </c>
      <c r="DD95" s="40">
        <v>0.40429037505409743</v>
      </c>
      <c r="DE95" s="40"/>
      <c r="DF95" s="40">
        <v>2.8540455554918984</v>
      </c>
      <c r="DG95" s="40">
        <v>2.6297619141591788</v>
      </c>
      <c r="DH95" s="40"/>
      <c r="DI95" s="40">
        <v>0.62360201654556169</v>
      </c>
      <c r="DJ95" s="40"/>
      <c r="DK95" s="40">
        <v>3.5489500100660019</v>
      </c>
      <c r="DL95" s="40">
        <v>2.7028794880625311</v>
      </c>
      <c r="DM95" s="40"/>
      <c r="DN95" s="40">
        <v>2.7016294367035312</v>
      </c>
      <c r="DO95" s="40">
        <v>2.9134614678550852</v>
      </c>
      <c r="DP95" s="40"/>
      <c r="DQ95" s="40">
        <v>15.527841586220594</v>
      </c>
      <c r="DR95" s="40"/>
    </row>
    <row r="96" spans="1:122" ht="10.5" customHeight="1">
      <c r="A96" s="17" t="s">
        <v>197</v>
      </c>
      <c r="B96" s="16">
        <v>65</v>
      </c>
      <c r="C96" s="17" t="s">
        <v>191</v>
      </c>
      <c r="D96" s="123">
        <v>0.38899999856948902</v>
      </c>
      <c r="E96" s="139">
        <v>388.99999856948904</v>
      </c>
      <c r="F96" s="141">
        <v>780</v>
      </c>
      <c r="G96" s="123">
        <v>74.940002441406193</v>
      </c>
      <c r="H96" s="123">
        <v>9.00000035762787E-2</v>
      </c>
      <c r="I96" s="123">
        <v>15.439999580383301</v>
      </c>
      <c r="J96" s="123">
        <v>0.87999999523162797</v>
      </c>
      <c r="K96" s="123">
        <v>5.9999998658895499E-2</v>
      </c>
      <c r="L96" s="123">
        <v>0.25</v>
      </c>
      <c r="M96" s="123">
        <v>2.3299999237060498</v>
      </c>
      <c r="N96" s="123">
        <v>3.5299999713897701</v>
      </c>
      <c r="O96" s="123">
        <v>2.4700000286102299</v>
      </c>
      <c r="P96" s="123"/>
      <c r="Q96" s="122">
        <v>99.990001942962351</v>
      </c>
      <c r="R96" s="26"/>
      <c r="S96" s="26">
        <v>74.947495734778045</v>
      </c>
      <c r="T96" s="26">
        <v>9.0009002727710438E-2</v>
      </c>
      <c r="U96" s="26">
        <v>15.441543434703394</v>
      </c>
      <c r="V96" s="26">
        <v>0.88008798693054269</v>
      </c>
      <c r="W96" s="26">
        <v>6.0005998092810826E-2</v>
      </c>
      <c r="X96" s="26">
        <v>0.25002499764187264</v>
      </c>
      <c r="Y96" s="26">
        <v>2.3302329017206738</v>
      </c>
      <c r="Z96" s="26">
        <v>3.5303529380901506</v>
      </c>
      <c r="AA96" s="26">
        <v>2.4702470053147922</v>
      </c>
      <c r="AB96" s="26">
        <v>0</v>
      </c>
      <c r="AC96" s="26">
        <v>99.999999999999986</v>
      </c>
      <c r="AD96" s="42">
        <v>0.79485674143966079</v>
      </c>
      <c r="AE96" s="42">
        <v>1.9747048793121598</v>
      </c>
      <c r="AF96" s="42">
        <v>0.33616780170516608</v>
      </c>
      <c r="AG96" s="43"/>
      <c r="AH96" s="16">
        <v>65</v>
      </c>
      <c r="AI96" s="122">
        <v>47.25</v>
      </c>
      <c r="AJ96" s="122">
        <v>1.0199999809265099</v>
      </c>
      <c r="AK96" s="122">
        <v>10.4899997711182</v>
      </c>
      <c r="AL96" s="122"/>
      <c r="AM96" s="122">
        <v>12.3500003814697</v>
      </c>
      <c r="AN96" s="122">
        <v>13.2600002288818</v>
      </c>
      <c r="AO96" s="122">
        <v>10.1499996185303</v>
      </c>
      <c r="AP96" s="122">
        <v>0.40000000596046498</v>
      </c>
      <c r="AQ96" s="122">
        <v>1.8200000524520901</v>
      </c>
      <c r="AR96" s="122">
        <v>0.40000000596046498</v>
      </c>
      <c r="AS96" s="124">
        <v>0</v>
      </c>
      <c r="AT96" s="124">
        <v>0</v>
      </c>
      <c r="AU96" s="124">
        <v>0</v>
      </c>
      <c r="AV96" s="124">
        <v>97.14000004529953</v>
      </c>
      <c r="AW96" s="29"/>
      <c r="AX96" s="42">
        <v>6.8094044479770153</v>
      </c>
      <c r="AY96" s="42">
        <v>1.1905955520229847</v>
      </c>
      <c r="AZ96" s="42">
        <v>0</v>
      </c>
      <c r="BA96" s="42">
        <v>8</v>
      </c>
      <c r="BB96" s="42">
        <v>0.59099449368601653</v>
      </c>
      <c r="BC96" s="42">
        <v>0.11057417822904318</v>
      </c>
      <c r="BD96" s="42">
        <v>0</v>
      </c>
      <c r="BE96" s="42">
        <v>0.4881589141837992</v>
      </c>
      <c r="BF96" s="42">
        <v>2.8481835555852388</v>
      </c>
      <c r="BG96" s="42">
        <v>0.96208885831590241</v>
      </c>
      <c r="BH96" s="42">
        <v>0</v>
      </c>
      <c r="BI96" s="42">
        <v>5</v>
      </c>
      <c r="BJ96" s="42">
        <v>0</v>
      </c>
      <c r="BK96" s="42">
        <v>3.8214696599255582E-2</v>
      </c>
      <c r="BL96" s="42">
        <v>4.882093076115105E-2</v>
      </c>
      <c r="BM96" s="42">
        <v>1.5670947735914169</v>
      </c>
      <c r="BN96" s="42">
        <v>0.34586959904817638</v>
      </c>
      <c r="BO96" s="42">
        <v>2</v>
      </c>
      <c r="BP96" s="42">
        <v>0.16263404856234376</v>
      </c>
      <c r="BQ96" s="42">
        <v>7.3529338180916087E-2</v>
      </c>
      <c r="BR96" s="42">
        <v>0.23616338674325985</v>
      </c>
      <c r="BS96" s="24" t="s">
        <v>622</v>
      </c>
      <c r="BT96" s="24" t="s">
        <v>623</v>
      </c>
      <c r="BU96" s="40">
        <v>0.65677104826480504</v>
      </c>
      <c r="BV96" s="42">
        <v>0.52249600910088989</v>
      </c>
      <c r="BW96" s="40">
        <v>0.26459447919270279</v>
      </c>
      <c r="BX96" s="40" t="s">
        <v>606</v>
      </c>
      <c r="BY96" s="40"/>
      <c r="BZ96" s="44">
        <v>837.03564282989169</v>
      </c>
      <c r="CA96" s="44">
        <v>244.76527279482406</v>
      </c>
      <c r="CB96" s="5">
        <v>339.56305925721961</v>
      </c>
      <c r="CC96" s="44">
        <v>280.2550615101149</v>
      </c>
      <c r="CD96" s="44">
        <v>278.57296271924002</v>
      </c>
      <c r="CE96" s="44">
        <v>285.96764386863271</v>
      </c>
      <c r="CF96" s="44">
        <v>758.97458269025356</v>
      </c>
      <c r="CG96" s="44">
        <v>5.7125823585178068</v>
      </c>
      <c r="CH96" s="40">
        <v>-1.2351506207727061</v>
      </c>
      <c r="CI96" s="44">
        <v>280.2550615101149</v>
      </c>
      <c r="CJ96" s="24">
        <v>249.13167233256522</v>
      </c>
      <c r="CK96" s="44">
        <v>309.90906038366722</v>
      </c>
      <c r="CL96" s="44">
        <v>861.39476133904714</v>
      </c>
      <c r="CM96" s="45">
        <v>1.696896015486387</v>
      </c>
      <c r="CN96" s="45">
        <v>74.931192657762708</v>
      </c>
      <c r="CO96" s="45">
        <v>0.17170362316270071</v>
      </c>
      <c r="CP96" s="45">
        <v>14.549409120138142</v>
      </c>
      <c r="CQ96" s="45">
        <v>1.1959871764567211</v>
      </c>
      <c r="CR96" s="45">
        <v>0.24488893536133999</v>
      </c>
      <c r="CS96" s="45">
        <v>1.7071901337707924</v>
      </c>
      <c r="CT96" s="45">
        <v>3.4167807679782833</v>
      </c>
      <c r="CU96" s="45">
        <v>6.9271677539857848</v>
      </c>
      <c r="CV96" s="45">
        <v>103.14432016861647</v>
      </c>
      <c r="CW96" s="24"/>
      <c r="CX96" s="40">
        <v>74.247297283082844</v>
      </c>
      <c r="CY96" s="40">
        <v>74.840265172591586</v>
      </c>
      <c r="CZ96" s="40">
        <v>67.959232433306028</v>
      </c>
      <c r="DA96" s="40">
        <v>78.353040836002137</v>
      </c>
      <c r="DB96" s="40"/>
      <c r="DC96" s="40">
        <v>0.66395488132278602</v>
      </c>
      <c r="DD96" s="40">
        <v>0.24959895298411311</v>
      </c>
      <c r="DE96" s="40"/>
      <c r="DF96" s="40">
        <v>1.4159679717706768</v>
      </c>
      <c r="DG96" s="40">
        <v>1.4363429314746847</v>
      </c>
      <c r="DH96" s="40"/>
      <c r="DI96" s="40">
        <v>0.35006701910967558</v>
      </c>
      <c r="DJ96" s="40"/>
      <c r="DK96" s="40">
        <v>1.8318589064444657</v>
      </c>
      <c r="DL96" s="40">
        <v>3.1142765311186844</v>
      </c>
      <c r="DM96" s="40"/>
      <c r="DN96" s="40">
        <v>2.2965039730391466</v>
      </c>
      <c r="DO96" s="40">
        <v>2.0138390555647128</v>
      </c>
      <c r="DP96" s="40"/>
      <c r="DQ96" s="40">
        <v>15.581292402400347</v>
      </c>
      <c r="DR96" s="40"/>
    </row>
    <row r="97" spans="1:122" ht="10.5" customHeight="1">
      <c r="A97" s="28" t="s">
        <v>305</v>
      </c>
      <c r="B97" s="27" t="s">
        <v>306</v>
      </c>
      <c r="C97" s="28" t="s">
        <v>298</v>
      </c>
      <c r="E97" s="142">
        <v>200</v>
      </c>
      <c r="F97" s="142">
        <v>1050</v>
      </c>
      <c r="G97" s="124">
        <v>55.8</v>
      </c>
      <c r="H97" s="124">
        <v>0.72</v>
      </c>
      <c r="I97" s="124">
        <v>18.899999999999999</v>
      </c>
      <c r="J97" s="124">
        <v>8.0299999999999994</v>
      </c>
      <c r="K97" s="124">
        <v>0.14000000000000001</v>
      </c>
      <c r="L97" s="124">
        <v>3.73</v>
      </c>
      <c r="M97" s="124">
        <v>7.53</v>
      </c>
      <c r="N97" s="124">
        <v>4.04</v>
      </c>
      <c r="O97" s="124">
        <v>1.01</v>
      </c>
      <c r="P97" s="124">
        <v>0.18</v>
      </c>
      <c r="Q97" s="124">
        <v>100.08000000000001</v>
      </c>
      <c r="R97" s="29"/>
      <c r="S97" s="29">
        <v>55.755395683453223</v>
      </c>
      <c r="T97" s="29">
        <v>0.71942446043165453</v>
      </c>
      <c r="U97" s="29">
        <v>18.884892086330932</v>
      </c>
      <c r="V97" s="29">
        <v>8.0235811350919235</v>
      </c>
      <c r="W97" s="29">
        <v>0.13988808952837731</v>
      </c>
      <c r="X97" s="29">
        <v>3.7270183852917658</v>
      </c>
      <c r="Y97" s="29">
        <v>7.5239808153477208</v>
      </c>
      <c r="Z97" s="29">
        <v>4.0367705835331735</v>
      </c>
      <c r="AA97" s="29">
        <v>1.0091926458832934</v>
      </c>
      <c r="AB97" s="29">
        <v>0.17985611510791363</v>
      </c>
      <c r="AC97" s="29">
        <v>99.999999999999986</v>
      </c>
      <c r="AD97" s="42">
        <v>0.5991649480078548</v>
      </c>
      <c r="AE97" s="42">
        <v>1.2077199813245496</v>
      </c>
      <c r="AF97" s="42">
        <v>0.4529559946275602</v>
      </c>
      <c r="AG97" s="42"/>
      <c r="AH97" s="27" t="s">
        <v>306</v>
      </c>
      <c r="AI97" s="149">
        <v>40.9</v>
      </c>
      <c r="AJ97" s="124">
        <v>2.15</v>
      </c>
      <c r="AK97" s="149">
        <v>13.1</v>
      </c>
      <c r="AL97" s="124">
        <v>0</v>
      </c>
      <c r="AM97" s="149">
        <v>11.6</v>
      </c>
      <c r="AN97" s="149">
        <v>14.1</v>
      </c>
      <c r="AO97" s="149">
        <v>11.6</v>
      </c>
      <c r="AP97" s="124">
        <v>0.17</v>
      </c>
      <c r="AQ97" s="124">
        <v>2.4900000000000002</v>
      </c>
      <c r="AR97" s="124">
        <v>0.38</v>
      </c>
      <c r="AS97" s="124">
        <v>0</v>
      </c>
      <c r="AT97" s="124">
        <v>0</v>
      </c>
      <c r="AU97" s="124">
        <v>0</v>
      </c>
      <c r="AV97" s="124">
        <v>96.489999999999981</v>
      </c>
      <c r="AW97" s="29"/>
      <c r="AX97" s="42">
        <v>5.9882626265761951</v>
      </c>
      <c r="AY97" s="42">
        <v>2.0117373734238049</v>
      </c>
      <c r="AZ97" s="42">
        <v>0</v>
      </c>
      <c r="BA97" s="42">
        <v>8</v>
      </c>
      <c r="BB97" s="42">
        <v>0.24860282181702997</v>
      </c>
      <c r="BC97" s="42">
        <v>0.23678938544085854</v>
      </c>
      <c r="BD97" s="42">
        <v>0</v>
      </c>
      <c r="BE97" s="42">
        <v>0.86527716573250046</v>
      </c>
      <c r="BF97" s="42">
        <v>3.0769027459719194</v>
      </c>
      <c r="BG97" s="42">
        <v>0.55508508174167948</v>
      </c>
      <c r="BH97" s="42">
        <v>1.7342799296012679E-2</v>
      </c>
      <c r="BI97" s="42">
        <v>5</v>
      </c>
      <c r="BJ97" s="42">
        <v>0</v>
      </c>
      <c r="BK97" s="42">
        <v>0</v>
      </c>
      <c r="BL97" s="42">
        <v>3.7369378980618047E-3</v>
      </c>
      <c r="BM97" s="42">
        <v>1.8195225367072947</v>
      </c>
      <c r="BN97" s="42">
        <v>0.17674052539464347</v>
      </c>
      <c r="BO97" s="42">
        <v>2</v>
      </c>
      <c r="BP97" s="42">
        <v>0.53005246346470125</v>
      </c>
      <c r="BQ97" s="42">
        <v>7.0966676922502067E-2</v>
      </c>
      <c r="BR97" s="42">
        <v>0.60101914038720328</v>
      </c>
      <c r="BS97" s="24" t="s">
        <v>622</v>
      </c>
      <c r="BT97" s="24" t="s">
        <v>624</v>
      </c>
      <c r="BU97" s="40">
        <v>0.68417199130047146</v>
      </c>
      <c r="BV97" s="42">
        <v>0.46152838338456509</v>
      </c>
      <c r="BW97" s="40">
        <v>0.38214850339595313</v>
      </c>
      <c r="BX97" s="40" t="s">
        <v>606</v>
      </c>
      <c r="BY97" s="40"/>
      <c r="BZ97" s="44">
        <v>997.37608314161116</v>
      </c>
      <c r="CA97" s="44">
        <v>495.13514404552643</v>
      </c>
      <c r="CB97" s="5">
        <v>616.07107128826101</v>
      </c>
      <c r="CC97" s="44">
        <v>453.59789359261083</v>
      </c>
      <c r="CD97" s="44">
        <v>459.66645736696182</v>
      </c>
      <c r="CE97" s="44">
        <v>670.90518289643785</v>
      </c>
      <c r="CF97" s="44">
        <v>886.67615451583026</v>
      </c>
      <c r="CG97" s="44">
        <v>217.30728930382702</v>
      </c>
      <c r="CH97" s="40">
        <v>-0.43924328837857823</v>
      </c>
      <c r="CI97" s="44">
        <v>599.98016849180101</v>
      </c>
      <c r="CJ97" s="24">
        <v>517.39428056350255</v>
      </c>
      <c r="CK97" s="44">
        <v>608.02561989003107</v>
      </c>
      <c r="CL97" s="44">
        <v>976.47933918187925</v>
      </c>
      <c r="CM97" s="45">
        <v>2.223900623132578</v>
      </c>
      <c r="CN97" s="45">
        <v>60.671781077595995</v>
      </c>
      <c r="CO97" s="45">
        <v>0.52334072649281216</v>
      </c>
      <c r="CP97" s="45">
        <v>18.736531370644474</v>
      </c>
      <c r="CQ97" s="45">
        <v>6.1587397829256574</v>
      </c>
      <c r="CR97" s="45">
        <v>1.8452407962986117</v>
      </c>
      <c r="CS97" s="45">
        <v>5.0181120460474178</v>
      </c>
      <c r="CT97" s="45">
        <v>1.2431670218771005</v>
      </c>
      <c r="CU97" s="45">
        <v>7.8012330981870113</v>
      </c>
      <c r="CV97" s="45">
        <v>101.99814592006908</v>
      </c>
      <c r="CW97" s="24"/>
      <c r="CX97" s="40">
        <v>59.059206205490959</v>
      </c>
      <c r="CY97" s="40">
        <v>58.588915093642669</v>
      </c>
      <c r="CZ97" s="40">
        <v>45.105057604358635</v>
      </c>
      <c r="DA97" s="40">
        <v>55.189832410892961</v>
      </c>
      <c r="DB97" s="40"/>
      <c r="DC97" s="40">
        <v>2.0919092620568973</v>
      </c>
      <c r="DD97" s="40">
        <v>0.72949202979463912</v>
      </c>
      <c r="DE97" s="40"/>
      <c r="DF97" s="40">
        <v>5.9917663704515576</v>
      </c>
      <c r="DG97" s="40">
        <v>6.240161795145089</v>
      </c>
      <c r="DH97" s="40"/>
      <c r="DI97" s="40">
        <v>2.8300556743954131</v>
      </c>
      <c r="DJ97" s="40"/>
      <c r="DK97" s="40">
        <v>6.7200489391270235</v>
      </c>
      <c r="DL97" s="40">
        <v>6.0667982029551739</v>
      </c>
      <c r="DM97" s="40"/>
      <c r="DN97" s="40">
        <v>1.4126040664329964</v>
      </c>
      <c r="DO97" s="40">
        <v>1.9297461908226827</v>
      </c>
      <c r="DP97" s="40"/>
      <c r="DQ97" s="40">
        <v>18.529134093053326</v>
      </c>
      <c r="DR97" s="40"/>
    </row>
    <row r="98" spans="1:122" ht="10.5" customHeight="1">
      <c r="A98" s="28" t="s">
        <v>305</v>
      </c>
      <c r="B98" s="27" t="s">
        <v>307</v>
      </c>
      <c r="C98" s="28" t="s">
        <v>295</v>
      </c>
      <c r="E98" s="142">
        <v>200</v>
      </c>
      <c r="F98" s="142">
        <v>1050</v>
      </c>
      <c r="G98" s="124">
        <v>62.9</v>
      </c>
      <c r="H98" s="124">
        <v>0.72</v>
      </c>
      <c r="I98" s="124">
        <v>18.399999999999999</v>
      </c>
      <c r="J98" s="124">
        <v>4.25</v>
      </c>
      <c r="K98" s="124">
        <v>0.15</v>
      </c>
      <c r="L98" s="124">
        <v>1.78</v>
      </c>
      <c r="M98" s="124">
        <v>4.71</v>
      </c>
      <c r="N98" s="124">
        <v>4.95</v>
      </c>
      <c r="O98" s="124">
        <v>2.0299999999999998</v>
      </c>
      <c r="P98" s="124">
        <v>0.15</v>
      </c>
      <c r="Q98" s="124">
        <v>100.04</v>
      </c>
      <c r="R98" s="29"/>
      <c r="S98" s="29">
        <v>62.874850059976005</v>
      </c>
      <c r="T98" s="29">
        <v>0.71971211515393829</v>
      </c>
      <c r="U98" s="29">
        <v>18.392642942822867</v>
      </c>
      <c r="V98" s="29">
        <v>4.2483006797281089</v>
      </c>
      <c r="W98" s="29">
        <v>0.14994002399040382</v>
      </c>
      <c r="X98" s="29">
        <v>1.7792882846861253</v>
      </c>
      <c r="Y98" s="29">
        <v>4.7081167532986798</v>
      </c>
      <c r="Z98" s="29">
        <v>4.9480207916833265</v>
      </c>
      <c r="AA98" s="29">
        <v>2.0291883246701317</v>
      </c>
      <c r="AB98" s="29">
        <v>0.14994002399040382</v>
      </c>
      <c r="AC98" s="29">
        <v>100.00000000000001</v>
      </c>
      <c r="AD98" s="42">
        <v>0.68999330998418318</v>
      </c>
      <c r="AE98" s="42">
        <v>1.3394560429252258</v>
      </c>
      <c r="AF98" s="42">
        <v>0.42744979245244241</v>
      </c>
      <c r="AG98" s="42"/>
      <c r="AH98" s="27" t="s">
        <v>307</v>
      </c>
      <c r="AI98" s="149">
        <v>42.1</v>
      </c>
      <c r="AJ98" s="124">
        <v>2.92</v>
      </c>
      <c r="AK98" s="149">
        <v>11.7</v>
      </c>
      <c r="AL98" s="124">
        <v>0</v>
      </c>
      <c r="AM98" s="149">
        <v>12.6</v>
      </c>
      <c r="AN98" s="149">
        <v>14</v>
      </c>
      <c r="AO98" s="149">
        <v>11.4</v>
      </c>
      <c r="AP98" s="124">
        <v>0.32</v>
      </c>
      <c r="AQ98" s="124">
        <v>2.81</v>
      </c>
      <c r="AR98" s="124">
        <v>0.47</v>
      </c>
      <c r="AS98" s="124">
        <v>0</v>
      </c>
      <c r="AT98" s="124">
        <v>0</v>
      </c>
      <c r="AU98" s="124">
        <v>0</v>
      </c>
      <c r="AV98" s="124">
        <v>98.32</v>
      </c>
      <c r="AW98" s="29"/>
      <c r="AX98" s="42">
        <v>6.1095718619162085</v>
      </c>
      <c r="AY98" s="42">
        <v>1.8904281380837915</v>
      </c>
      <c r="AZ98" s="42">
        <v>0</v>
      </c>
      <c r="BA98" s="42">
        <v>8</v>
      </c>
      <c r="BB98" s="42">
        <v>0.11053701240055336</v>
      </c>
      <c r="BC98" s="42">
        <v>0.31875556276415418</v>
      </c>
      <c r="BD98" s="42">
        <v>0</v>
      </c>
      <c r="BE98" s="42">
        <v>0.66815867190540246</v>
      </c>
      <c r="BF98" s="42">
        <v>3.0281253094308656</v>
      </c>
      <c r="BG98" s="42">
        <v>0.86103617916422981</v>
      </c>
      <c r="BH98" s="42">
        <v>1.3387264334794757E-2</v>
      </c>
      <c r="BI98" s="42">
        <v>5</v>
      </c>
      <c r="BJ98" s="42">
        <v>0</v>
      </c>
      <c r="BK98" s="42">
        <v>0</v>
      </c>
      <c r="BL98" s="42">
        <v>2.594214280142762E-2</v>
      </c>
      <c r="BM98" s="42">
        <v>1.7723743325147794</v>
      </c>
      <c r="BN98" s="42">
        <v>0.20168352468379291</v>
      </c>
      <c r="BO98" s="42">
        <v>2</v>
      </c>
      <c r="BP98" s="42">
        <v>0.58890472695230167</v>
      </c>
      <c r="BQ98" s="42">
        <v>8.7000125981022136E-2</v>
      </c>
      <c r="BR98" s="42">
        <v>0.67590485293332381</v>
      </c>
      <c r="BS98" s="24" t="s">
        <v>622</v>
      </c>
      <c r="BT98" s="24" t="s">
        <v>624</v>
      </c>
      <c r="BU98" s="40">
        <v>0.66445305635457219</v>
      </c>
      <c r="BV98" s="42">
        <v>0.5048961366508733</v>
      </c>
      <c r="BW98" s="40">
        <v>0.37694117647058817</v>
      </c>
      <c r="BX98" s="40" t="s">
        <v>606</v>
      </c>
      <c r="BY98" s="40"/>
      <c r="BZ98" s="44">
        <v>968.17925509489487</v>
      </c>
      <c r="CA98" s="44">
        <v>339.35770808081838</v>
      </c>
      <c r="CB98" s="5">
        <v>669.78890889809497</v>
      </c>
      <c r="CC98" s="44">
        <v>336.90624048996062</v>
      </c>
      <c r="CD98" s="44">
        <v>401.67894481181338</v>
      </c>
      <c r="CE98" s="44">
        <v>743.67694505352631</v>
      </c>
      <c r="CF98" s="44">
        <v>822.36113374898093</v>
      </c>
      <c r="CG98" s="44">
        <v>406.77070456356569</v>
      </c>
      <c r="CH98" s="40">
        <v>-0.22779150688220645</v>
      </c>
      <c r="CI98" s="44">
        <v>401.67894481181338</v>
      </c>
      <c r="CJ98" s="24">
        <v>594.81158812808428</v>
      </c>
      <c r="CK98" s="44">
        <v>535.73392685495423</v>
      </c>
      <c r="CL98" s="44">
        <v>1014.9913827212499</v>
      </c>
      <c r="CM98" s="45">
        <v>2.1092105775990686</v>
      </c>
      <c r="CN98" s="45">
        <v>63.205444421957779</v>
      </c>
      <c r="CO98" s="45">
        <v>0.34997828174947615</v>
      </c>
      <c r="CP98" s="45">
        <v>17.833496588576946</v>
      </c>
      <c r="CQ98" s="45">
        <v>4.9735306108900792</v>
      </c>
      <c r="CR98" s="45">
        <v>1.420536409121262</v>
      </c>
      <c r="CS98" s="45">
        <v>1.7555856021538503</v>
      </c>
      <c r="CT98" s="45">
        <v>1.8021507250050488</v>
      </c>
      <c r="CU98" s="45">
        <v>5.3451888641414183</v>
      </c>
      <c r="CV98" s="45">
        <v>96.685911503595861</v>
      </c>
      <c r="CW98" s="24"/>
      <c r="CX98" s="40">
        <v>59.643826387507346</v>
      </c>
      <c r="CY98" s="40">
        <v>59.565812897630266</v>
      </c>
      <c r="CZ98" s="40">
        <v>48.766318730985894</v>
      </c>
      <c r="DA98" s="40">
        <v>58.898499936935757</v>
      </c>
      <c r="DB98" s="40"/>
      <c r="DC98" s="40">
        <v>2.0506491036325083</v>
      </c>
      <c r="DD98" s="40">
        <v>0.70828579606967357</v>
      </c>
      <c r="DE98" s="40"/>
      <c r="DF98" s="40">
        <v>5.4514555194660881</v>
      </c>
      <c r="DG98" s="40">
        <v>5.0614798089303461</v>
      </c>
      <c r="DH98" s="40"/>
      <c r="DI98" s="40">
        <v>1.6729440562299775</v>
      </c>
      <c r="DJ98" s="40"/>
      <c r="DK98" s="40">
        <v>5.372726772952265</v>
      </c>
      <c r="DL98" s="40">
        <v>4.2426825987028423</v>
      </c>
      <c r="DM98" s="40"/>
      <c r="DN98" s="40">
        <v>2.5804889269902591</v>
      </c>
      <c r="DO98" s="40">
        <v>2.5420417259786916</v>
      </c>
      <c r="DP98" s="40"/>
      <c r="DQ98" s="40">
        <v>17.535883087703787</v>
      </c>
      <c r="DR98" s="40"/>
    </row>
    <row r="99" spans="1:122" ht="10.5" customHeight="1">
      <c r="A99" s="28" t="s">
        <v>305</v>
      </c>
      <c r="B99" s="27" t="s">
        <v>308</v>
      </c>
      <c r="C99" s="28" t="s">
        <v>297</v>
      </c>
      <c r="E99" s="142">
        <v>200</v>
      </c>
      <c r="F99" s="142">
        <v>1050</v>
      </c>
      <c r="G99" s="124">
        <v>67.2</v>
      </c>
      <c r="H99" s="124">
        <v>0.64</v>
      </c>
      <c r="I99" s="124">
        <v>16.399999999999999</v>
      </c>
      <c r="J99" s="124">
        <v>3.3</v>
      </c>
      <c r="K99" s="124">
        <v>0.05</v>
      </c>
      <c r="L99" s="124">
        <v>0.79</v>
      </c>
      <c r="M99" s="124">
        <v>3.5</v>
      </c>
      <c r="N99" s="124">
        <v>6.86</v>
      </c>
      <c r="O99" s="124">
        <v>0.98</v>
      </c>
      <c r="P99" s="124">
        <v>0.24</v>
      </c>
      <c r="Q99" s="124">
        <v>99.960000000000008</v>
      </c>
      <c r="R99" s="29"/>
      <c r="S99" s="29">
        <v>67.22689075630251</v>
      </c>
      <c r="T99" s="29">
        <v>0.6402561024409763</v>
      </c>
      <c r="U99" s="29">
        <v>16.406562625050018</v>
      </c>
      <c r="V99" s="29">
        <v>3.3013205282112845</v>
      </c>
      <c r="W99" s="29">
        <v>5.0020008003201284E-2</v>
      </c>
      <c r="X99" s="29">
        <v>0.79031612645058014</v>
      </c>
      <c r="Y99" s="29">
        <v>3.5014005602240896</v>
      </c>
      <c r="Z99" s="29">
        <v>6.8627450980392153</v>
      </c>
      <c r="AA99" s="29">
        <v>0.98039215686274506</v>
      </c>
      <c r="AB99" s="29">
        <v>0.24009603841536614</v>
      </c>
      <c r="AC99" s="29">
        <v>99.999999999999957</v>
      </c>
      <c r="AD99" s="42">
        <v>0.74662361799982202</v>
      </c>
      <c r="AE99" s="42">
        <v>2.3433997903627031</v>
      </c>
      <c r="AF99" s="42">
        <v>0.29909674663571023</v>
      </c>
      <c r="AG99" s="42"/>
      <c r="AH99" s="27" t="s">
        <v>308</v>
      </c>
      <c r="AI99" s="149">
        <v>43</v>
      </c>
      <c r="AJ99" s="124">
        <v>3.3</v>
      </c>
      <c r="AK99" s="149">
        <v>10.9</v>
      </c>
      <c r="AL99" s="124">
        <v>0</v>
      </c>
      <c r="AM99" s="149">
        <v>11.8</v>
      </c>
      <c r="AN99" s="149">
        <v>14.6</v>
      </c>
      <c r="AO99" s="149">
        <v>11.2</v>
      </c>
      <c r="AP99" s="124">
        <v>0.15</v>
      </c>
      <c r="AQ99" s="124">
        <v>2.66</v>
      </c>
      <c r="AR99" s="124">
        <v>0.28000000000000003</v>
      </c>
      <c r="AS99" s="124">
        <v>0</v>
      </c>
      <c r="AT99" s="124">
        <v>0</v>
      </c>
      <c r="AU99" s="124">
        <v>0</v>
      </c>
      <c r="AV99" s="124">
        <v>97.89</v>
      </c>
      <c r="AW99" s="29"/>
      <c r="AX99" s="42">
        <v>6.2347339374150819</v>
      </c>
      <c r="AY99" s="42">
        <v>1.7652660625849181</v>
      </c>
      <c r="AZ99" s="42">
        <v>0</v>
      </c>
      <c r="BA99" s="42">
        <v>8</v>
      </c>
      <c r="BB99" s="42">
        <v>9.7253954405990495E-2</v>
      </c>
      <c r="BC99" s="42">
        <v>0.35992304045459428</v>
      </c>
      <c r="BD99" s="42">
        <v>0</v>
      </c>
      <c r="BE99" s="42">
        <v>0.54593661418823558</v>
      </c>
      <c r="BF99" s="42">
        <v>3.1551459320582409</v>
      </c>
      <c r="BG99" s="42">
        <v>0.84174045889293847</v>
      </c>
      <c r="BH99" s="42">
        <v>0</v>
      </c>
      <c r="BI99" s="42">
        <v>5</v>
      </c>
      <c r="BJ99" s="42">
        <v>0</v>
      </c>
      <c r="BK99" s="42">
        <v>4.3176120231742443E-2</v>
      </c>
      <c r="BL99" s="42">
        <v>1.8419569188500174E-2</v>
      </c>
      <c r="BM99" s="42">
        <v>1.7397602791489142</v>
      </c>
      <c r="BN99" s="42">
        <v>0.1986440314308433</v>
      </c>
      <c r="BO99" s="42">
        <v>2</v>
      </c>
      <c r="BP99" s="42">
        <v>0.54908881866303993</v>
      </c>
      <c r="BQ99" s="42">
        <v>5.1784625849317076E-2</v>
      </c>
      <c r="BR99" s="42">
        <v>0.60087344451235702</v>
      </c>
      <c r="BS99" s="24" t="s">
        <v>622</v>
      </c>
      <c r="BT99" s="24" t="s">
        <v>624</v>
      </c>
      <c r="BU99" s="40">
        <v>0.68799531918857193</v>
      </c>
      <c r="BV99" s="42">
        <v>0.45340748953426985</v>
      </c>
      <c r="BW99" s="40">
        <v>0.19348277293482777</v>
      </c>
      <c r="BX99" s="40" t="s">
        <v>606</v>
      </c>
      <c r="BY99" s="40"/>
      <c r="BZ99" s="44">
        <v>945.89448319451412</v>
      </c>
      <c r="CA99" s="44">
        <v>276.18368588709001</v>
      </c>
      <c r="CB99" s="5">
        <v>404.05781171377964</v>
      </c>
      <c r="CC99" s="44">
        <v>282.43803616799505</v>
      </c>
      <c r="CD99" s="44">
        <v>317.08550283598453</v>
      </c>
      <c r="CE99" s="44">
        <v>448.9546633124267</v>
      </c>
      <c r="CF99" s="44">
        <v>573.89449383463773</v>
      </c>
      <c r="CG99" s="44">
        <v>166.51662714443165</v>
      </c>
      <c r="CH99" s="40">
        <v>-0.42032767885493677</v>
      </c>
      <c r="CI99" s="44">
        <v>282.43803616799505</v>
      </c>
      <c r="CJ99" s="24">
        <v>321.77383664256104</v>
      </c>
      <c r="CK99" s="44">
        <v>343.24792394088735</v>
      </c>
      <c r="CL99" s="44">
        <v>977.11960443303053</v>
      </c>
      <c r="CM99" s="45">
        <v>0.86471546119509202</v>
      </c>
      <c r="CN99" s="45">
        <v>63.380815370660059</v>
      </c>
      <c r="CO99" s="45">
        <v>0.53198853903332133</v>
      </c>
      <c r="CP99" s="45">
        <v>17.374545118574776</v>
      </c>
      <c r="CQ99" s="45">
        <v>5.8561812825026154</v>
      </c>
      <c r="CR99" s="45">
        <v>1.6026787059028957</v>
      </c>
      <c r="CS99" s="45">
        <v>3.2903280378334756</v>
      </c>
      <c r="CT99" s="45">
        <v>1.4892593490289785</v>
      </c>
      <c r="CU99" s="45">
        <v>4.4805549081781013</v>
      </c>
      <c r="CV99" s="45">
        <v>98.006351311714226</v>
      </c>
      <c r="CW99" s="24"/>
      <c r="CX99" s="40">
        <v>62.82736699928445</v>
      </c>
      <c r="CY99" s="40">
        <v>61.234280550164016</v>
      </c>
      <c r="CZ99" s="40">
        <v>51.195425972496906</v>
      </c>
      <c r="DA99" s="40">
        <v>61.386652241100322</v>
      </c>
      <c r="DB99" s="40"/>
      <c r="DC99" s="40">
        <v>2.1812015629500849</v>
      </c>
      <c r="DD99" s="40">
        <v>0.75602679125280325</v>
      </c>
      <c r="DE99" s="40"/>
      <c r="DF99" s="40">
        <v>4.4533188623690805</v>
      </c>
      <c r="DG99" s="40">
        <v>4.2587477601423505</v>
      </c>
      <c r="DH99" s="40"/>
      <c r="DI99" s="40">
        <v>1.3927999343753799</v>
      </c>
      <c r="DJ99" s="40"/>
      <c r="DK99" s="40">
        <v>5.1354500464494706</v>
      </c>
      <c r="DL99" s="40">
        <v>3.9227579143443529</v>
      </c>
      <c r="DM99" s="40"/>
      <c r="DN99" s="40">
        <v>2.3271951310969579</v>
      </c>
      <c r="DO99" s="40">
        <v>2.7424260248513073</v>
      </c>
      <c r="DP99" s="40"/>
      <c r="DQ99" s="40">
        <v>16.976978939412753</v>
      </c>
      <c r="DR99" s="40"/>
    </row>
    <row r="100" spans="1:122" ht="10.5" customHeight="1">
      <c r="A100" s="30" t="s">
        <v>305</v>
      </c>
      <c r="B100" s="25" t="s">
        <v>309</v>
      </c>
      <c r="C100" s="30" t="s">
        <v>304</v>
      </c>
      <c r="D100" s="139"/>
      <c r="E100" s="139">
        <v>200</v>
      </c>
      <c r="F100" s="139">
        <v>1050</v>
      </c>
      <c r="G100" s="122">
        <v>77.7</v>
      </c>
      <c r="H100" s="122">
        <v>0.06</v>
      </c>
      <c r="I100" s="122">
        <v>11.2</v>
      </c>
      <c r="J100" s="122">
        <v>0.7</v>
      </c>
      <c r="K100" s="122">
        <v>0.06</v>
      </c>
      <c r="L100" s="122">
        <v>0.11</v>
      </c>
      <c r="M100" s="122">
        <v>0.47</v>
      </c>
      <c r="N100" s="122">
        <v>3.51</v>
      </c>
      <c r="O100" s="122">
        <v>4.26</v>
      </c>
      <c r="P100" s="122">
        <v>0.05</v>
      </c>
      <c r="Q100" s="122">
        <v>98.120000000000019</v>
      </c>
      <c r="R100" s="26"/>
      <c r="S100" s="26">
        <v>79.188748471259672</v>
      </c>
      <c r="T100" s="26">
        <v>6.114961271911943E-2</v>
      </c>
      <c r="U100" s="26">
        <v>11.414594374235627</v>
      </c>
      <c r="V100" s="26">
        <v>0.71341214838972666</v>
      </c>
      <c r="W100" s="26">
        <v>6.114961271911943E-2</v>
      </c>
      <c r="X100" s="26">
        <v>0.11210762331838563</v>
      </c>
      <c r="Y100" s="26">
        <v>0.47900529963310223</v>
      </c>
      <c r="Z100" s="26">
        <v>3.5772523440684862</v>
      </c>
      <c r="AA100" s="26">
        <v>4.3416225030574793</v>
      </c>
      <c r="AB100" s="26">
        <v>5.0958010599266197E-2</v>
      </c>
      <c r="AC100" s="26">
        <v>99.999999999999972</v>
      </c>
      <c r="AD100" s="42">
        <v>0.8604124206908228</v>
      </c>
      <c r="AE100" s="42">
        <v>3.5699726833900134</v>
      </c>
      <c r="AF100" s="42">
        <v>0.21881968871161792</v>
      </c>
      <c r="AG100" s="42"/>
      <c r="AH100" s="25" t="s">
        <v>309</v>
      </c>
      <c r="AI100" s="150">
        <v>45.9</v>
      </c>
      <c r="AJ100" s="122">
        <v>1.43</v>
      </c>
      <c r="AK100" s="150">
        <v>6.9</v>
      </c>
      <c r="AL100" s="122">
        <v>0</v>
      </c>
      <c r="AM100" s="150">
        <v>19</v>
      </c>
      <c r="AN100" s="150">
        <v>11.3</v>
      </c>
      <c r="AO100" s="150">
        <v>10.9</v>
      </c>
      <c r="AP100" s="122">
        <v>0.69</v>
      </c>
      <c r="AQ100" s="122">
        <v>1.62</v>
      </c>
      <c r="AR100" s="122">
        <v>0.76</v>
      </c>
      <c r="AS100" s="122">
        <v>0</v>
      </c>
      <c r="AT100" s="122">
        <v>0</v>
      </c>
      <c r="AU100" s="122">
        <v>0</v>
      </c>
      <c r="AV100" s="122">
        <v>98.5</v>
      </c>
      <c r="AW100" s="26"/>
      <c r="AX100" s="42">
        <v>6.8370437848382366</v>
      </c>
      <c r="AY100" s="42">
        <v>1.1629562151617634</v>
      </c>
      <c r="AZ100" s="42">
        <v>0</v>
      </c>
      <c r="BA100" s="42">
        <v>8</v>
      </c>
      <c r="BB100" s="42">
        <v>4.8282511280463458E-2</v>
      </c>
      <c r="BC100" s="42">
        <v>0.160227830613665</v>
      </c>
      <c r="BD100" s="42">
        <v>0</v>
      </c>
      <c r="BE100" s="42">
        <v>0.36089172786606838</v>
      </c>
      <c r="BF100" s="42">
        <v>2.5087145286890538</v>
      </c>
      <c r="BG100" s="42">
        <v>1.9218834015507493</v>
      </c>
      <c r="BH100" s="42">
        <v>0</v>
      </c>
      <c r="BI100" s="42">
        <v>5</v>
      </c>
      <c r="BJ100" s="42">
        <v>0</v>
      </c>
      <c r="BK100" s="42">
        <v>8.4086542511039308E-2</v>
      </c>
      <c r="BL100" s="42">
        <v>8.7044935180801503E-2</v>
      </c>
      <c r="BM100" s="42">
        <v>1.7394185312083681</v>
      </c>
      <c r="BN100" s="42">
        <v>8.9449991099791015E-2</v>
      </c>
      <c r="BO100" s="42">
        <v>2</v>
      </c>
      <c r="BP100" s="42">
        <v>0.37837782981459611</v>
      </c>
      <c r="BQ100" s="42">
        <v>0.14439847607309061</v>
      </c>
      <c r="BR100" s="42">
        <v>0.52277630588768675</v>
      </c>
      <c r="BS100" s="24" t="s">
        <v>622</v>
      </c>
      <c r="BT100" s="24" t="s">
        <v>627</v>
      </c>
      <c r="BU100" s="40">
        <v>0.51454729153276779</v>
      </c>
      <c r="BV100" s="42">
        <v>0.94326711862011725</v>
      </c>
      <c r="BW100" s="40">
        <v>0.26422250316055623</v>
      </c>
      <c r="BX100" s="40" t="s">
        <v>606</v>
      </c>
      <c r="BY100" s="40"/>
      <c r="BZ100" s="44">
        <v>810.58193577186967</v>
      </c>
      <c r="CA100" s="44">
        <v>107.18370780290056</v>
      </c>
      <c r="CB100" s="5">
        <v>177.48963671672146</v>
      </c>
      <c r="CC100" s="44">
        <v>112.16719866863072</v>
      </c>
      <c r="CD100" s="44">
        <v>105.35633792254023</v>
      </c>
      <c r="CE100" s="44">
        <v>-435.33984291373849</v>
      </c>
      <c r="CF100" s="44">
        <v>276.26728521478299</v>
      </c>
      <c r="CG100" s="44">
        <v>-547.5070415823692</v>
      </c>
      <c r="CH100" s="40">
        <v>-0.55652628697253725</v>
      </c>
      <c r="CI100" s="44">
        <v>112.16719866863072</v>
      </c>
      <c r="CJ100" s="24">
        <v>100.04130133088029</v>
      </c>
      <c r="CK100" s="44">
        <v>144.82841769267608</v>
      </c>
      <c r="CL100" s="44">
        <v>832.10211898852458</v>
      </c>
      <c r="CM100" s="45">
        <v>0.4592581442478374</v>
      </c>
      <c r="CN100" s="45">
        <v>81.297625648282448</v>
      </c>
      <c r="CO100" s="45">
        <v>9.2540894031021045E-2</v>
      </c>
      <c r="CP100" s="45">
        <v>12.47539367820985</v>
      </c>
      <c r="CQ100" s="45">
        <v>0.70593242771775355</v>
      </c>
      <c r="CR100" s="45">
        <v>-0.95083046843844332</v>
      </c>
      <c r="CS100" s="45">
        <v>-2.6566180927487224</v>
      </c>
      <c r="CT100" s="45">
        <v>7.0124552034614371</v>
      </c>
      <c r="CU100" s="45">
        <v>4.9841801216603594</v>
      </c>
      <c r="CV100" s="45">
        <v>102.96067941217571</v>
      </c>
      <c r="CW100" s="24"/>
      <c r="CX100" s="40">
        <v>77.369526913380597</v>
      </c>
      <c r="CY100" s="40">
        <v>78.656068120335462</v>
      </c>
      <c r="CZ100" s="40">
        <v>71.078237914391337</v>
      </c>
      <c r="DA100" s="40">
        <v>81.460855579760192</v>
      </c>
      <c r="DB100" s="40"/>
      <c r="DC100" s="40">
        <v>0.29749571374279055</v>
      </c>
      <c r="DD100" s="40">
        <v>0.10388566619610466</v>
      </c>
      <c r="DE100" s="40"/>
      <c r="DF100" s="40">
        <v>1.2189370566504085</v>
      </c>
      <c r="DG100" s="40">
        <v>0.95215816618773896</v>
      </c>
      <c r="DH100" s="40"/>
      <c r="DI100" s="40">
        <v>0.12002627666943365</v>
      </c>
      <c r="DJ100" s="40"/>
      <c r="DK100" s="40">
        <v>-0.69124147217683007</v>
      </c>
      <c r="DL100" s="40">
        <v>1.1704331660248921</v>
      </c>
      <c r="DM100" s="40"/>
      <c r="DN100" s="40">
        <v>5.0907112215545602</v>
      </c>
      <c r="DO100" s="40">
        <v>3.9077906302229817</v>
      </c>
      <c r="DP100" s="40"/>
      <c r="DQ100" s="40">
        <v>12.733478914786101</v>
      </c>
      <c r="DR100" s="40"/>
    </row>
    <row r="101" spans="1:122" ht="10.5" customHeight="1">
      <c r="A101" s="17" t="s">
        <v>103</v>
      </c>
      <c r="B101" s="16" t="s">
        <v>121</v>
      </c>
      <c r="C101" s="17" t="s">
        <v>122</v>
      </c>
      <c r="D101" s="123">
        <v>0.20000000298023199</v>
      </c>
      <c r="E101" s="139">
        <v>200.00000298023198</v>
      </c>
      <c r="F101" s="141">
        <v>965</v>
      </c>
      <c r="G101" s="123">
        <v>59.099998474121101</v>
      </c>
      <c r="H101" s="123">
        <v>0.54000002145767201</v>
      </c>
      <c r="I101" s="123">
        <v>19.100000381469702</v>
      </c>
      <c r="J101" s="123">
        <v>5.2199997901916504</v>
      </c>
      <c r="K101" s="123">
        <v>0.18999999761581399</v>
      </c>
      <c r="L101" s="123">
        <v>3.25</v>
      </c>
      <c r="M101" s="123">
        <v>7.4499998092651403</v>
      </c>
      <c r="N101" s="123">
        <v>4</v>
      </c>
      <c r="O101" s="123">
        <v>0.87999999523162797</v>
      </c>
      <c r="P101" s="123">
        <v>0.31000000238418601</v>
      </c>
      <c r="Q101" s="122">
        <v>100.03999847173689</v>
      </c>
      <c r="R101" s="26"/>
      <c r="S101" s="26">
        <v>59.076368829431679</v>
      </c>
      <c r="T101" s="26">
        <v>0.5397841160605692</v>
      </c>
      <c r="U101" s="26">
        <v>19.092363727760148</v>
      </c>
      <c r="V101" s="26">
        <v>5.217912704853144</v>
      </c>
      <c r="W101" s="26">
        <v>0.18992403090599047</v>
      </c>
      <c r="X101" s="26">
        <v>3.2487005694209237</v>
      </c>
      <c r="Y101" s="26">
        <v>7.447021114629365</v>
      </c>
      <c r="Z101" s="26">
        <v>3.9984007008257523</v>
      </c>
      <c r="AA101" s="26">
        <v>0.87964814941520009</v>
      </c>
      <c r="AB101" s="26">
        <v>0.30987605669722856</v>
      </c>
      <c r="AC101" s="26">
        <v>100</v>
      </c>
      <c r="AD101" s="42">
        <v>0.62646109757478874</v>
      </c>
      <c r="AE101" s="42">
        <v>0.90104537688414832</v>
      </c>
      <c r="AF101" s="42">
        <v>0.52602637062720725</v>
      </c>
      <c r="AG101" s="43"/>
      <c r="AH101" s="16" t="s">
        <v>121</v>
      </c>
      <c r="AI101" s="122">
        <v>42.200000762939403</v>
      </c>
      <c r="AJ101" s="122">
        <v>1.3899999856948899</v>
      </c>
      <c r="AK101" s="122">
        <v>12.199999809265099</v>
      </c>
      <c r="AL101" s="122"/>
      <c r="AM101" s="122">
        <v>9.5399999618530291</v>
      </c>
      <c r="AN101" s="122">
        <v>16.399999618530298</v>
      </c>
      <c r="AO101" s="122">
        <v>11.699999809265099</v>
      </c>
      <c r="AP101" s="122">
        <v>0.140000000596046</v>
      </c>
      <c r="AQ101" s="122">
        <v>2.5</v>
      </c>
      <c r="AR101" s="122">
        <v>0.36000001430511502</v>
      </c>
      <c r="AS101" s="122">
        <v>0</v>
      </c>
      <c r="AT101" s="122">
        <v>0</v>
      </c>
      <c r="AU101" s="122">
        <v>0</v>
      </c>
      <c r="AV101" s="122">
        <v>96.429999962448989</v>
      </c>
      <c r="AW101" s="26"/>
      <c r="AX101" s="42">
        <v>6.1192610228285327</v>
      </c>
      <c r="AY101" s="42">
        <v>1.8807389771714673</v>
      </c>
      <c r="AZ101" s="42">
        <v>0</v>
      </c>
      <c r="BA101" s="42">
        <v>8</v>
      </c>
      <c r="BB101" s="42">
        <v>0.20409427603172592</v>
      </c>
      <c r="BC101" s="42">
        <v>0.1516168799867057</v>
      </c>
      <c r="BD101" s="42">
        <v>0</v>
      </c>
      <c r="BE101" s="42">
        <v>0.82034197423111266</v>
      </c>
      <c r="BF101" s="42">
        <v>3.5444388146331223</v>
      </c>
      <c r="BG101" s="42">
        <v>0.27950805511733368</v>
      </c>
      <c r="BH101" s="42">
        <v>0</v>
      </c>
      <c r="BI101" s="42">
        <v>5</v>
      </c>
      <c r="BJ101" s="42">
        <v>0</v>
      </c>
      <c r="BK101" s="42">
        <v>5.7057089171100195E-2</v>
      </c>
      <c r="BL101" s="42">
        <v>1.7193064696489367E-2</v>
      </c>
      <c r="BM101" s="42">
        <v>1.8175831743640454</v>
      </c>
      <c r="BN101" s="42">
        <v>0.10816667176836514</v>
      </c>
      <c r="BO101" s="42">
        <v>2</v>
      </c>
      <c r="BP101" s="42">
        <v>0.59464972248050474</v>
      </c>
      <c r="BQ101" s="42">
        <v>6.6585916223079092E-2</v>
      </c>
      <c r="BR101" s="42">
        <v>0.66123563870358382</v>
      </c>
      <c r="BS101" s="24" t="s">
        <v>622</v>
      </c>
      <c r="BT101" s="24" t="s">
        <v>624</v>
      </c>
      <c r="BU101" s="40">
        <v>0.75392001886920545</v>
      </c>
      <c r="BV101" s="42">
        <v>0.3263353141210979</v>
      </c>
      <c r="BW101" s="40">
        <v>0.36217411741190964</v>
      </c>
      <c r="BX101" s="40" t="s">
        <v>606</v>
      </c>
      <c r="BY101" s="40"/>
      <c r="BZ101" s="44">
        <v>982.30634746500118</v>
      </c>
      <c r="CA101" s="44">
        <v>378.54808367361642</v>
      </c>
      <c r="CB101" s="5">
        <v>610.06545464267765</v>
      </c>
      <c r="CC101" s="44">
        <v>381.22168720709408</v>
      </c>
      <c r="CD101" s="44">
        <v>409.80758313506578</v>
      </c>
      <c r="CE101" s="44">
        <v>698.66333957555662</v>
      </c>
      <c r="CF101" s="44">
        <v>867.7717866861808</v>
      </c>
      <c r="CG101" s="44">
        <v>317.44165236846254</v>
      </c>
      <c r="CH101" s="40">
        <v>-0.42242406955241335</v>
      </c>
      <c r="CI101" s="44">
        <v>409.80758313506578</v>
      </c>
      <c r="CJ101" s="24">
        <v>529.70102339385915</v>
      </c>
      <c r="CK101" s="44">
        <v>509.93651888887172</v>
      </c>
      <c r="CL101" s="44">
        <v>971.93579200372278</v>
      </c>
      <c r="CM101" s="45">
        <v>3.9049759056345401</v>
      </c>
      <c r="CN101" s="45">
        <v>64.903614408105952</v>
      </c>
      <c r="CO101" s="45">
        <v>0.37017191911320541</v>
      </c>
      <c r="CP101" s="45">
        <v>18.308646464002713</v>
      </c>
      <c r="CQ101" s="45">
        <v>3.907977933741281</v>
      </c>
      <c r="CR101" s="45">
        <v>1.3469539408705724</v>
      </c>
      <c r="CS101" s="45">
        <v>3.1818755618870123</v>
      </c>
      <c r="CT101" s="45">
        <v>1.6586530344565993</v>
      </c>
      <c r="CU101" s="45">
        <v>7.5841068954523152</v>
      </c>
      <c r="CV101" s="45">
        <v>101.26200015762964</v>
      </c>
      <c r="CW101" s="24"/>
      <c r="CX101" s="40">
        <v>58.738333669702008</v>
      </c>
      <c r="CY101" s="40">
        <v>57.961722698936448</v>
      </c>
      <c r="CZ101" s="40">
        <v>45.300517516578054</v>
      </c>
      <c r="DA101" s="40">
        <v>55.469215018026965</v>
      </c>
      <c r="DB101" s="40"/>
      <c r="DC101" s="40">
        <v>1.9922993946340548</v>
      </c>
      <c r="DD101" s="40">
        <v>0.68707683294681121</v>
      </c>
      <c r="DE101" s="40"/>
      <c r="DF101" s="40">
        <v>5.7813765183903829</v>
      </c>
      <c r="DG101" s="40">
        <v>5.6372159635660086</v>
      </c>
      <c r="DH101" s="40"/>
      <c r="DI101" s="40">
        <v>3.4488827974369896</v>
      </c>
      <c r="DJ101" s="40"/>
      <c r="DK101" s="40">
        <v>7.1540331168044915</v>
      </c>
      <c r="DL101" s="40">
        <v>6.7329350051405816</v>
      </c>
      <c r="DM101" s="40"/>
      <c r="DN101" s="40">
        <v>0.86873895194914796</v>
      </c>
      <c r="DO101" s="40">
        <v>1.3903088332475582</v>
      </c>
      <c r="DP101" s="40"/>
      <c r="DQ101" s="40">
        <v>18.439858117986539</v>
      </c>
      <c r="DR101" s="40"/>
    </row>
    <row r="102" spans="1:122" ht="10.5" customHeight="1">
      <c r="A102" s="17" t="s">
        <v>103</v>
      </c>
      <c r="B102" s="16" t="s">
        <v>119</v>
      </c>
      <c r="C102" s="17" t="s">
        <v>120</v>
      </c>
      <c r="D102" s="123">
        <v>0.20000000298023199</v>
      </c>
      <c r="E102" s="139">
        <v>200.00000298023198</v>
      </c>
      <c r="F102" s="141">
        <v>970</v>
      </c>
      <c r="G102" s="123">
        <v>52.099998474121101</v>
      </c>
      <c r="H102" s="123">
        <v>1.2699999809265099</v>
      </c>
      <c r="I102" s="123">
        <v>19.299999237060501</v>
      </c>
      <c r="J102" s="123">
        <v>8.3500003814697301</v>
      </c>
      <c r="K102" s="123">
        <v>0.15000000596046401</v>
      </c>
      <c r="L102" s="123">
        <v>4.1399998664856001</v>
      </c>
      <c r="M102" s="123">
        <v>8.7700004577636701</v>
      </c>
      <c r="N102" s="123">
        <v>4.4899997711181596</v>
      </c>
      <c r="O102" s="123">
        <v>1</v>
      </c>
      <c r="P102" s="123">
        <v>0.41999998688697798</v>
      </c>
      <c r="Q102" s="122">
        <v>99.989998161792712</v>
      </c>
      <c r="R102" s="26"/>
      <c r="S102" s="26">
        <v>52.105209952918166</v>
      </c>
      <c r="T102" s="26">
        <v>1.2701270169757748</v>
      </c>
      <c r="U102" s="26">
        <v>19.301929784848465</v>
      </c>
      <c r="V102" s="26">
        <v>8.3508356185372534</v>
      </c>
      <c r="W102" s="26">
        <v>0.15001501021907276</v>
      </c>
      <c r="X102" s="26">
        <v>4.1404139839933913</v>
      </c>
      <c r="Y102" s="26">
        <v>8.7708777067612598</v>
      </c>
      <c r="Z102" s="26">
        <v>4.4904488985517732</v>
      </c>
      <c r="AA102" s="26">
        <v>1.0001000283867503</v>
      </c>
      <c r="AB102" s="26">
        <v>0.42004199880810139</v>
      </c>
      <c r="AC102" s="26">
        <v>100.00000000000003</v>
      </c>
      <c r="AD102" s="42">
        <v>0.57050871864622921</v>
      </c>
      <c r="AE102" s="42">
        <v>1.1314769376272149</v>
      </c>
      <c r="AF102" s="42">
        <v>0.46915825470446409</v>
      </c>
      <c r="AG102" s="43"/>
      <c r="AH102" s="16" t="s">
        <v>119</v>
      </c>
      <c r="AI102" s="122">
        <v>40.700000762939403</v>
      </c>
      <c r="AJ102" s="122">
        <v>3.03999996185303</v>
      </c>
      <c r="AK102" s="122">
        <v>14</v>
      </c>
      <c r="AL102" s="122"/>
      <c r="AM102" s="122">
        <v>10.6000003814697</v>
      </c>
      <c r="AN102" s="122">
        <v>14.699999809265099</v>
      </c>
      <c r="AO102" s="122">
        <v>11.8999996185303</v>
      </c>
      <c r="AP102" s="122">
        <v>0.129999995231628</v>
      </c>
      <c r="AQ102" s="122">
        <v>2.7400000095367401</v>
      </c>
      <c r="AR102" s="122">
        <v>0.46000000834464999</v>
      </c>
      <c r="AS102" s="122">
        <v>0</v>
      </c>
      <c r="AT102" s="122">
        <v>0</v>
      </c>
      <c r="AU102" s="122">
        <v>0</v>
      </c>
      <c r="AV102" s="122">
        <v>98.270000547170554</v>
      </c>
      <c r="AW102" s="26"/>
      <c r="AX102" s="42">
        <v>5.8540736949931444</v>
      </c>
      <c r="AY102" s="42">
        <v>2.1459263050068556</v>
      </c>
      <c r="AZ102" s="42">
        <v>0</v>
      </c>
      <c r="BA102" s="42">
        <v>8</v>
      </c>
      <c r="BB102" s="42">
        <v>0.22717777050812149</v>
      </c>
      <c r="BC102" s="42">
        <v>0.32891492878318107</v>
      </c>
      <c r="BD102" s="42">
        <v>0</v>
      </c>
      <c r="BE102" s="42">
        <v>0.74830755735259658</v>
      </c>
      <c r="BF102" s="42">
        <v>3.1513614851291449</v>
      </c>
      <c r="BG102" s="42">
        <v>0.52676015686588284</v>
      </c>
      <c r="BH102" s="42">
        <v>1.5836012802869007E-2</v>
      </c>
      <c r="BI102" s="42">
        <v>4.9983579114417962</v>
      </c>
      <c r="BJ102" s="42">
        <v>0</v>
      </c>
      <c r="BK102" s="42">
        <v>0</v>
      </c>
      <c r="BL102" s="42">
        <v>0</v>
      </c>
      <c r="BM102" s="42">
        <v>1.8337183646730386</v>
      </c>
      <c r="BN102" s="42">
        <v>0.16628163532696139</v>
      </c>
      <c r="BO102" s="42">
        <v>2</v>
      </c>
      <c r="BP102" s="42">
        <v>0.59778227559678754</v>
      </c>
      <c r="BQ102" s="42">
        <v>8.4394656426362166E-2</v>
      </c>
      <c r="BR102" s="42">
        <v>0.68217693202314966</v>
      </c>
      <c r="BS102" s="24" t="s">
        <v>622</v>
      </c>
      <c r="BT102" s="24" t="s">
        <v>624</v>
      </c>
      <c r="BU102" s="40">
        <v>0.71194214189478022</v>
      </c>
      <c r="BV102" s="42">
        <v>0.40452753670019675</v>
      </c>
      <c r="BW102" s="40">
        <v>0.35752168095314329</v>
      </c>
      <c r="BX102" s="40" t="s">
        <v>606</v>
      </c>
      <c r="BY102" s="40"/>
      <c r="BZ102" s="44">
        <v>1032.3416945524034</v>
      </c>
      <c r="CA102" s="44">
        <v>583.0905285114178</v>
      </c>
      <c r="CB102" s="5">
        <v>768.95928520871462</v>
      </c>
      <c r="CC102" s="44">
        <v>542.95373331299072</v>
      </c>
      <c r="CD102" s="44">
        <v>519.62129557425999</v>
      </c>
      <c r="CE102" s="44">
        <v>853.39831536558177</v>
      </c>
      <c r="CF102" s="44">
        <v>980.89733302412003</v>
      </c>
      <c r="CG102" s="44">
        <v>310.44458205259104</v>
      </c>
      <c r="CH102" s="40">
        <v>-0.27561673536184711</v>
      </c>
      <c r="CI102" s="44">
        <v>853.39831536558177</v>
      </c>
      <c r="CJ102" s="24">
        <v>663.75457385981247</v>
      </c>
      <c r="CK102" s="44">
        <v>811.17880028714819</v>
      </c>
      <c r="CL102" s="44">
        <v>1025.5807796893769</v>
      </c>
      <c r="CM102" s="45">
        <v>2.2682708118913206</v>
      </c>
      <c r="CN102" s="45">
        <v>55.882439238509441</v>
      </c>
      <c r="CO102" s="45">
        <v>0.81601642780799599</v>
      </c>
      <c r="CP102" s="45">
        <v>19.658555818997996</v>
      </c>
      <c r="CQ102" s="45">
        <v>9.5148655439758478</v>
      </c>
      <c r="CR102" s="45">
        <v>2.460162659175293</v>
      </c>
      <c r="CS102" s="45">
        <v>6.0436874522103032</v>
      </c>
      <c r="CT102" s="45">
        <v>1.0257507424569454</v>
      </c>
      <c r="CU102" s="45">
        <v>7.0974213643085822</v>
      </c>
      <c r="CV102" s="45">
        <v>102.49889924744242</v>
      </c>
      <c r="CW102" s="24"/>
      <c r="CX102" s="40">
        <v>54.328049398220656</v>
      </c>
      <c r="CY102" s="40">
        <v>53.190063597805235</v>
      </c>
      <c r="CZ102" s="40">
        <v>40.828054646729676</v>
      </c>
      <c r="DA102" s="40">
        <v>50.860476205045693</v>
      </c>
      <c r="DB102" s="40"/>
      <c r="DC102" s="40">
        <v>3.5006836969936654</v>
      </c>
      <c r="DD102" s="40">
        <v>1.2393214489480959</v>
      </c>
      <c r="DE102" s="40"/>
      <c r="DF102" s="40">
        <v>8.1201719368117562</v>
      </c>
      <c r="DG102" s="40">
        <v>8.3360457550781639</v>
      </c>
      <c r="DH102" s="40"/>
      <c r="DI102" s="40">
        <v>4.3267458808885531</v>
      </c>
      <c r="DJ102" s="40"/>
      <c r="DK102" s="40">
        <v>7.6151157039015507</v>
      </c>
      <c r="DL102" s="40">
        <v>7.2607885006269441</v>
      </c>
      <c r="DM102" s="40"/>
      <c r="DN102" s="40">
        <v>1.4044744005652068</v>
      </c>
      <c r="DO102" s="40">
        <v>2.0302807021820097</v>
      </c>
      <c r="DP102" s="40"/>
      <c r="DQ102" s="40">
        <v>18.957792626319993</v>
      </c>
      <c r="DR102" s="40"/>
    </row>
    <row r="103" spans="1:122" ht="10.5" customHeight="1">
      <c r="A103" s="17" t="s">
        <v>103</v>
      </c>
      <c r="B103" s="16" t="s">
        <v>117</v>
      </c>
      <c r="C103" s="17" t="s">
        <v>118</v>
      </c>
      <c r="D103" s="123">
        <v>0.20000000298023199</v>
      </c>
      <c r="E103" s="139">
        <v>200.00000298023198</v>
      </c>
      <c r="F103" s="141">
        <v>965</v>
      </c>
      <c r="G103" s="123">
        <v>53.200000762939403</v>
      </c>
      <c r="H103" s="123">
        <v>1.1000000238418599</v>
      </c>
      <c r="I103" s="123">
        <v>19.200000762939499</v>
      </c>
      <c r="J103" s="123">
        <v>7.6300001144409197</v>
      </c>
      <c r="K103" s="123">
        <v>0.15999999642372101</v>
      </c>
      <c r="L103" s="123">
        <v>3.6600000858306898</v>
      </c>
      <c r="M103" s="123">
        <v>8.57999992370606</v>
      </c>
      <c r="N103" s="123">
        <v>4.53999996185303</v>
      </c>
      <c r="O103" s="123">
        <v>1.2300000190734901</v>
      </c>
      <c r="P103" s="123">
        <v>0.63999998569488503</v>
      </c>
      <c r="Q103" s="122">
        <v>99.940001636743546</v>
      </c>
      <c r="R103" s="26"/>
      <c r="S103" s="26">
        <v>53.231939055102139</v>
      </c>
      <c r="T103" s="26">
        <v>1.1006604020681126</v>
      </c>
      <c r="U103" s="26">
        <v>19.211527364915014</v>
      </c>
      <c r="V103" s="26">
        <v>7.6345807379251678</v>
      </c>
      <c r="W103" s="26">
        <v>0.16009605143421976</v>
      </c>
      <c r="X103" s="26">
        <v>3.662197344296489</v>
      </c>
      <c r="Y103" s="26">
        <v>8.5851508737133848</v>
      </c>
      <c r="Z103" s="26">
        <v>4.5427255228139511</v>
      </c>
      <c r="AA103" s="26">
        <v>1.230738441994655</v>
      </c>
      <c r="AB103" s="26">
        <v>0.64038420573687993</v>
      </c>
      <c r="AC103" s="26">
        <v>100.00000000000003</v>
      </c>
      <c r="AD103" s="42">
        <v>0.58464504548594776</v>
      </c>
      <c r="AE103" s="42">
        <v>1.1695074347557</v>
      </c>
      <c r="AF103" s="42">
        <v>0.46093411987436039</v>
      </c>
      <c r="AG103" s="43"/>
      <c r="AH103" s="16" t="s">
        <v>117</v>
      </c>
      <c r="AI103" s="122">
        <v>39.799999237060597</v>
      </c>
      <c r="AJ103" s="122">
        <v>2.7200000286102299</v>
      </c>
      <c r="AK103" s="122">
        <v>13.6000003814697</v>
      </c>
      <c r="AL103" s="122"/>
      <c r="AM103" s="122">
        <v>11.3999996185303</v>
      </c>
      <c r="AN103" s="122">
        <v>14.199999809265099</v>
      </c>
      <c r="AO103" s="122">
        <v>12</v>
      </c>
      <c r="AP103" s="122">
        <v>0.140000000596046</v>
      </c>
      <c r="AQ103" s="122">
        <v>2.6700000762939502</v>
      </c>
      <c r="AR103" s="122">
        <v>0.490000009536743</v>
      </c>
      <c r="AS103" s="122">
        <v>0</v>
      </c>
      <c r="AT103" s="122">
        <v>0</v>
      </c>
      <c r="AU103" s="122">
        <v>0</v>
      </c>
      <c r="AV103" s="122">
        <v>97.019999161362648</v>
      </c>
      <c r="AW103" s="26"/>
      <c r="AX103" s="42">
        <v>5.8168337539160175</v>
      </c>
      <c r="AY103" s="42">
        <v>2.1831662460839825</v>
      </c>
      <c r="AZ103" s="42">
        <v>0</v>
      </c>
      <c r="BA103" s="42">
        <v>8</v>
      </c>
      <c r="BB103" s="42">
        <v>0.15926843881706798</v>
      </c>
      <c r="BC103" s="42">
        <v>0.29903273720687024</v>
      </c>
      <c r="BD103" s="42">
        <v>0</v>
      </c>
      <c r="BE103" s="42">
        <v>0.89567100652565301</v>
      </c>
      <c r="BF103" s="42">
        <v>3.0932074849268161</v>
      </c>
      <c r="BG103" s="42">
        <v>0.49771686235621693</v>
      </c>
      <c r="BH103" s="42">
        <v>1.7328874856780075E-2</v>
      </c>
      <c r="BI103" s="42">
        <v>4.9622254046894039</v>
      </c>
      <c r="BJ103" s="42">
        <v>0</v>
      </c>
      <c r="BK103" s="42">
        <v>0</v>
      </c>
      <c r="BL103" s="42">
        <v>0</v>
      </c>
      <c r="BM103" s="42">
        <v>1.8789133540445653</v>
      </c>
      <c r="BN103" s="42">
        <v>0.12108664595543472</v>
      </c>
      <c r="BO103" s="42">
        <v>2</v>
      </c>
      <c r="BP103" s="42">
        <v>0.63545043011931024</v>
      </c>
      <c r="BQ103" s="42">
        <v>9.1346732784844439E-2</v>
      </c>
      <c r="BR103" s="42">
        <v>0.72679716290415464</v>
      </c>
      <c r="BS103" s="24" t="s">
        <v>622</v>
      </c>
      <c r="BT103" s="24" t="s">
        <v>624</v>
      </c>
      <c r="BU103" s="40">
        <v>0.68943313158406005</v>
      </c>
      <c r="BV103" s="42">
        <v>0.45037682648902189</v>
      </c>
      <c r="BW103" s="40">
        <v>0.38509958389713161</v>
      </c>
      <c r="BX103" s="40" t="s">
        <v>606</v>
      </c>
      <c r="BY103" s="40"/>
      <c r="BZ103" s="44">
        <v>1032.9994647971926</v>
      </c>
      <c r="CA103" s="44">
        <v>563.19654475327661</v>
      </c>
      <c r="CB103" s="5">
        <v>710.90342847818249</v>
      </c>
      <c r="CC103" s="44">
        <v>495.71320939136928</v>
      </c>
      <c r="CD103" s="44">
        <v>501.11382269434881</v>
      </c>
      <c r="CE103" s="44">
        <v>783.60109570764348</v>
      </c>
      <c r="CF103" s="44">
        <v>945.28834755779758</v>
      </c>
      <c r="CG103" s="44">
        <v>287.88788631627421</v>
      </c>
      <c r="CH103" s="40">
        <v>-0.32970008258556083</v>
      </c>
      <c r="CI103" s="44">
        <v>783.60109570764348</v>
      </c>
      <c r="CJ103" s="24">
        <v>606.03909611565155</v>
      </c>
      <c r="CK103" s="44">
        <v>747.25226209291304</v>
      </c>
      <c r="CL103" s="44">
        <v>1009.903524648613</v>
      </c>
      <c r="CM103" s="45">
        <v>2.3631718497759913</v>
      </c>
      <c r="CN103" s="45">
        <v>57.319853552549155</v>
      </c>
      <c r="CO103" s="45">
        <v>0.65733610488863048</v>
      </c>
      <c r="CP103" s="45">
        <v>19.548286074613028</v>
      </c>
      <c r="CQ103" s="45">
        <v>8.5197910517680349</v>
      </c>
      <c r="CR103" s="45">
        <v>2.2253748024298332</v>
      </c>
      <c r="CS103" s="45">
        <v>5.323788321310662</v>
      </c>
      <c r="CT103" s="45">
        <v>1.1221073716707863</v>
      </c>
      <c r="CU103" s="45">
        <v>7.6371605164619956</v>
      </c>
      <c r="CV103" s="45">
        <v>102.35369779569211</v>
      </c>
      <c r="CW103" s="24"/>
      <c r="CX103" s="40">
        <v>55.307726564778122</v>
      </c>
      <c r="CY103" s="40">
        <v>54.671479563492568</v>
      </c>
      <c r="CZ103" s="40">
        <v>40.194889219258044</v>
      </c>
      <c r="DA103" s="40">
        <v>50.207584357179726</v>
      </c>
      <c r="DB103" s="40"/>
      <c r="DC103" s="40">
        <v>2.7400231866082634</v>
      </c>
      <c r="DD103" s="40">
        <v>0.94396153402121252</v>
      </c>
      <c r="DE103" s="40"/>
      <c r="DF103" s="40">
        <v>7.8912351145532487</v>
      </c>
      <c r="DG103" s="40">
        <v>8.3086353033613634</v>
      </c>
      <c r="DH103" s="40"/>
      <c r="DI103" s="40">
        <v>4.1298098401656009</v>
      </c>
      <c r="DJ103" s="40"/>
      <c r="DK103" s="40">
        <v>7.4813384834200489</v>
      </c>
      <c r="DL103" s="40">
        <v>6.6670949607337899</v>
      </c>
      <c r="DM103" s="40"/>
      <c r="DN103" s="40">
        <v>1.3905867267738912</v>
      </c>
      <c r="DO103" s="40">
        <v>2.0972243272121958</v>
      </c>
      <c r="DP103" s="40"/>
      <c r="DQ103" s="40">
        <v>19.188684972460138</v>
      </c>
      <c r="DR103" s="40"/>
    </row>
    <row r="104" spans="1:122" ht="10.5" customHeight="1">
      <c r="A104" s="17" t="s">
        <v>103</v>
      </c>
      <c r="B104" s="16" t="s">
        <v>116</v>
      </c>
      <c r="C104" s="17" t="s">
        <v>115</v>
      </c>
      <c r="D104" s="123">
        <v>0.20000000298023199</v>
      </c>
      <c r="E104" s="139">
        <v>200.00000298023198</v>
      </c>
      <c r="F104" s="141">
        <v>950</v>
      </c>
      <c r="G104" s="123">
        <v>56.900001525878899</v>
      </c>
      <c r="H104" s="123">
        <v>0.81999999284744296</v>
      </c>
      <c r="I104" s="123">
        <v>18.600000381469702</v>
      </c>
      <c r="J104" s="123">
        <v>6.28999996185303</v>
      </c>
      <c r="K104" s="123">
        <v>0.18000000715255701</v>
      </c>
      <c r="L104" s="123">
        <v>2.6800000667571999</v>
      </c>
      <c r="M104" s="123">
        <v>7.2300000190734899</v>
      </c>
      <c r="N104" s="123">
        <v>5.0700001716613796</v>
      </c>
      <c r="O104" s="123">
        <v>1.4800000190734901</v>
      </c>
      <c r="P104" s="123">
        <v>0.769999980926514</v>
      </c>
      <c r="Q104" s="122">
        <v>100.0200021266937</v>
      </c>
      <c r="R104" s="26"/>
      <c r="S104" s="26">
        <v>56.888622591513851</v>
      </c>
      <c r="T104" s="26">
        <v>0.81983600821040026</v>
      </c>
      <c r="U104" s="26">
        <v>18.596280729837805</v>
      </c>
      <c r="V104" s="26">
        <v>6.288742079694809</v>
      </c>
      <c r="W104" s="26">
        <v>0.1799640105231691</v>
      </c>
      <c r="X104" s="26">
        <v>2.6794641169498155</v>
      </c>
      <c r="Y104" s="26">
        <v>7.2285541545133825</v>
      </c>
      <c r="Z104" s="26">
        <v>5.0689862666062471</v>
      </c>
      <c r="AA104" s="26">
        <v>1.4797040467953584</v>
      </c>
      <c r="AB104" s="26">
        <v>0.76984599535517673</v>
      </c>
      <c r="AC104" s="26">
        <v>100.00000000000003</v>
      </c>
      <c r="AD104" s="42">
        <v>0.62973763889027301</v>
      </c>
      <c r="AE104" s="42">
        <v>1.3166652575317324</v>
      </c>
      <c r="AF104" s="42">
        <v>0.43165493881728939</v>
      </c>
      <c r="AG104" s="43"/>
      <c r="AH104" s="16" t="s">
        <v>116</v>
      </c>
      <c r="AI104" s="122">
        <v>41.299999237060597</v>
      </c>
      <c r="AJ104" s="122">
        <v>3.1700000762939502</v>
      </c>
      <c r="AK104" s="122">
        <v>13.3999996185303</v>
      </c>
      <c r="AL104" s="122"/>
      <c r="AM104" s="122">
        <v>11.199999809265099</v>
      </c>
      <c r="AN104" s="122">
        <v>13.699999809265099</v>
      </c>
      <c r="AO104" s="122">
        <v>11.800000190734901</v>
      </c>
      <c r="AP104" s="122">
        <v>0.15999999642372101</v>
      </c>
      <c r="AQ104" s="122">
        <v>2.7699999809265101</v>
      </c>
      <c r="AR104" s="122">
        <v>0.490000009536743</v>
      </c>
      <c r="AS104" s="122">
        <v>0</v>
      </c>
      <c r="AT104" s="122">
        <v>0</v>
      </c>
      <c r="AU104" s="122">
        <v>0</v>
      </c>
      <c r="AV104" s="122">
        <v>97.989998728036923</v>
      </c>
      <c r="AW104" s="26"/>
      <c r="AX104" s="42">
        <v>5.9770564152770218</v>
      </c>
      <c r="AY104" s="42">
        <v>2.0229435847229782</v>
      </c>
      <c r="AZ104" s="42">
        <v>0</v>
      </c>
      <c r="BA104" s="42">
        <v>8</v>
      </c>
      <c r="BB104" s="42">
        <v>0.2624819685824562</v>
      </c>
      <c r="BC104" s="42">
        <v>0.34509830293803079</v>
      </c>
      <c r="BD104" s="42">
        <v>0</v>
      </c>
      <c r="BE104" s="42">
        <v>0.66779579631376151</v>
      </c>
      <c r="BF104" s="42">
        <v>2.9551191639957701</v>
      </c>
      <c r="BG104" s="42">
        <v>0.68776477123031543</v>
      </c>
      <c r="BH104" s="42">
        <v>1.9610832223228295E-2</v>
      </c>
      <c r="BI104" s="42">
        <v>4.9378708352835625</v>
      </c>
      <c r="BJ104" s="42">
        <v>0</v>
      </c>
      <c r="BK104" s="42">
        <v>0</v>
      </c>
      <c r="BL104" s="42">
        <v>0</v>
      </c>
      <c r="BM104" s="42">
        <v>1.8295372012842579</v>
      </c>
      <c r="BN104" s="42">
        <v>0.1704627987157421</v>
      </c>
      <c r="BO104" s="42">
        <v>2</v>
      </c>
      <c r="BP104" s="42">
        <v>0.60673655764420675</v>
      </c>
      <c r="BQ104" s="42">
        <v>9.0453784455102923E-2</v>
      </c>
      <c r="BR104" s="42">
        <v>0.69719034209930963</v>
      </c>
      <c r="BS104" s="24" t="s">
        <v>622</v>
      </c>
      <c r="BT104" s="24" t="s">
        <v>624</v>
      </c>
      <c r="BU104" s="40">
        <v>0.68553438159047653</v>
      </c>
      <c r="BV104" s="42">
        <v>0.4586242265139131</v>
      </c>
      <c r="BW104" s="40">
        <v>0.3483225701372773</v>
      </c>
      <c r="BX104" s="40" t="s">
        <v>606</v>
      </c>
      <c r="BY104" s="40"/>
      <c r="BZ104" s="44">
        <v>1009.0819203621224</v>
      </c>
      <c r="CA104" s="44">
        <v>521.97592907787816</v>
      </c>
      <c r="CB104" s="5">
        <v>665.80895629112331</v>
      </c>
      <c r="CC104" s="44">
        <v>470.38358217503492</v>
      </c>
      <c r="CD104" s="44">
        <v>471.15855409628313</v>
      </c>
      <c r="CE104" s="44">
        <v>842.84157357333936</v>
      </c>
      <c r="CF104" s="44">
        <v>1115.6231499063017</v>
      </c>
      <c r="CG104" s="44">
        <v>372.45799139830444</v>
      </c>
      <c r="CH104" s="40">
        <v>-0.67559048187164705</v>
      </c>
      <c r="CI104" s="44">
        <v>842.84157357333936</v>
      </c>
      <c r="CJ104" s="24">
        <v>554.07445490874409</v>
      </c>
      <c r="CK104" s="44">
        <v>754.32526493223133</v>
      </c>
      <c r="CL104" s="44">
        <v>1005.302117823151</v>
      </c>
      <c r="CM104" s="45">
        <v>1.8586949266329442</v>
      </c>
      <c r="CN104" s="45">
        <v>58.094302952344272</v>
      </c>
      <c r="CO104" s="45">
        <v>0.54507396305195321</v>
      </c>
      <c r="CP104" s="45">
        <v>18.909480836227523</v>
      </c>
      <c r="CQ104" s="45">
        <v>7.543742290997276</v>
      </c>
      <c r="CR104" s="45">
        <v>2.1738630495550155</v>
      </c>
      <c r="CS104" s="45">
        <v>4.651944309093154</v>
      </c>
      <c r="CT104" s="45">
        <v>1.2197346950242896</v>
      </c>
      <c r="CU104" s="45">
        <v>6.9790659005420235</v>
      </c>
      <c r="CV104" s="45">
        <v>100.1172079968355</v>
      </c>
      <c r="CW104" s="24"/>
      <c r="CX104" s="40">
        <v>58.855240886797738</v>
      </c>
      <c r="CY104" s="40">
        <v>57.535817337097882</v>
      </c>
      <c r="CZ104" s="40">
        <v>45.675149161827534</v>
      </c>
      <c r="DA104" s="40">
        <v>55.747536970018039</v>
      </c>
      <c r="DB104" s="40"/>
      <c r="DC104" s="40">
        <v>2.4196073828990663</v>
      </c>
      <c r="DD104" s="40">
        <v>0.87135216325255982</v>
      </c>
      <c r="DE104" s="40"/>
      <c r="DF104" s="40">
        <v>5.717331446626317</v>
      </c>
      <c r="DG104" s="40">
        <v>6.0301353319629349</v>
      </c>
      <c r="DH104" s="40"/>
      <c r="DI104" s="40">
        <v>2.5367211783071384</v>
      </c>
      <c r="DJ104" s="40"/>
      <c r="DK104" s="40">
        <v>5.970473288025504</v>
      </c>
      <c r="DL104" s="40">
        <v>5.76504760033529</v>
      </c>
      <c r="DM104" s="40"/>
      <c r="DN104" s="40">
        <v>1.7242815933126949</v>
      </c>
      <c r="DO104" s="40">
        <v>2.4064431779519886</v>
      </c>
      <c r="DP104" s="40"/>
      <c r="DQ104" s="40">
        <v>18.800126772602958</v>
      </c>
      <c r="DR104" s="40"/>
    </row>
    <row r="105" spans="1:122" ht="10.5" customHeight="1">
      <c r="A105" s="17" t="s">
        <v>103</v>
      </c>
      <c r="B105" s="16" t="s">
        <v>114</v>
      </c>
      <c r="C105" s="17" t="s">
        <v>115</v>
      </c>
      <c r="D105" s="123">
        <v>0.20000000298023199</v>
      </c>
      <c r="E105" s="139">
        <v>200.00000298023198</v>
      </c>
      <c r="F105" s="141">
        <v>925</v>
      </c>
      <c r="G105" s="123">
        <v>60</v>
      </c>
      <c r="H105" s="123">
        <v>0.57999998331070002</v>
      </c>
      <c r="I105" s="123">
        <v>18.899999618530298</v>
      </c>
      <c r="J105" s="123">
        <v>5.2699999809265101</v>
      </c>
      <c r="K105" s="123">
        <v>0.18999999761581399</v>
      </c>
      <c r="L105" s="123">
        <v>1.7599999904632599</v>
      </c>
      <c r="M105" s="123">
        <v>5.6599998474121103</v>
      </c>
      <c r="N105" s="123">
        <v>5.4400000572204599</v>
      </c>
      <c r="O105" s="123">
        <v>1.7799999713897701</v>
      </c>
      <c r="P105" s="123">
        <v>0.37000000476837203</v>
      </c>
      <c r="Q105" s="122">
        <v>99.949999451637296</v>
      </c>
      <c r="R105" s="26"/>
      <c r="S105" s="26">
        <v>60.030015336850639</v>
      </c>
      <c r="T105" s="26">
        <v>0.58029013155857401</v>
      </c>
      <c r="U105" s="26">
        <v>18.90945444944742</v>
      </c>
      <c r="V105" s="26">
        <v>5.2726363280036832</v>
      </c>
      <c r="W105" s="26">
        <v>0.19009504618131498</v>
      </c>
      <c r="X105" s="26">
        <v>1.7608804403394414</v>
      </c>
      <c r="Y105" s="26">
        <v>5.6628312941120207</v>
      </c>
      <c r="Z105" s="26">
        <v>5.4427214477902091</v>
      </c>
      <c r="AA105" s="26">
        <v>1.7808904263686933</v>
      </c>
      <c r="AB105" s="26">
        <v>0.37018509934800303</v>
      </c>
      <c r="AC105" s="26">
        <v>100</v>
      </c>
      <c r="AD105" s="42">
        <v>0.66744927240173635</v>
      </c>
      <c r="AE105" s="42">
        <v>1.6797996495819463</v>
      </c>
      <c r="AF105" s="42">
        <v>0.37316222507753583</v>
      </c>
      <c r="AG105" s="43"/>
      <c r="AH105" s="16" t="s">
        <v>114</v>
      </c>
      <c r="AI105" s="122">
        <v>41.099998474121101</v>
      </c>
      <c r="AJ105" s="122">
        <v>2.71000003814697</v>
      </c>
      <c r="AK105" s="122">
        <v>13.3999996185303</v>
      </c>
      <c r="AL105" s="122"/>
      <c r="AM105" s="122">
        <v>13</v>
      </c>
      <c r="AN105" s="122">
        <v>13.3999996185303</v>
      </c>
      <c r="AO105" s="122">
        <v>11.6000003814697</v>
      </c>
      <c r="AP105" s="122">
        <v>0.18999999761581399</v>
      </c>
      <c r="AQ105" s="122">
        <v>2.7599999904632599</v>
      </c>
      <c r="AR105" s="122">
        <v>0.46000000834464999</v>
      </c>
      <c r="AS105" s="122">
        <v>0</v>
      </c>
      <c r="AT105" s="122">
        <v>0</v>
      </c>
      <c r="AU105" s="122">
        <v>0</v>
      </c>
      <c r="AV105" s="122">
        <v>98.61999812722209</v>
      </c>
      <c r="AW105" s="26"/>
      <c r="AX105" s="42">
        <v>5.932524935366601</v>
      </c>
      <c r="AY105" s="42">
        <v>2.067475064633399</v>
      </c>
      <c r="AZ105" s="42">
        <v>0</v>
      </c>
      <c r="BA105" s="42">
        <v>8</v>
      </c>
      <c r="BB105" s="42">
        <v>0.21196162358117565</v>
      </c>
      <c r="BC105" s="42">
        <v>0.29424785329497766</v>
      </c>
      <c r="BD105" s="42">
        <v>0</v>
      </c>
      <c r="BE105" s="42">
        <v>0.85919769774850607</v>
      </c>
      <c r="BF105" s="42">
        <v>2.8828342849712714</v>
      </c>
      <c r="BG105" s="42">
        <v>0.71009776538650504</v>
      </c>
      <c r="BH105" s="42">
        <v>2.3226838590378482E-2</v>
      </c>
      <c r="BI105" s="42">
        <v>4.9815660635728154</v>
      </c>
      <c r="BJ105" s="42">
        <v>0</v>
      </c>
      <c r="BK105" s="42">
        <v>0</v>
      </c>
      <c r="BL105" s="42">
        <v>0</v>
      </c>
      <c r="BM105" s="42">
        <v>1.7938151561464186</v>
      </c>
      <c r="BN105" s="42">
        <v>0.20618484385358138</v>
      </c>
      <c r="BO105" s="42">
        <v>2</v>
      </c>
      <c r="BP105" s="42">
        <v>0.56617947429019244</v>
      </c>
      <c r="BQ105" s="42">
        <v>8.469327913153149E-2</v>
      </c>
      <c r="BR105" s="42">
        <v>0.6508727534217239</v>
      </c>
      <c r="BS105" s="24" t="s">
        <v>622</v>
      </c>
      <c r="BT105" s="24" t="s">
        <v>624</v>
      </c>
      <c r="BU105" s="40">
        <v>0.64751803026349086</v>
      </c>
      <c r="BV105" s="42">
        <v>0.54424958236439513</v>
      </c>
      <c r="BW105" s="40">
        <v>0.3239967233591477</v>
      </c>
      <c r="BX105" s="40" t="s">
        <v>606</v>
      </c>
      <c r="BY105" s="40"/>
      <c r="BZ105" s="44">
        <v>1001.0333669373158</v>
      </c>
      <c r="CA105" s="44">
        <v>511.77632192503194</v>
      </c>
      <c r="CB105" s="5">
        <v>727.44187672087912</v>
      </c>
      <c r="CC105" s="44">
        <v>455.19015296354786</v>
      </c>
      <c r="CD105" s="44">
        <v>469.10875275144127</v>
      </c>
      <c r="CE105" s="44">
        <v>812.43916400023841</v>
      </c>
      <c r="CF105" s="44">
        <v>959.36442944771818</v>
      </c>
      <c r="CG105" s="44">
        <v>357.24901103669055</v>
      </c>
      <c r="CH105" s="40">
        <v>-0.31881935883631868</v>
      </c>
      <c r="CI105" s="44">
        <v>812.43916400023841</v>
      </c>
      <c r="CJ105" s="24">
        <v>621.92214597339523</v>
      </c>
      <c r="CK105" s="44">
        <v>769.94052036055882</v>
      </c>
      <c r="CL105" s="44">
        <v>1003.0625972982859</v>
      </c>
      <c r="CM105" s="45">
        <v>1.7988318987564247</v>
      </c>
      <c r="CN105" s="45">
        <v>59.627342372286726</v>
      </c>
      <c r="CO105" s="45">
        <v>0.42581406761630253</v>
      </c>
      <c r="CP105" s="45">
        <v>18.926099801310865</v>
      </c>
      <c r="CQ105" s="45">
        <v>6.884741647577207</v>
      </c>
      <c r="CR105" s="45">
        <v>1.7804645432458404</v>
      </c>
      <c r="CS105" s="45">
        <v>3.9578277653402765</v>
      </c>
      <c r="CT105" s="45">
        <v>1.2543159118256859</v>
      </c>
      <c r="CU105" s="45">
        <v>7.5161874629150933</v>
      </c>
      <c r="CV105" s="45">
        <v>100.372793572118</v>
      </c>
      <c r="CW105" s="24"/>
      <c r="CX105" s="40">
        <v>58.227112623635612</v>
      </c>
      <c r="CY105" s="40">
        <v>57.880432720866878</v>
      </c>
      <c r="CZ105" s="40">
        <v>44.96305485915363</v>
      </c>
      <c r="DA105" s="40">
        <v>55.012065848867195</v>
      </c>
      <c r="DB105" s="40"/>
      <c r="DC105" s="40">
        <v>2.1762835565518879</v>
      </c>
      <c r="DD105" s="40">
        <v>0.75574333553397477</v>
      </c>
      <c r="DE105" s="40"/>
      <c r="DF105" s="40">
        <v>6.6957939373545567</v>
      </c>
      <c r="DG105" s="40">
        <v>6.7621239601960053</v>
      </c>
      <c r="DH105" s="40"/>
      <c r="DI105" s="40">
        <v>2.4692790997752754</v>
      </c>
      <c r="DJ105" s="40"/>
      <c r="DK105" s="40">
        <v>6.2322536115295701</v>
      </c>
      <c r="DL105" s="40">
        <v>5.4110624042215925</v>
      </c>
      <c r="DM105" s="40"/>
      <c r="DN105" s="40">
        <v>1.8156730115504756</v>
      </c>
      <c r="DO105" s="40">
        <v>2.2329192391184529</v>
      </c>
      <c r="DP105" s="40"/>
      <c r="DQ105" s="40">
        <v>18.65318956373364</v>
      </c>
      <c r="DR105" s="40"/>
    </row>
    <row r="106" spans="1:122" ht="10.5" customHeight="1">
      <c r="A106" s="17" t="s">
        <v>103</v>
      </c>
      <c r="B106" s="16" t="s">
        <v>112</v>
      </c>
      <c r="C106" s="17" t="s">
        <v>113</v>
      </c>
      <c r="D106" s="123">
        <v>0.20000000298023199</v>
      </c>
      <c r="E106" s="139">
        <v>200.00000298023198</v>
      </c>
      <c r="F106" s="141">
        <v>940</v>
      </c>
      <c r="G106" s="123">
        <v>56.299999237060597</v>
      </c>
      <c r="H106" s="123">
        <v>1.0900000333786</v>
      </c>
      <c r="I106" s="123">
        <v>18.600000381469702</v>
      </c>
      <c r="J106" s="123">
        <v>7.25</v>
      </c>
      <c r="K106" s="123">
        <v>0.129999995231628</v>
      </c>
      <c r="L106" s="123">
        <v>3.0899999141693102</v>
      </c>
      <c r="M106" s="123">
        <v>7.2199997901916504</v>
      </c>
      <c r="N106" s="123">
        <v>4.0900001525878897</v>
      </c>
      <c r="O106" s="123">
        <v>1.9400000572204601</v>
      </c>
      <c r="P106" s="123">
        <v>0.30000001192092901</v>
      </c>
      <c r="Q106" s="122">
        <v>100.00999957323077</v>
      </c>
      <c r="R106" s="26"/>
      <c r="S106" s="26">
        <v>56.294370040303612</v>
      </c>
      <c r="T106" s="26">
        <v>1.0898910489250271</v>
      </c>
      <c r="U106" s="26">
        <v>18.598140646776166</v>
      </c>
      <c r="V106" s="26">
        <v>7.2492751034273333</v>
      </c>
      <c r="W106" s="26">
        <v>0.12998699708666384</v>
      </c>
      <c r="X106" s="26">
        <v>3.0896909582593346</v>
      </c>
      <c r="Y106" s="26">
        <v>7.2192778932119852</v>
      </c>
      <c r="Z106" s="26">
        <v>4.0895912109199148</v>
      </c>
      <c r="AA106" s="26">
        <v>1.9398060848904664</v>
      </c>
      <c r="AB106" s="26">
        <v>0.29997001619948876</v>
      </c>
      <c r="AC106" s="26">
        <v>100</v>
      </c>
      <c r="AD106" s="42">
        <v>0.61640479257543401</v>
      </c>
      <c r="AE106" s="42">
        <v>1.3162521008256653</v>
      </c>
      <c r="AF106" s="42">
        <v>0.43173193437948049</v>
      </c>
      <c r="AG106" s="43"/>
      <c r="AH106" s="16" t="s">
        <v>112</v>
      </c>
      <c r="AI106" s="122">
        <v>41.400001525878899</v>
      </c>
      <c r="AJ106" s="122">
        <v>2.5799999237060498</v>
      </c>
      <c r="AK106" s="122">
        <v>13.199999809265099</v>
      </c>
      <c r="AL106" s="122"/>
      <c r="AM106" s="122">
        <v>12.1000003814697</v>
      </c>
      <c r="AN106" s="122">
        <v>13.8999996185303</v>
      </c>
      <c r="AO106" s="122">
        <v>11.199999809265099</v>
      </c>
      <c r="AP106" s="122">
        <v>0.18000000715255701</v>
      </c>
      <c r="AQ106" s="122">
        <v>2.3099999427795401</v>
      </c>
      <c r="AR106" s="122">
        <v>0.82999998331070002</v>
      </c>
      <c r="AS106" s="122">
        <v>0</v>
      </c>
      <c r="AT106" s="122">
        <v>0</v>
      </c>
      <c r="AU106" s="122">
        <v>0</v>
      </c>
      <c r="AV106" s="122">
        <v>97.700001001357947</v>
      </c>
      <c r="AW106" s="26"/>
      <c r="AX106" s="42">
        <v>6.0078067741555925</v>
      </c>
      <c r="AY106" s="42">
        <v>1.9921932258444075</v>
      </c>
      <c r="AZ106" s="42">
        <v>0</v>
      </c>
      <c r="BA106" s="42">
        <v>8</v>
      </c>
      <c r="BB106" s="42">
        <v>0.26523788289973993</v>
      </c>
      <c r="BC106" s="42">
        <v>0.28163169682625594</v>
      </c>
      <c r="BD106" s="42">
        <v>0</v>
      </c>
      <c r="BE106" s="42">
        <v>0.78997788634674038</v>
      </c>
      <c r="BF106" s="42">
        <v>3.0064051955850615</v>
      </c>
      <c r="BG106" s="42">
        <v>0.65674733834220245</v>
      </c>
      <c r="BH106" s="42">
        <v>0</v>
      </c>
      <c r="BI106" s="42">
        <v>5</v>
      </c>
      <c r="BJ106" s="42">
        <v>0</v>
      </c>
      <c r="BK106" s="42">
        <v>2.1743101231657347E-2</v>
      </c>
      <c r="BL106" s="42">
        <v>2.212212598709274E-2</v>
      </c>
      <c r="BM106" s="42">
        <v>1.7412275636502452</v>
      </c>
      <c r="BN106" s="42">
        <v>0.2149072091310047</v>
      </c>
      <c r="BO106" s="42">
        <v>2</v>
      </c>
      <c r="BP106" s="42">
        <v>0.43498738287791272</v>
      </c>
      <c r="BQ106" s="42">
        <v>0.15363388919851248</v>
      </c>
      <c r="BR106" s="42">
        <v>0.58862127207642523</v>
      </c>
      <c r="BS106" s="24" t="s">
        <v>622</v>
      </c>
      <c r="BT106" s="24" t="s">
        <v>624</v>
      </c>
      <c r="BU106" s="40">
        <v>0.67184137856336457</v>
      </c>
      <c r="BV106" s="42">
        <v>0.48834881005111042</v>
      </c>
      <c r="BW106" s="40">
        <v>0.37101464813980278</v>
      </c>
      <c r="BX106" s="40" t="s">
        <v>606</v>
      </c>
      <c r="BY106" s="40"/>
      <c r="BZ106" s="44">
        <v>987.95325407199857</v>
      </c>
      <c r="CA106" s="44">
        <v>488.17196375374971</v>
      </c>
      <c r="CB106" s="5">
        <v>697.90574090628718</v>
      </c>
      <c r="CC106" s="44">
        <v>483.45006169877593</v>
      </c>
      <c r="CD106" s="44">
        <v>491.94658802850853</v>
      </c>
      <c r="CE106" s="44">
        <v>703.47084750109912</v>
      </c>
      <c r="CF106" s="44">
        <v>767.31919197692639</v>
      </c>
      <c r="CG106" s="44">
        <v>220.02078580232319</v>
      </c>
      <c r="CH106" s="40">
        <v>-9.9459636168775775E-2</v>
      </c>
      <c r="CI106" s="44">
        <v>580.90528056807034</v>
      </c>
      <c r="CJ106" s="24">
        <v>607.05490042817848</v>
      </c>
      <c r="CK106" s="44">
        <v>639.4055107371787</v>
      </c>
      <c r="CL106" s="44">
        <v>982.51106725184138</v>
      </c>
      <c r="CM106" s="45">
        <v>2.4263615368896043</v>
      </c>
      <c r="CN106" s="45">
        <v>60.987914773352351</v>
      </c>
      <c r="CO106" s="45">
        <v>0.63212923144091759</v>
      </c>
      <c r="CP106" s="45">
        <v>18.524329572984627</v>
      </c>
      <c r="CQ106" s="45">
        <v>4.6329352785056548</v>
      </c>
      <c r="CR106" s="45">
        <v>1.6396682890029413</v>
      </c>
      <c r="CS106" s="45">
        <v>4.5775452325002632</v>
      </c>
      <c r="CT106" s="45">
        <v>2.5057259741151761</v>
      </c>
      <c r="CU106" s="45">
        <v>6.9334437872381107</v>
      </c>
      <c r="CV106" s="45">
        <v>100.43369213914004</v>
      </c>
      <c r="CW106" s="24"/>
      <c r="CX106" s="40">
        <v>57.570854971047183</v>
      </c>
      <c r="CY106" s="40">
        <v>57.746072302856319</v>
      </c>
      <c r="CZ106" s="40">
        <v>46.151620058730074</v>
      </c>
      <c r="DA106" s="40">
        <v>56.240154983142652</v>
      </c>
      <c r="DB106" s="40"/>
      <c r="DC106" s="40">
        <v>2.7397998668433448</v>
      </c>
      <c r="DD106" s="40">
        <v>0.95967618171882829</v>
      </c>
      <c r="DE106" s="40"/>
      <c r="DF106" s="40">
        <v>6.5337801049670023</v>
      </c>
      <c r="DG106" s="40">
        <v>6.4789860600061058</v>
      </c>
      <c r="DH106" s="40"/>
      <c r="DI106" s="40">
        <v>2.5029567488445976</v>
      </c>
      <c r="DJ106" s="40"/>
      <c r="DK106" s="40">
        <v>6.8022030917064278</v>
      </c>
      <c r="DL106" s="40">
        <v>5.7782207842296627</v>
      </c>
      <c r="DM106" s="40"/>
      <c r="DN106" s="40">
        <v>2.0033642430918461</v>
      </c>
      <c r="DO106" s="40">
        <v>2.015626680255501</v>
      </c>
      <c r="DP106" s="40"/>
      <c r="DQ106" s="40">
        <v>17.819350671542971</v>
      </c>
      <c r="DR106" s="40"/>
    </row>
    <row r="107" spans="1:122" ht="10.5" customHeight="1">
      <c r="A107" s="17" t="s">
        <v>103</v>
      </c>
      <c r="B107" s="16" t="s">
        <v>111</v>
      </c>
      <c r="C107" s="17" t="s">
        <v>110</v>
      </c>
      <c r="D107" s="123">
        <v>0.20000000298023199</v>
      </c>
      <c r="E107" s="139">
        <v>200.00000298023198</v>
      </c>
      <c r="F107" s="141">
        <v>960</v>
      </c>
      <c r="G107" s="123">
        <v>56.5</v>
      </c>
      <c r="H107" s="123">
        <v>1.03999996185303</v>
      </c>
      <c r="I107" s="123">
        <v>18.799999237060501</v>
      </c>
      <c r="J107" s="123">
        <v>6.8200001716613796</v>
      </c>
      <c r="K107" s="123">
        <v>0.17000000178813901</v>
      </c>
      <c r="L107" s="123">
        <v>3.2699999809265101</v>
      </c>
      <c r="M107" s="123">
        <v>7.4200000762939498</v>
      </c>
      <c r="N107" s="123">
        <v>3.6800000667571999</v>
      </c>
      <c r="O107" s="123">
        <v>2.03999996185303</v>
      </c>
      <c r="P107" s="123">
        <v>0.36000001430511502</v>
      </c>
      <c r="Q107" s="122">
        <v>100.09999947249885</v>
      </c>
      <c r="R107" s="26"/>
      <c r="S107" s="26">
        <v>56.443556740999412</v>
      </c>
      <c r="T107" s="26">
        <v>1.0389610063272341</v>
      </c>
      <c r="U107" s="26">
        <v>18.78121811801363</v>
      </c>
      <c r="V107" s="26">
        <v>6.8131870205804388</v>
      </c>
      <c r="W107" s="26">
        <v>0.16983017251148363</v>
      </c>
      <c r="X107" s="26">
        <v>3.2667332648936718</v>
      </c>
      <c r="Y107" s="26">
        <v>7.4125875278675659</v>
      </c>
      <c r="Z107" s="26">
        <v>3.6763237623874625</v>
      </c>
      <c r="AA107" s="26">
        <v>2.0379620105927101</v>
      </c>
      <c r="AB107" s="26">
        <v>0.35964037582639574</v>
      </c>
      <c r="AC107" s="26">
        <v>100.00000000000003</v>
      </c>
      <c r="AD107" s="42">
        <v>0.61243448739234863</v>
      </c>
      <c r="AE107" s="42">
        <v>1.1700277807390369</v>
      </c>
      <c r="AF107" s="42">
        <v>0.46082359353917318</v>
      </c>
      <c r="AG107" s="43"/>
      <c r="AH107" s="16" t="s">
        <v>111</v>
      </c>
      <c r="AI107" s="122">
        <v>42.400001525878899</v>
      </c>
      <c r="AJ107" s="122">
        <v>2.75</v>
      </c>
      <c r="AK107" s="122">
        <v>12.699999809265099</v>
      </c>
      <c r="AL107" s="122"/>
      <c r="AM107" s="122">
        <v>10</v>
      </c>
      <c r="AN107" s="122">
        <v>15.1000003814697</v>
      </c>
      <c r="AO107" s="122">
        <v>11.800000190734901</v>
      </c>
      <c r="AP107" s="122">
        <v>0.15000000596046401</v>
      </c>
      <c r="AQ107" s="122">
        <v>2.3900001049041801</v>
      </c>
      <c r="AR107" s="122">
        <v>0.81999999284744296</v>
      </c>
      <c r="AS107" s="122">
        <v>0</v>
      </c>
      <c r="AT107" s="122">
        <v>0</v>
      </c>
      <c r="AU107" s="122">
        <v>0</v>
      </c>
      <c r="AV107" s="122">
        <v>98.110002011060686</v>
      </c>
      <c r="AW107" s="26"/>
      <c r="AX107" s="42">
        <v>6.0942140403732212</v>
      </c>
      <c r="AY107" s="42">
        <v>1.9057859596267788</v>
      </c>
      <c r="AZ107" s="42">
        <v>0</v>
      </c>
      <c r="BA107" s="42">
        <v>8</v>
      </c>
      <c r="BB107" s="42">
        <v>0.24541274230427046</v>
      </c>
      <c r="BC107" s="42">
        <v>0.29732454611235642</v>
      </c>
      <c r="BD107" s="42">
        <v>0</v>
      </c>
      <c r="BE107" s="42">
        <v>0.61976543862122924</v>
      </c>
      <c r="BF107" s="42">
        <v>3.2347886847710954</v>
      </c>
      <c r="BG107" s="42">
        <v>0.58226490648880902</v>
      </c>
      <c r="BH107" s="42">
        <v>1.825920427631075E-2</v>
      </c>
      <c r="BI107" s="42">
        <v>4.9978155225740712</v>
      </c>
      <c r="BJ107" s="42">
        <v>0</v>
      </c>
      <c r="BK107" s="42">
        <v>0</v>
      </c>
      <c r="BL107" s="42">
        <v>0</v>
      </c>
      <c r="BM107" s="42">
        <v>1.8170035028256342</v>
      </c>
      <c r="BN107" s="42">
        <v>0.18299649717436584</v>
      </c>
      <c r="BO107" s="42">
        <v>2</v>
      </c>
      <c r="BP107" s="42">
        <v>0.48298951241419219</v>
      </c>
      <c r="BQ107" s="42">
        <v>0.15033462608858558</v>
      </c>
      <c r="BR107" s="42">
        <v>0.6333241385027778</v>
      </c>
      <c r="BS107" s="24" t="s">
        <v>622</v>
      </c>
      <c r="BT107" s="24" t="s">
        <v>624</v>
      </c>
      <c r="BU107" s="40">
        <v>0.72907834711882713</v>
      </c>
      <c r="BV107" s="42">
        <v>0.37152032663409568</v>
      </c>
      <c r="BW107" s="40">
        <v>0.31753120118176031</v>
      </c>
      <c r="BX107" s="40" t="s">
        <v>606</v>
      </c>
      <c r="BY107" s="40"/>
      <c r="BZ107" s="44">
        <v>990.36681875182535</v>
      </c>
      <c r="CA107" s="44">
        <v>423.82943612247874</v>
      </c>
      <c r="CB107" s="5">
        <v>579.17745639923373</v>
      </c>
      <c r="CC107" s="44">
        <v>424.94997321960739</v>
      </c>
      <c r="CD107" s="44">
        <v>450.94517087657937</v>
      </c>
      <c r="CE107" s="44">
        <v>692.04918289981617</v>
      </c>
      <c r="CF107" s="44">
        <v>875.90807593794125</v>
      </c>
      <c r="CG107" s="44">
        <v>267.09920968020879</v>
      </c>
      <c r="CH107" s="40">
        <v>-0.51233109345016992</v>
      </c>
      <c r="CI107" s="44">
        <v>692.04918289981617</v>
      </c>
      <c r="CJ107" s="24">
        <v>470.2984946931748</v>
      </c>
      <c r="CK107" s="44">
        <v>635.61331964952501</v>
      </c>
      <c r="CL107" s="44">
        <v>980.345438435956</v>
      </c>
      <c r="CM107" s="45">
        <v>3.0446950011544516</v>
      </c>
      <c r="CN107" s="45">
        <v>61.761256786932684</v>
      </c>
      <c r="CO107" s="45">
        <v>0.46959093788009226</v>
      </c>
      <c r="CP107" s="45">
        <v>18.220271629253428</v>
      </c>
      <c r="CQ107" s="45">
        <v>4.2580626852206294</v>
      </c>
      <c r="CR107" s="45">
        <v>1.778214961574633</v>
      </c>
      <c r="CS107" s="45">
        <v>3.3128564469280359</v>
      </c>
      <c r="CT107" s="45">
        <v>2.4750994814818088</v>
      </c>
      <c r="CU107" s="45">
        <v>6.9072963854837059</v>
      </c>
      <c r="CV107" s="45">
        <v>99.182649314755025</v>
      </c>
      <c r="CW107" s="24"/>
      <c r="CX107" s="40">
        <v>58.105334479611471</v>
      </c>
      <c r="CY107" s="40">
        <v>58.124883182239145</v>
      </c>
      <c r="CZ107" s="40">
        <v>46.859127992809796</v>
      </c>
      <c r="DA107" s="40">
        <v>56.997993964302317</v>
      </c>
      <c r="DB107" s="40"/>
      <c r="DC107" s="40">
        <v>2.8360779597900536</v>
      </c>
      <c r="DD107" s="40">
        <v>1.0116520980739394</v>
      </c>
      <c r="DE107" s="40"/>
      <c r="DF107" s="40">
        <v>5.1778750217686218</v>
      </c>
      <c r="DG107" s="40">
        <v>5.3110292392315097</v>
      </c>
      <c r="DH107" s="40"/>
      <c r="DI107" s="40">
        <v>2.6040971637434716</v>
      </c>
      <c r="DJ107" s="40"/>
      <c r="DK107" s="40">
        <v>6.7699412277195385</v>
      </c>
      <c r="DL107" s="40">
        <v>5.9370028609465537</v>
      </c>
      <c r="DM107" s="40"/>
      <c r="DN107" s="40">
        <v>2.1234420964391454</v>
      </c>
      <c r="DO107" s="40">
        <v>2.1364828923585657</v>
      </c>
      <c r="DP107" s="40"/>
      <c r="DQ107" s="40">
        <v>17.574771136699137</v>
      </c>
      <c r="DR107" s="40"/>
    </row>
    <row r="108" spans="1:122" ht="10.5" customHeight="1">
      <c r="A108" s="17" t="s">
        <v>103</v>
      </c>
      <c r="B108" s="16" t="s">
        <v>109</v>
      </c>
      <c r="C108" s="17" t="s">
        <v>110</v>
      </c>
      <c r="D108" s="123">
        <v>0.20000000298023199</v>
      </c>
      <c r="E108" s="139">
        <v>200.00000298023198</v>
      </c>
      <c r="F108" s="141">
        <v>943</v>
      </c>
      <c r="G108" s="123">
        <v>57.099998474121101</v>
      </c>
      <c r="H108" s="123">
        <v>0.69999998807907104</v>
      </c>
      <c r="I108" s="123">
        <v>19.100000381469702</v>
      </c>
      <c r="J108" s="123">
        <v>6.9000000953674299</v>
      </c>
      <c r="K108" s="123">
        <v>0.15999999642372101</v>
      </c>
      <c r="L108" s="123">
        <v>2.7999999523162802</v>
      </c>
      <c r="M108" s="123">
        <v>6.5900001525878897</v>
      </c>
      <c r="N108" s="123">
        <v>4.17000007629394</v>
      </c>
      <c r="O108" s="123">
        <v>2.1300001144409202</v>
      </c>
      <c r="P108" s="123">
        <v>0.38999998569488498</v>
      </c>
      <c r="Q108" s="122">
        <v>100.03999921679495</v>
      </c>
      <c r="R108" s="26"/>
      <c r="S108" s="26">
        <v>57.077168053930791</v>
      </c>
      <c r="T108" s="26">
        <v>0.69972010551710739</v>
      </c>
      <c r="U108" s="26">
        <v>19.092363585567828</v>
      </c>
      <c r="V108" s="26">
        <v>6.8972412528858174</v>
      </c>
      <c r="W108" s="26">
        <v>0.15993602326704121</v>
      </c>
      <c r="X108" s="26">
        <v>2.7988804220684256</v>
      </c>
      <c r="Y108" s="26">
        <v>6.5873652580772362</v>
      </c>
      <c r="Z108" s="26">
        <v>4.1683327758302005</v>
      </c>
      <c r="AA108" s="26">
        <v>2.1291484717278273</v>
      </c>
      <c r="AB108" s="26">
        <v>0.3898440511277122</v>
      </c>
      <c r="AC108" s="26">
        <v>99.999999999999986</v>
      </c>
      <c r="AD108" s="42">
        <v>0.62634231997029566</v>
      </c>
      <c r="AE108" s="42">
        <v>1.3824537501468876</v>
      </c>
      <c r="AF108" s="42">
        <v>0.41973532537130936</v>
      </c>
      <c r="AG108" s="43"/>
      <c r="AH108" s="16" t="s">
        <v>109</v>
      </c>
      <c r="AI108" s="122">
        <v>42</v>
      </c>
      <c r="AJ108" s="122">
        <v>2.6199998855590798</v>
      </c>
      <c r="AK108" s="122">
        <v>13.1000003814697</v>
      </c>
      <c r="AL108" s="122"/>
      <c r="AM108" s="122">
        <v>10.800000190734901</v>
      </c>
      <c r="AN108" s="122">
        <v>14.6000003814697</v>
      </c>
      <c r="AO108" s="122">
        <v>11.699999809265099</v>
      </c>
      <c r="AP108" s="122">
        <v>0.20000000298023199</v>
      </c>
      <c r="AQ108" s="122">
        <v>2.5199999809265101</v>
      </c>
      <c r="AR108" s="122">
        <v>0.730000019073486</v>
      </c>
      <c r="AS108" s="122">
        <v>0</v>
      </c>
      <c r="AT108" s="122">
        <v>0</v>
      </c>
      <c r="AU108" s="122">
        <v>0</v>
      </c>
      <c r="AV108" s="122">
        <v>98.270000651478711</v>
      </c>
      <c r="AW108" s="26"/>
      <c r="AX108" s="42">
        <v>6.0421757919427836</v>
      </c>
      <c r="AY108" s="42">
        <v>1.9578242080572164</v>
      </c>
      <c r="AZ108" s="42">
        <v>0</v>
      </c>
      <c r="BA108" s="42">
        <v>8</v>
      </c>
      <c r="BB108" s="42">
        <v>0.26313384413546448</v>
      </c>
      <c r="BC108" s="42">
        <v>0.28352514293934472</v>
      </c>
      <c r="BD108" s="42">
        <v>0</v>
      </c>
      <c r="BE108" s="42">
        <v>0.68258324392277814</v>
      </c>
      <c r="BF108" s="42">
        <v>3.1305025301211322</v>
      </c>
      <c r="BG108" s="42">
        <v>0.61678254987248993</v>
      </c>
      <c r="BH108" s="42">
        <v>2.3472689008791292E-2</v>
      </c>
      <c r="BI108" s="42">
        <v>5</v>
      </c>
      <c r="BJ108" s="42">
        <v>0</v>
      </c>
      <c r="BK108" s="42">
        <v>0</v>
      </c>
      <c r="BL108" s="42">
        <v>8.9491386078668217E-4</v>
      </c>
      <c r="BM108" s="42">
        <v>1.8032329721340556</v>
      </c>
      <c r="BN108" s="42">
        <v>0.19587211400515758</v>
      </c>
      <c r="BO108" s="42">
        <v>2</v>
      </c>
      <c r="BP108" s="42">
        <v>0.50697353145345192</v>
      </c>
      <c r="BQ108" s="42">
        <v>0.13395541667199168</v>
      </c>
      <c r="BR108" s="42">
        <v>0.64092894812544365</v>
      </c>
      <c r="BS108" s="24" t="s">
        <v>622</v>
      </c>
      <c r="BT108" s="24" t="s">
        <v>624</v>
      </c>
      <c r="BU108" s="40">
        <v>0.70668071852607295</v>
      </c>
      <c r="BV108" s="42">
        <v>0.414983122500579</v>
      </c>
      <c r="BW108" s="40">
        <v>0.30017866598176357</v>
      </c>
      <c r="BX108" s="40" t="s">
        <v>606</v>
      </c>
      <c r="BY108" s="40"/>
      <c r="BZ108" s="44">
        <v>995.6536730763396</v>
      </c>
      <c r="CA108" s="44">
        <v>468.20668296368012</v>
      </c>
      <c r="CB108" s="5">
        <v>699.57554730935772</v>
      </c>
      <c r="CC108" s="44">
        <v>458.38585900213138</v>
      </c>
      <c r="CD108" s="44">
        <v>476.62454385719741</v>
      </c>
      <c r="CE108" s="44">
        <v>798.8378350715675</v>
      </c>
      <c r="CF108" s="44">
        <v>977.61126115215211</v>
      </c>
      <c r="CG108" s="44">
        <v>340.45197606943611</v>
      </c>
      <c r="CH108" s="40">
        <v>-0.39743486591569621</v>
      </c>
      <c r="CI108" s="44">
        <v>798.8378350715675</v>
      </c>
      <c r="CJ108" s="24">
        <v>592.95105443380123</v>
      </c>
      <c r="CK108" s="44">
        <v>749.20669119046261</v>
      </c>
      <c r="CL108" s="44">
        <v>996.19832806429827</v>
      </c>
      <c r="CM108" s="45">
        <v>2.9774741089828556</v>
      </c>
      <c r="CN108" s="45">
        <v>61.092215687631317</v>
      </c>
      <c r="CO108" s="45">
        <v>0.4331965028200685</v>
      </c>
      <c r="CP108" s="45">
        <v>18.499108151203103</v>
      </c>
      <c r="CQ108" s="45">
        <v>4.6979362062754042</v>
      </c>
      <c r="CR108" s="45">
        <v>1.7574702961876572</v>
      </c>
      <c r="CS108" s="45">
        <v>3.398111666272924</v>
      </c>
      <c r="CT108" s="45">
        <v>2.040351455832623</v>
      </c>
      <c r="CU108" s="45">
        <v>7.3387940684524837</v>
      </c>
      <c r="CV108" s="45">
        <v>99.257184034675589</v>
      </c>
      <c r="CW108" s="24"/>
      <c r="CX108" s="40">
        <v>57.504924762691601</v>
      </c>
      <c r="CY108" s="40">
        <v>57.545126031643278</v>
      </c>
      <c r="CZ108" s="40">
        <v>46.196991528068928</v>
      </c>
      <c r="DA108" s="40">
        <v>56.307702622318146</v>
      </c>
      <c r="DB108" s="40"/>
      <c r="DC108" s="40">
        <v>2.6436544670575266</v>
      </c>
      <c r="DD108" s="40">
        <v>0.94205667784611935</v>
      </c>
      <c r="DE108" s="40"/>
      <c r="DF108" s="40">
        <v>5.7769828278722404</v>
      </c>
      <c r="DG108" s="40">
        <v>5.8077934807081562</v>
      </c>
      <c r="DH108" s="40"/>
      <c r="DI108" s="40">
        <v>2.6676933853898075</v>
      </c>
      <c r="DJ108" s="40"/>
      <c r="DK108" s="40">
        <v>6.6436875011609891</v>
      </c>
      <c r="DL108" s="40">
        <v>6.0196807740247698</v>
      </c>
      <c r="DM108" s="40"/>
      <c r="DN108" s="40">
        <v>2.0168635690045522</v>
      </c>
      <c r="DO108" s="40">
        <v>2.0584438308969619</v>
      </c>
      <c r="DP108" s="40"/>
      <c r="DQ108" s="40">
        <v>17.967497355197562</v>
      </c>
      <c r="DR108" s="40"/>
    </row>
    <row r="109" spans="1:122" ht="10.5" customHeight="1">
      <c r="A109" s="17" t="s">
        <v>103</v>
      </c>
      <c r="B109" s="16" t="s">
        <v>107</v>
      </c>
      <c r="C109" s="17" t="s">
        <v>108</v>
      </c>
      <c r="D109" s="123">
        <v>0.20000000298023199</v>
      </c>
      <c r="E109" s="139">
        <v>200.00000298023198</v>
      </c>
      <c r="F109" s="141">
        <v>985</v>
      </c>
      <c r="G109" s="123">
        <v>54.799999237060597</v>
      </c>
      <c r="H109" s="123">
        <v>0.62000000476837203</v>
      </c>
      <c r="I109" s="123">
        <v>20.100000381469702</v>
      </c>
      <c r="J109" s="123">
        <v>6.57999992370606</v>
      </c>
      <c r="K109" s="123">
        <v>0.15999999642372101</v>
      </c>
      <c r="L109" s="123">
        <v>3.3199999332428001</v>
      </c>
      <c r="M109" s="123">
        <v>7.6300001144409197</v>
      </c>
      <c r="N109" s="123">
        <v>5.5599999427795401</v>
      </c>
      <c r="O109" s="123">
        <v>0.93999999761581399</v>
      </c>
      <c r="P109" s="123">
        <v>0.28000000119209301</v>
      </c>
      <c r="Q109" s="122">
        <v>99.989999532699613</v>
      </c>
      <c r="R109" s="26"/>
      <c r="S109" s="26">
        <v>54.805480041170931</v>
      </c>
      <c r="T109" s="26">
        <v>0.62006201386731086</v>
      </c>
      <c r="U109" s="26">
        <v>20.102010676474123</v>
      </c>
      <c r="V109" s="26">
        <v>6.5806580202595262</v>
      </c>
      <c r="W109" s="26">
        <v>0.16001599877135353</v>
      </c>
      <c r="X109" s="26">
        <v>3.3203319819569197</v>
      </c>
      <c r="Y109" s="26">
        <v>7.6307632264221477</v>
      </c>
      <c r="Z109" s="26">
        <v>5.5605560243664769</v>
      </c>
      <c r="AA109" s="26">
        <v>0.94009401141001792</v>
      </c>
      <c r="AB109" s="26">
        <v>0.28002800530119509</v>
      </c>
      <c r="AC109" s="26">
        <v>100</v>
      </c>
      <c r="AD109" s="42">
        <v>0.60744318414228271</v>
      </c>
      <c r="AE109" s="42">
        <v>1.1118529476050876</v>
      </c>
      <c r="AF109" s="42">
        <v>0.47351781814829191</v>
      </c>
      <c r="AG109" s="43"/>
      <c r="AH109" s="16" t="s">
        <v>107</v>
      </c>
      <c r="AI109" s="122">
        <v>40.599998474121101</v>
      </c>
      <c r="AJ109" s="122">
        <v>2.0099999904632599</v>
      </c>
      <c r="AK109" s="122">
        <v>14.3999996185303</v>
      </c>
      <c r="AL109" s="122"/>
      <c r="AM109" s="122">
        <v>11</v>
      </c>
      <c r="AN109" s="122">
        <v>14.8999996185303</v>
      </c>
      <c r="AO109" s="122">
        <v>11.800000190734901</v>
      </c>
      <c r="AP109" s="122">
        <v>0.140000000596046</v>
      </c>
      <c r="AQ109" s="122">
        <v>3.0199999809265101</v>
      </c>
      <c r="AR109" s="122">
        <v>0.31999999284744302</v>
      </c>
      <c r="AS109" s="122">
        <v>0</v>
      </c>
      <c r="AT109" s="122">
        <v>0</v>
      </c>
      <c r="AU109" s="122">
        <v>0</v>
      </c>
      <c r="AV109" s="122">
        <v>98.189997866749863</v>
      </c>
      <c r="AW109" s="26"/>
      <c r="AX109" s="42">
        <v>5.8387995889573165</v>
      </c>
      <c r="AY109" s="42">
        <v>2.1612004110426835</v>
      </c>
      <c r="AZ109" s="42">
        <v>0</v>
      </c>
      <c r="BA109" s="42">
        <v>8</v>
      </c>
      <c r="BB109" s="42">
        <v>0.27933443918772749</v>
      </c>
      <c r="BC109" s="42">
        <v>0.21744020380303225</v>
      </c>
      <c r="BD109" s="42">
        <v>0</v>
      </c>
      <c r="BE109" s="42">
        <v>0.84909040013982207</v>
      </c>
      <c r="BF109" s="42">
        <v>3.1937501263373491</v>
      </c>
      <c r="BG109" s="42">
        <v>0.46038483053206924</v>
      </c>
      <c r="BH109" s="42">
        <v>0</v>
      </c>
      <c r="BI109" s="42">
        <v>5</v>
      </c>
      <c r="BJ109" s="42">
        <v>0</v>
      </c>
      <c r="BK109" s="42">
        <v>1.3506469690650835E-2</v>
      </c>
      <c r="BL109" s="42">
        <v>1.7051568298711215E-2</v>
      </c>
      <c r="BM109" s="42">
        <v>1.8180318397512474</v>
      </c>
      <c r="BN109" s="42">
        <v>0.15141012225939066</v>
      </c>
      <c r="BO109" s="42">
        <v>2</v>
      </c>
      <c r="BP109" s="42">
        <v>0.69060491320398243</v>
      </c>
      <c r="BQ109" s="42">
        <v>5.8700373164477349E-2</v>
      </c>
      <c r="BR109" s="42">
        <v>0.74930528636845972</v>
      </c>
      <c r="BS109" s="24" t="s">
        <v>622</v>
      </c>
      <c r="BT109" s="24" t="s">
        <v>624</v>
      </c>
      <c r="BU109" s="40">
        <v>0.70709314807180701</v>
      </c>
      <c r="BV109" s="42">
        <v>0.414157915387728</v>
      </c>
      <c r="BW109" s="40">
        <v>0.3724934275524629</v>
      </c>
      <c r="BX109" s="40" t="s">
        <v>606</v>
      </c>
      <c r="BY109" s="40"/>
      <c r="BZ109" s="44">
        <v>1034.2269766193422</v>
      </c>
      <c r="CA109" s="44">
        <v>636.92210694939774</v>
      </c>
      <c r="CB109" s="5">
        <v>1099.7446955669814</v>
      </c>
      <c r="CC109" s="44">
        <v>567.60763910827484</v>
      </c>
      <c r="CD109" s="44">
        <v>529.7798913618542</v>
      </c>
      <c r="CE109" s="44">
        <v>1144.5678458433795</v>
      </c>
      <c r="CF109" s="44">
        <v>1388.7823248711493</v>
      </c>
      <c r="CG109" s="44">
        <v>576.96020673510463</v>
      </c>
      <c r="CH109" s="40">
        <v>-0.26282248095332023</v>
      </c>
      <c r="CI109" s="44">
        <v>1388.7823248711493</v>
      </c>
      <c r="CJ109" s="24">
        <v>988.12988781402873</v>
      </c>
      <c r="CK109" s="44">
        <v>1244.2635102190652</v>
      </c>
      <c r="CL109" s="44">
        <v>1039.4437621111726</v>
      </c>
      <c r="CM109" s="45">
        <v>3.439755852027651</v>
      </c>
      <c r="CN109" s="45">
        <v>58.21707821263692</v>
      </c>
      <c r="CO109" s="45">
        <v>0.37765011253016323</v>
      </c>
      <c r="CP109" s="45">
        <v>20.00633818311427</v>
      </c>
      <c r="CQ109" s="45">
        <v>7.5518231123642501</v>
      </c>
      <c r="CR109" s="45">
        <v>8.7333432672970215</v>
      </c>
      <c r="CS109" s="45">
        <v>4.2865604354961491</v>
      </c>
      <c r="CT109" s="45">
        <v>0.81608222434590483</v>
      </c>
      <c r="CU109" s="45">
        <v>9.7264706591882106</v>
      </c>
      <c r="CV109" s="45">
        <v>109.71534620697287</v>
      </c>
      <c r="CW109" s="24"/>
      <c r="CX109" s="40">
        <v>53.396764545703562</v>
      </c>
      <c r="CY109" s="40">
        <v>52.114298936453743</v>
      </c>
      <c r="CZ109" s="40">
        <v>40.090980107477137</v>
      </c>
      <c r="DA109" s="40">
        <v>50.119496358965776</v>
      </c>
      <c r="DB109" s="40"/>
      <c r="DC109" s="40">
        <v>2.5748142477532667</v>
      </c>
      <c r="DD109" s="40">
        <v>0.91383642740969895</v>
      </c>
      <c r="DE109" s="40"/>
      <c r="DF109" s="40">
        <v>9.4263413338009876</v>
      </c>
      <c r="DG109" s="40">
        <v>8.9258312515685763</v>
      </c>
      <c r="DH109" s="40"/>
      <c r="DI109" s="40">
        <v>5.0188554814852306</v>
      </c>
      <c r="DJ109" s="40"/>
      <c r="DK109" s="40">
        <v>7.4111965169502536</v>
      </c>
      <c r="DL109" s="40">
        <v>8.1495388186542108</v>
      </c>
      <c r="DM109" s="40"/>
      <c r="DN109" s="40">
        <v>0.7597889130640203</v>
      </c>
      <c r="DO109" s="40">
        <v>1.4552231157319753</v>
      </c>
      <c r="DP109" s="40"/>
      <c r="DQ109" s="40">
        <v>19.818899360328292</v>
      </c>
      <c r="DR109" s="40"/>
    </row>
    <row r="110" spans="1:122" ht="10.5" customHeight="1">
      <c r="A110" s="17" t="s">
        <v>103</v>
      </c>
      <c r="B110" s="16" t="s">
        <v>105</v>
      </c>
      <c r="C110" s="17" t="s">
        <v>106</v>
      </c>
      <c r="D110" s="123">
        <v>0.20000000298023199</v>
      </c>
      <c r="E110" s="139">
        <v>200.00000298023198</v>
      </c>
      <c r="F110" s="141">
        <v>965</v>
      </c>
      <c r="G110" s="123">
        <v>56.200000762939403</v>
      </c>
      <c r="H110" s="123">
        <v>0.34000000357627902</v>
      </c>
      <c r="I110" s="123">
        <v>20.399999618530298</v>
      </c>
      <c r="J110" s="123">
        <v>5.8800001144409197</v>
      </c>
      <c r="K110" s="123">
        <v>0.20000000298023199</v>
      </c>
      <c r="L110" s="123">
        <v>2.5799999237060498</v>
      </c>
      <c r="M110" s="123">
        <v>7.1799998283386204</v>
      </c>
      <c r="N110" s="123">
        <v>6.0199999809265101</v>
      </c>
      <c r="O110" s="123">
        <v>1.0199999809265099</v>
      </c>
      <c r="P110" s="123">
        <v>0.230000004172325</v>
      </c>
      <c r="Q110" s="122">
        <v>100.05000022053716</v>
      </c>
      <c r="R110" s="26"/>
      <c r="S110" s="26">
        <v>56.171914681718604</v>
      </c>
      <c r="T110" s="26">
        <v>0.33983008778293594</v>
      </c>
      <c r="U110" s="26">
        <v>20.389804671227587</v>
      </c>
      <c r="V110" s="26">
        <v>5.877061570694468</v>
      </c>
      <c r="W110" s="26">
        <v>0.19990005251312154</v>
      </c>
      <c r="X110" s="26">
        <v>2.5787105627376659</v>
      </c>
      <c r="Y110" s="26">
        <v>7.1764116067086121</v>
      </c>
      <c r="Z110" s="26">
        <v>6.0169914719208473</v>
      </c>
      <c r="AA110" s="26">
        <v>1.0194902335613745</v>
      </c>
      <c r="AB110" s="26">
        <v>0.22988506113477561</v>
      </c>
      <c r="AC110" s="26">
        <v>99.999999999999986</v>
      </c>
      <c r="AD110" s="42">
        <v>0.62717859271196119</v>
      </c>
      <c r="AE110" s="42">
        <v>1.2785484190692817</v>
      </c>
      <c r="AF110" s="42">
        <v>0.43887590521708986</v>
      </c>
      <c r="AG110" s="43"/>
      <c r="AH110" s="16" t="s">
        <v>105</v>
      </c>
      <c r="AI110" s="122">
        <v>42.099998474121101</v>
      </c>
      <c r="AJ110" s="122">
        <v>1.6100000143051101</v>
      </c>
      <c r="AK110" s="122">
        <v>13.699999809265099</v>
      </c>
      <c r="AL110" s="122"/>
      <c r="AM110" s="122">
        <v>11.1000003814697</v>
      </c>
      <c r="AN110" s="122">
        <v>14.300000190734901</v>
      </c>
      <c r="AO110" s="122">
        <v>11.6000003814697</v>
      </c>
      <c r="AP110" s="122">
        <v>0.140000000596046</v>
      </c>
      <c r="AQ110" s="122">
        <v>2.96000003814697</v>
      </c>
      <c r="AR110" s="122">
        <v>0.33000001311302202</v>
      </c>
      <c r="AS110" s="122">
        <v>0</v>
      </c>
      <c r="AT110" s="122">
        <v>0</v>
      </c>
      <c r="AU110" s="122">
        <v>0</v>
      </c>
      <c r="AV110" s="122">
        <v>97.83999930322166</v>
      </c>
      <c r="AW110" s="26"/>
      <c r="AX110" s="42">
        <v>6.0715813298777395</v>
      </c>
      <c r="AY110" s="42">
        <v>1.9284186701222605</v>
      </c>
      <c r="AZ110" s="42">
        <v>0</v>
      </c>
      <c r="BA110" s="42">
        <v>8</v>
      </c>
      <c r="BB110" s="42">
        <v>0.40002255242662788</v>
      </c>
      <c r="BC110" s="42">
        <v>0.17465935668197771</v>
      </c>
      <c r="BD110" s="42">
        <v>0</v>
      </c>
      <c r="BE110" s="42">
        <v>0.69758410568143603</v>
      </c>
      <c r="BF110" s="42">
        <v>3.0737808873837822</v>
      </c>
      <c r="BG110" s="42">
        <v>0.64118700081121571</v>
      </c>
      <c r="BH110" s="42">
        <v>1.2766097014960565E-2</v>
      </c>
      <c r="BI110" s="42">
        <v>5</v>
      </c>
      <c r="BJ110" s="42">
        <v>0</v>
      </c>
      <c r="BK110" s="42">
        <v>0</v>
      </c>
      <c r="BL110" s="42">
        <v>4.333525144161153E-3</v>
      </c>
      <c r="BM110" s="42">
        <v>1.7922544166576175</v>
      </c>
      <c r="BN110" s="42">
        <v>0.20341205819822128</v>
      </c>
      <c r="BO110" s="42">
        <v>2</v>
      </c>
      <c r="BP110" s="42">
        <v>0.62419999727971109</v>
      </c>
      <c r="BQ110" s="42">
        <v>6.0705359568747154E-2</v>
      </c>
      <c r="BR110" s="42">
        <v>0.68490535684845821</v>
      </c>
      <c r="BS110" s="24" t="s">
        <v>622</v>
      </c>
      <c r="BT110" s="24" t="s">
        <v>624</v>
      </c>
      <c r="BU110" s="40">
        <v>0.69659935829639041</v>
      </c>
      <c r="BV110" s="42">
        <v>0.43545821559253306</v>
      </c>
      <c r="BW110" s="40">
        <v>0.34058797390678758</v>
      </c>
      <c r="BX110" s="40" t="s">
        <v>606</v>
      </c>
      <c r="BY110" s="40"/>
      <c r="BZ110" s="44">
        <v>994.86149508050789</v>
      </c>
      <c r="CA110" s="44">
        <v>545.97875703730074</v>
      </c>
      <c r="CB110" s="5">
        <v>899.31535318445697</v>
      </c>
      <c r="CC110" s="44">
        <v>478.4473542961274</v>
      </c>
      <c r="CD110" s="44">
        <v>459.21842884819591</v>
      </c>
      <c r="CE110" s="44">
        <v>1128.5012311208816</v>
      </c>
      <c r="CF110" s="44">
        <v>1676.1610036881182</v>
      </c>
      <c r="CG110" s="44">
        <v>650.05387682475418</v>
      </c>
      <c r="CH110" s="40">
        <v>-0.86381895711317158</v>
      </c>
      <c r="CI110" s="44">
        <v>1676.1610036881182</v>
      </c>
      <c r="CJ110" s="24">
        <v>769.15217003464181</v>
      </c>
      <c r="CK110" s="44">
        <v>1287.7381784362876</v>
      </c>
      <c r="CL110" s="44">
        <v>998.87346564511881</v>
      </c>
      <c r="CM110" s="45">
        <v>3.4612806789383992</v>
      </c>
      <c r="CN110" s="45">
        <v>62.803694835535573</v>
      </c>
      <c r="CO110" s="45">
        <v>0.15786775255141872</v>
      </c>
      <c r="CP110" s="45">
        <v>18.908518759983114</v>
      </c>
      <c r="CQ110" s="45">
        <v>4.508413074274535</v>
      </c>
      <c r="CR110" s="45">
        <v>14.92681025807196</v>
      </c>
      <c r="CS110" s="45">
        <v>1.8731417654449993</v>
      </c>
      <c r="CT110" s="45">
        <v>1.0251179351718387</v>
      </c>
      <c r="CU110" s="45">
        <v>11.330737757632695</v>
      </c>
      <c r="CV110" s="45">
        <v>115.53430213866611</v>
      </c>
      <c r="CW110" s="24"/>
      <c r="CX110" s="40">
        <v>58.912272010350392</v>
      </c>
      <c r="CY110" s="40">
        <v>57.74211182964865</v>
      </c>
      <c r="CZ110" s="40">
        <v>47.407525091637339</v>
      </c>
      <c r="DA110" s="40">
        <v>57.526882528951873</v>
      </c>
      <c r="DB110" s="40"/>
      <c r="DC110" s="40">
        <v>1.6228523305816367</v>
      </c>
      <c r="DD110" s="40">
        <v>0.59817957796221755</v>
      </c>
      <c r="DE110" s="40"/>
      <c r="DF110" s="40">
        <v>5.7163488819234098</v>
      </c>
      <c r="DG110" s="40">
        <v>5.4275443923606144</v>
      </c>
      <c r="DH110" s="40"/>
      <c r="DI110" s="40">
        <v>2.6539769053442694</v>
      </c>
      <c r="DJ110" s="40"/>
      <c r="DK110" s="40">
        <v>5.634309981726874</v>
      </c>
      <c r="DL110" s="40">
        <v>6.7043819415027244</v>
      </c>
      <c r="DM110" s="40"/>
      <c r="DN110" s="40">
        <v>1.1106464760906802</v>
      </c>
      <c r="DO110" s="40">
        <v>1.5754191087466305</v>
      </c>
      <c r="DP110" s="40"/>
      <c r="DQ110" s="40">
        <v>19.117214945295114</v>
      </c>
      <c r="DR110" s="40"/>
    </row>
    <row r="111" spans="1:122" ht="10.5" customHeight="1">
      <c r="A111" s="17" t="s">
        <v>103</v>
      </c>
      <c r="B111" s="16" t="s">
        <v>102</v>
      </c>
      <c r="C111" s="17" t="s">
        <v>104</v>
      </c>
      <c r="D111" s="123">
        <v>0.20000000298023199</v>
      </c>
      <c r="E111" s="139">
        <v>200.00000298023198</v>
      </c>
      <c r="F111" s="141">
        <v>965</v>
      </c>
      <c r="G111" s="123">
        <v>55.400001525878899</v>
      </c>
      <c r="H111" s="123">
        <v>0.60000002384185802</v>
      </c>
      <c r="I111" s="123">
        <v>19.899999618530298</v>
      </c>
      <c r="J111" s="123">
        <v>6.8000001907348597</v>
      </c>
      <c r="K111" s="123">
        <v>0.17000000178813901</v>
      </c>
      <c r="L111" s="123">
        <v>3.6400001049041801</v>
      </c>
      <c r="M111" s="123">
        <v>7.6700000762939498</v>
      </c>
      <c r="N111" s="123">
        <v>4.6399998664856001</v>
      </c>
      <c r="O111" s="123">
        <v>1.0199999809265099</v>
      </c>
      <c r="P111" s="123">
        <v>0.25</v>
      </c>
      <c r="Q111" s="122">
        <v>100.09000138938428</v>
      </c>
      <c r="R111" s="26"/>
      <c r="S111" s="26">
        <v>55.35018558982128</v>
      </c>
      <c r="T111" s="26">
        <v>0.59946050106209214</v>
      </c>
      <c r="U111" s="26">
        <v>19.882105447388803</v>
      </c>
      <c r="V111" s="26">
        <v>6.7938855993023086</v>
      </c>
      <c r="W111" s="26">
        <v>0.16984713700500506</v>
      </c>
      <c r="X111" s="26">
        <v>3.6367270000759984</v>
      </c>
      <c r="Y111" s="26">
        <v>7.6631031769647304</v>
      </c>
      <c r="Z111" s="26">
        <v>4.6358275572745935</v>
      </c>
      <c r="AA111" s="26">
        <v>1.0190827922545047</v>
      </c>
      <c r="AB111" s="26">
        <v>0.24977519885069702</v>
      </c>
      <c r="AC111" s="26">
        <v>100.00000000000001</v>
      </c>
      <c r="AD111" s="42">
        <v>0.60113339398328602</v>
      </c>
      <c r="AE111" s="42">
        <v>1.0480139580525922</v>
      </c>
      <c r="AF111" s="42">
        <v>0.48827792216361471</v>
      </c>
      <c r="AG111" s="43"/>
      <c r="AH111" s="16" t="s">
        <v>102</v>
      </c>
      <c r="AI111" s="122">
        <v>41.299999237060597</v>
      </c>
      <c r="AJ111" s="122">
        <v>1.75</v>
      </c>
      <c r="AK111" s="122">
        <v>13.699999809265099</v>
      </c>
      <c r="AL111" s="122"/>
      <c r="AM111" s="122">
        <v>10.699999809265099</v>
      </c>
      <c r="AN111" s="122">
        <v>15.3999996185303</v>
      </c>
      <c r="AO111" s="122">
        <v>11.800000190734901</v>
      </c>
      <c r="AP111" s="122">
        <v>0.140000000596046</v>
      </c>
      <c r="AQ111" s="122">
        <v>2.7000000476837198</v>
      </c>
      <c r="AR111" s="122">
        <v>0.36000001430511502</v>
      </c>
      <c r="AS111" s="122">
        <v>0</v>
      </c>
      <c r="AT111" s="122">
        <v>0</v>
      </c>
      <c r="AU111" s="122">
        <v>0</v>
      </c>
      <c r="AV111" s="122">
        <v>97.849998727440877</v>
      </c>
      <c r="AW111" s="26"/>
      <c r="AX111" s="42">
        <v>5.9370553791489149</v>
      </c>
      <c r="AY111" s="42">
        <v>2.0629446208510851</v>
      </c>
      <c r="AZ111" s="42">
        <v>0</v>
      </c>
      <c r="BA111" s="42">
        <v>8</v>
      </c>
      <c r="BB111" s="42">
        <v>0.25800973115994541</v>
      </c>
      <c r="BC111" s="42">
        <v>0.18923669064379681</v>
      </c>
      <c r="BD111" s="42">
        <v>0</v>
      </c>
      <c r="BE111" s="42">
        <v>0.87287450638353903</v>
      </c>
      <c r="BF111" s="42">
        <v>3.2995817450874041</v>
      </c>
      <c r="BG111" s="42">
        <v>0.38029732672531491</v>
      </c>
      <c r="BH111" s="42">
        <v>0</v>
      </c>
      <c r="BI111" s="42">
        <v>5</v>
      </c>
      <c r="BJ111" s="42">
        <v>0</v>
      </c>
      <c r="BK111" s="42">
        <v>3.3205641211647929E-2</v>
      </c>
      <c r="BL111" s="42">
        <v>1.7044640029398254E-2</v>
      </c>
      <c r="BM111" s="42">
        <v>1.8172931502662291</v>
      </c>
      <c r="BN111" s="42">
        <v>0.1324565684927248</v>
      </c>
      <c r="BO111" s="42">
        <v>2</v>
      </c>
      <c r="BP111" s="42">
        <v>0.62003247865184874</v>
      </c>
      <c r="BQ111" s="42">
        <v>6.6011091860882332E-2</v>
      </c>
      <c r="BR111" s="42">
        <v>0.68604357051273102</v>
      </c>
      <c r="BS111" s="24" t="s">
        <v>622</v>
      </c>
      <c r="BT111" s="24" t="s">
        <v>624</v>
      </c>
      <c r="BU111" s="40">
        <v>0.7194965300004158</v>
      </c>
      <c r="BV111" s="42">
        <v>0.38978273446495698</v>
      </c>
      <c r="BW111" s="40">
        <v>0.37192513655948523</v>
      </c>
      <c r="BX111" s="40" t="s">
        <v>606</v>
      </c>
      <c r="BY111" s="40"/>
      <c r="BZ111" s="44">
        <v>1013.5706377945628</v>
      </c>
      <c r="CA111" s="44">
        <v>533.82433600928869</v>
      </c>
      <c r="CB111" s="5">
        <v>819.90879415213055</v>
      </c>
      <c r="CC111" s="44">
        <v>498.91937860245133</v>
      </c>
      <c r="CD111" s="44">
        <v>489.86065675158795</v>
      </c>
      <c r="CE111" s="44">
        <v>888.39435936510961</v>
      </c>
      <c r="CF111" s="44">
        <v>1055.1274175549229</v>
      </c>
      <c r="CG111" s="44">
        <v>389.47498076265828</v>
      </c>
      <c r="CH111" s="40">
        <v>-0.28688388889160826</v>
      </c>
      <c r="CI111" s="44">
        <v>888.39435936510961</v>
      </c>
      <c r="CJ111" s="24">
        <v>715.8998121940997</v>
      </c>
      <c r="CK111" s="44">
        <v>854.15157675862008</v>
      </c>
      <c r="CL111" s="44">
        <v>1004.0818668882172</v>
      </c>
      <c r="CM111" s="45">
        <v>3.400306079132259</v>
      </c>
      <c r="CN111" s="45">
        <v>60.547211562127195</v>
      </c>
      <c r="CO111" s="45">
        <v>0.39348024584207458</v>
      </c>
      <c r="CP111" s="45">
        <v>19.324506373154307</v>
      </c>
      <c r="CQ111" s="45">
        <v>5.9609115899775746</v>
      </c>
      <c r="CR111" s="45">
        <v>1.7427941512695893</v>
      </c>
      <c r="CS111" s="45">
        <v>4.1756811292290816</v>
      </c>
      <c r="CT111" s="45">
        <v>1.1267670410466069</v>
      </c>
      <c r="CU111" s="45">
        <v>9.043777085193744</v>
      </c>
      <c r="CV111" s="45">
        <v>102.31512917784016</v>
      </c>
      <c r="CW111" s="24"/>
      <c r="CX111" s="40">
        <v>55.88002898846328</v>
      </c>
      <c r="CY111" s="40">
        <v>54.847713425463631</v>
      </c>
      <c r="CZ111" s="40">
        <v>42.080511084653516</v>
      </c>
      <c r="DA111" s="40">
        <v>52.157698568018475</v>
      </c>
      <c r="DB111" s="40"/>
      <c r="DC111" s="40">
        <v>2.3402158957116472</v>
      </c>
      <c r="DD111" s="40">
        <v>0.81873852878932396</v>
      </c>
      <c r="DE111" s="40"/>
      <c r="DF111" s="40">
        <v>7.7368519125396622</v>
      </c>
      <c r="DG111" s="40">
        <v>7.5573135511559828</v>
      </c>
      <c r="DH111" s="40"/>
      <c r="DI111" s="40">
        <v>4.3301339974291428</v>
      </c>
      <c r="DJ111" s="40"/>
      <c r="DK111" s="40">
        <v>7.4454972569699081</v>
      </c>
      <c r="DL111" s="40">
        <v>7.5850255901685726</v>
      </c>
      <c r="DM111" s="40"/>
      <c r="DN111" s="40">
        <v>0.77696860640732623</v>
      </c>
      <c r="DO111" s="40">
        <v>1.4314872604598592</v>
      </c>
      <c r="DP111" s="40"/>
      <c r="DQ111" s="40">
        <v>19.212523147731979</v>
      </c>
      <c r="DR111" s="40"/>
    </row>
    <row r="112" spans="1:122" ht="10.5" customHeight="1">
      <c r="A112" s="14" t="s">
        <v>0</v>
      </c>
      <c r="B112" s="12">
        <v>1</v>
      </c>
      <c r="C112" s="13" t="s">
        <v>3</v>
      </c>
      <c r="D112" s="121">
        <v>1.4</v>
      </c>
      <c r="E112" s="139">
        <v>1400</v>
      </c>
      <c r="F112" s="140">
        <v>1015</v>
      </c>
      <c r="G112" s="121">
        <v>46.26</v>
      </c>
      <c r="H112" s="121">
        <v>2.48</v>
      </c>
      <c r="I112" s="121">
        <v>15.96</v>
      </c>
      <c r="J112" s="121">
        <v>9.3699999999999992</v>
      </c>
      <c r="K112" s="121"/>
      <c r="L112" s="121">
        <v>4.3899999999999997</v>
      </c>
      <c r="M112" s="121">
        <v>6.37</v>
      </c>
      <c r="N112" s="121">
        <v>1.37</v>
      </c>
      <c r="O112" s="121">
        <v>1.93</v>
      </c>
      <c r="P112" s="121"/>
      <c r="Q112" s="122">
        <v>88.13000000000001</v>
      </c>
      <c r="R112" s="26"/>
      <c r="S112" s="26">
        <v>52.490638829002599</v>
      </c>
      <c r="T112" s="26">
        <v>2.8140247361851807</v>
      </c>
      <c r="U112" s="26">
        <v>18.109610802223987</v>
      </c>
      <c r="V112" s="26">
        <v>10.63202087824804</v>
      </c>
      <c r="W112" s="26">
        <v>0</v>
      </c>
      <c r="X112" s="26">
        <v>4.9812776580052187</v>
      </c>
      <c r="Y112" s="26">
        <v>7.2279586973788712</v>
      </c>
      <c r="Z112" s="26">
        <v>1.554521729263588</v>
      </c>
      <c r="AA112" s="26">
        <v>2.1899466696924992</v>
      </c>
      <c r="AB112" s="26">
        <v>0</v>
      </c>
      <c r="AC112" s="26">
        <v>99.999999999999986</v>
      </c>
      <c r="AD112" s="42">
        <v>0.5509158338333191</v>
      </c>
      <c r="AE112" s="42">
        <v>1.1973871932216358</v>
      </c>
      <c r="AF112" s="42">
        <v>0.45508593254968371</v>
      </c>
      <c r="AG112" s="43"/>
      <c r="AH112" s="12">
        <v>1</v>
      </c>
      <c r="AI112" s="122">
        <v>40.72</v>
      </c>
      <c r="AJ112" s="122">
        <v>4.0599999999999996</v>
      </c>
      <c r="AK112" s="122">
        <v>15.02</v>
      </c>
      <c r="AL112" s="122">
        <v>0.01</v>
      </c>
      <c r="AM112" s="122">
        <v>8.6199999999999992</v>
      </c>
      <c r="AN112" s="122">
        <v>14.48</v>
      </c>
      <c r="AO112" s="122">
        <v>10.51</v>
      </c>
      <c r="AP112" s="122">
        <v>0.12</v>
      </c>
      <c r="AQ112" s="122">
        <v>2.59</v>
      </c>
      <c r="AR112" s="122">
        <v>1.33</v>
      </c>
      <c r="AS112" s="122">
        <v>0</v>
      </c>
      <c r="AT112" s="124">
        <v>0</v>
      </c>
      <c r="AU112" s="124">
        <v>0</v>
      </c>
      <c r="AV112" s="124">
        <v>97.460000000000008</v>
      </c>
      <c r="AW112" s="29"/>
      <c r="AX112" s="42">
        <v>5.8753906363965065</v>
      </c>
      <c r="AY112" s="42">
        <v>2.1246093636034935</v>
      </c>
      <c r="AZ112" s="42">
        <v>0</v>
      </c>
      <c r="BA112" s="42">
        <v>8</v>
      </c>
      <c r="BB112" s="42">
        <v>0.42940827147122462</v>
      </c>
      <c r="BC112" s="42">
        <v>0.4406575856152084</v>
      </c>
      <c r="BD112" s="42">
        <v>1.1407064103286125E-3</v>
      </c>
      <c r="BE112" s="42">
        <v>0.51420032466371168</v>
      </c>
      <c r="BF112" s="42">
        <v>3.1139717273488556</v>
      </c>
      <c r="BG112" s="42">
        <v>0.50062138449067106</v>
      </c>
      <c r="BH112" s="42">
        <v>0</v>
      </c>
      <c r="BI112" s="42">
        <v>5</v>
      </c>
      <c r="BJ112" s="42">
        <v>0</v>
      </c>
      <c r="BK112" s="42">
        <v>2.5337560177737695E-2</v>
      </c>
      <c r="BL112" s="42">
        <v>1.4663882207993728E-2</v>
      </c>
      <c r="BM112" s="42">
        <v>1.6246267977749995</v>
      </c>
      <c r="BN112" s="42">
        <v>0.33537175983926915</v>
      </c>
      <c r="BO112" s="42">
        <v>2</v>
      </c>
      <c r="BP112" s="42">
        <v>0.38913776003381795</v>
      </c>
      <c r="BQ112" s="42">
        <v>0.24477888963325628</v>
      </c>
      <c r="BR112" s="42">
        <v>0.63391664966707428</v>
      </c>
      <c r="BS112" s="24" t="s">
        <v>622</v>
      </c>
      <c r="BT112" s="24" t="s">
        <v>624</v>
      </c>
      <c r="BU112" s="40">
        <v>0.74960845718077351</v>
      </c>
      <c r="BV112" s="42">
        <v>0.33396291420584157</v>
      </c>
      <c r="BW112" s="40">
        <v>0.27890970948778571</v>
      </c>
      <c r="BX112" s="40" t="s">
        <v>606</v>
      </c>
      <c r="BY112" s="40"/>
      <c r="BZ112" s="44">
        <v>1035.7503184546322</v>
      </c>
      <c r="CA112" s="44">
        <v>747.54582590047369</v>
      </c>
      <c r="CB112" s="5">
        <v>1574.5511162512259</v>
      </c>
      <c r="CC112" s="44">
        <v>858.99226062361652</v>
      </c>
      <c r="CD112" s="44">
        <v>667.32927167581886</v>
      </c>
      <c r="CE112" s="44">
        <v>1360.9863504171462</v>
      </c>
      <c r="CF112" s="44">
        <v>1263.3447768401077</v>
      </c>
      <c r="CG112" s="44">
        <v>501.99408979352972</v>
      </c>
      <c r="CH112" s="40">
        <v>0.19764765729045031</v>
      </c>
      <c r="CI112" s="44">
        <v>1263.3447768401077</v>
      </c>
      <c r="CJ112" s="24">
        <v>1485.5172105385016</v>
      </c>
      <c r="CK112" s="44">
        <v>1418.9479465456668</v>
      </c>
      <c r="CL112" s="44">
        <v>1084.8580786381199</v>
      </c>
      <c r="CM112" s="45">
        <v>3.6067346686961206</v>
      </c>
      <c r="CN112" s="45">
        <v>53.080402394144627</v>
      </c>
      <c r="CO112" s="45">
        <v>1.793198764614216</v>
      </c>
      <c r="CP112" s="45">
        <v>20.01879041397007</v>
      </c>
      <c r="CQ112" s="45">
        <v>6.2737669061133694</v>
      </c>
      <c r="CR112" s="45">
        <v>97.455042853277035</v>
      </c>
      <c r="CS112" s="45">
        <v>6.9262364069989903</v>
      </c>
      <c r="CT112" s="45">
        <v>3.0248441082507602</v>
      </c>
      <c r="CU112" s="45">
        <v>5.7825665476915882</v>
      </c>
      <c r="CV112" s="45">
        <v>194.35484839506066</v>
      </c>
      <c r="CW112" s="24"/>
      <c r="CX112" s="40">
        <v>48.303598846968306</v>
      </c>
      <c r="CY112" s="40">
        <v>48.47543151246721</v>
      </c>
      <c r="CZ112" s="40">
        <v>41.697708705284299</v>
      </c>
      <c r="DA112" s="40">
        <v>51.736923430245582</v>
      </c>
      <c r="DB112" s="40"/>
      <c r="DC112" s="40">
        <v>8.8303828118394279</v>
      </c>
      <c r="DD112" s="40">
        <v>3.2838033087919509</v>
      </c>
      <c r="DE112" s="40"/>
      <c r="DF112" s="40">
        <v>10.757530335885273</v>
      </c>
      <c r="DG112" s="40">
        <v>10.387789438863813</v>
      </c>
      <c r="DH112" s="40"/>
      <c r="DI112" s="40">
        <v>4.8255253957308462</v>
      </c>
      <c r="DJ112" s="40"/>
      <c r="DK112" s="40">
        <v>8.3779264091490209</v>
      </c>
      <c r="DL112" s="40">
        <v>9.0163431190035919</v>
      </c>
      <c r="DM112" s="40"/>
      <c r="DN112" s="40">
        <v>2.1009475060423743</v>
      </c>
      <c r="DO112" s="40">
        <v>1.7182165494089019</v>
      </c>
      <c r="DP112" s="40"/>
      <c r="DQ112" s="40">
        <v>18.434893029910132</v>
      </c>
      <c r="DR112" s="40"/>
    </row>
    <row r="113" spans="1:122" ht="10.5" customHeight="1">
      <c r="A113" s="14" t="s">
        <v>0</v>
      </c>
      <c r="B113" s="12">
        <v>2</v>
      </c>
      <c r="C113" s="13" t="s">
        <v>1</v>
      </c>
      <c r="D113" s="121">
        <v>1.4</v>
      </c>
      <c r="E113" s="139">
        <v>1400</v>
      </c>
      <c r="F113" s="140">
        <v>1015</v>
      </c>
      <c r="G113" s="121">
        <v>52.25</v>
      </c>
      <c r="H113" s="121">
        <v>1.71</v>
      </c>
      <c r="I113" s="121">
        <v>18.91</v>
      </c>
      <c r="J113" s="121">
        <v>9.8000000000000007</v>
      </c>
      <c r="K113" s="121"/>
      <c r="L113" s="121">
        <v>1.98</v>
      </c>
      <c r="M113" s="121">
        <v>4.5999999999999996</v>
      </c>
      <c r="N113" s="121">
        <v>3.81</v>
      </c>
      <c r="O113" s="121">
        <v>3.48</v>
      </c>
      <c r="P113" s="121"/>
      <c r="Q113" s="122">
        <v>96.54</v>
      </c>
      <c r="R113" s="26"/>
      <c r="S113" s="26">
        <v>54.122643463849172</v>
      </c>
      <c r="T113" s="26">
        <v>1.7712865133623368</v>
      </c>
      <c r="U113" s="26">
        <v>19.587735653615081</v>
      </c>
      <c r="V113" s="26">
        <v>10.15123264967889</v>
      </c>
      <c r="W113" s="26">
        <v>0</v>
      </c>
      <c r="X113" s="26">
        <v>2.0509633312616531</v>
      </c>
      <c r="Y113" s="26">
        <v>4.7648643049513151</v>
      </c>
      <c r="Z113" s="26">
        <v>3.9465506525792415</v>
      </c>
      <c r="AA113" s="26">
        <v>3.6047234307022995</v>
      </c>
      <c r="AB113" s="26">
        <v>0</v>
      </c>
      <c r="AC113" s="26">
        <v>99.999999999999986</v>
      </c>
      <c r="AD113" s="42">
        <v>0.61774818813823917</v>
      </c>
      <c r="AE113" s="42">
        <v>2.7766454204144551</v>
      </c>
      <c r="AF113" s="42">
        <v>0.26478524952185173</v>
      </c>
      <c r="AG113" s="43"/>
      <c r="AH113" s="12">
        <v>2</v>
      </c>
      <c r="AI113" s="122">
        <v>38.06</v>
      </c>
      <c r="AJ113" s="122">
        <v>4.9800000000000004</v>
      </c>
      <c r="AK113" s="122">
        <v>15.53</v>
      </c>
      <c r="AL113" s="122">
        <v>0.01</v>
      </c>
      <c r="AM113" s="122">
        <v>15.29</v>
      </c>
      <c r="AN113" s="122">
        <v>9.1300000000000008</v>
      </c>
      <c r="AO113" s="122">
        <v>9.7100000000000009</v>
      </c>
      <c r="AP113" s="122"/>
      <c r="AQ113" s="122">
        <v>2.46</v>
      </c>
      <c r="AR113" s="122">
        <v>1.55</v>
      </c>
      <c r="AS113" s="122">
        <v>0</v>
      </c>
      <c r="AT113" s="124">
        <v>0</v>
      </c>
      <c r="AU113" s="124">
        <v>0</v>
      </c>
      <c r="AV113" s="124">
        <v>96.72</v>
      </c>
      <c r="AW113" s="29"/>
      <c r="AX113" s="42">
        <v>5.7011315762204244</v>
      </c>
      <c r="AY113" s="42">
        <v>2.2988684237795756</v>
      </c>
      <c r="AZ113" s="42">
        <v>0</v>
      </c>
      <c r="BA113" s="42">
        <v>8</v>
      </c>
      <c r="BB113" s="42">
        <v>0.44263452598832931</v>
      </c>
      <c r="BC113" s="42">
        <v>0.56113565185657022</v>
      </c>
      <c r="BD113" s="42">
        <v>1.1842330705487721E-3</v>
      </c>
      <c r="BE113" s="42">
        <v>0.688292561073645</v>
      </c>
      <c r="BF113" s="42">
        <v>2.0383566925147889</v>
      </c>
      <c r="BG113" s="42">
        <v>1.2271245640408477</v>
      </c>
      <c r="BH113" s="42">
        <v>0</v>
      </c>
      <c r="BI113" s="42">
        <v>4.9587282285447296</v>
      </c>
      <c r="BJ113" s="42">
        <v>0</v>
      </c>
      <c r="BK113" s="42">
        <v>0</v>
      </c>
      <c r="BL113" s="42">
        <v>0</v>
      </c>
      <c r="BM113" s="42">
        <v>1.5582367015452872</v>
      </c>
      <c r="BN113" s="42">
        <v>0.44176329845471285</v>
      </c>
      <c r="BO113" s="42">
        <v>2</v>
      </c>
      <c r="BP113" s="42">
        <v>0.27263883389021282</v>
      </c>
      <c r="BQ113" s="42">
        <v>0.2961538074089653</v>
      </c>
      <c r="BR113" s="42">
        <v>0.56879264129917817</v>
      </c>
      <c r="BS113" s="24" t="s">
        <v>622</v>
      </c>
      <c r="BT113" s="24" t="s">
        <v>681</v>
      </c>
      <c r="BU113" s="40">
        <v>0.51554711689021349</v>
      </c>
      <c r="BV113" s="42">
        <v>0.93949883526735456</v>
      </c>
      <c r="BW113" s="40">
        <v>0.3383575116793705</v>
      </c>
      <c r="BX113" s="40" t="s">
        <v>606</v>
      </c>
      <c r="BY113" s="40"/>
      <c r="BZ113" s="44">
        <v>1026.9607962324726</v>
      </c>
      <c r="CA113" s="44">
        <v>1002.526250212312</v>
      </c>
      <c r="CB113" s="5">
        <v>1257.9989058409742</v>
      </c>
      <c r="CC113" s="44">
        <v>889.41835137471423</v>
      </c>
      <c r="CD113" s="44">
        <v>661.95952636013089</v>
      </c>
      <c r="CE113" s="44">
        <v>1190.2078027219095</v>
      </c>
      <c r="CF113" s="44">
        <v>983.85512422869181</v>
      </c>
      <c r="CG113" s="44">
        <v>300.78945134719527</v>
      </c>
      <c r="CH113" s="40">
        <v>0.21792052468361794</v>
      </c>
      <c r="CI113" s="44">
        <v>1190.2078027219095</v>
      </c>
      <c r="CJ113" s="24">
        <v>1160.7679164348083</v>
      </c>
      <c r="CK113" s="44">
        <v>1224.1033542814419</v>
      </c>
      <c r="CL113" s="44">
        <v>1030.3540480066576</v>
      </c>
      <c r="CM113" s="45">
        <v>-0.11017866737323789</v>
      </c>
      <c r="CN113" s="45">
        <v>50.569318714244091</v>
      </c>
      <c r="CO113" s="45">
        <v>2.6030584476436176</v>
      </c>
      <c r="CP113" s="45">
        <v>20.19791713194282</v>
      </c>
      <c r="CQ113" s="45">
        <v>8.8874358084525351</v>
      </c>
      <c r="CR113" s="45">
        <v>7.180660591906423</v>
      </c>
      <c r="CS113" s="45">
        <v>8.7180311706490929</v>
      </c>
      <c r="CT113" s="45">
        <v>3.8656443608252933</v>
      </c>
      <c r="CU113" s="45">
        <v>5.8247150083212595</v>
      </c>
      <c r="CV113" s="45">
        <v>107.84678123398514</v>
      </c>
      <c r="CW113" s="24"/>
      <c r="CX113" s="40">
        <v>52.000744084880587</v>
      </c>
      <c r="CY113" s="40">
        <v>52.484831347838337</v>
      </c>
      <c r="CZ113" s="40">
        <v>44.494774788187385</v>
      </c>
      <c r="DA113" s="40">
        <v>54.390444252533456</v>
      </c>
      <c r="DB113" s="40"/>
      <c r="DC113" s="40">
        <v>6.1993966000100675</v>
      </c>
      <c r="DD113" s="40">
        <v>2.2872399709132267</v>
      </c>
      <c r="DE113" s="40"/>
      <c r="DF113" s="40">
        <v>11.101273438635367</v>
      </c>
      <c r="DG113" s="40">
        <v>11.047743152369083</v>
      </c>
      <c r="DH113" s="40"/>
      <c r="DI113" s="40">
        <v>1.9952827983081989</v>
      </c>
      <c r="DJ113" s="40"/>
      <c r="DK113" s="40">
        <v>6.3028636455987161</v>
      </c>
      <c r="DL113" s="40">
        <v>5.4329340402412143</v>
      </c>
      <c r="DM113" s="40"/>
      <c r="DN113" s="40">
        <v>3.2917855759407342</v>
      </c>
      <c r="DO113" s="40">
        <v>2.9154548049290976</v>
      </c>
      <c r="DP113" s="40"/>
      <c r="DQ113" s="40">
        <v>18.12196912946116</v>
      </c>
      <c r="DR113" s="40"/>
    </row>
    <row r="114" spans="1:122" ht="10.5" customHeight="1">
      <c r="A114" s="14" t="s">
        <v>0</v>
      </c>
      <c r="B114" s="12">
        <v>3</v>
      </c>
      <c r="C114" s="13" t="s">
        <v>3</v>
      </c>
      <c r="D114" s="121">
        <v>1.4</v>
      </c>
      <c r="E114" s="139">
        <v>1400</v>
      </c>
      <c r="F114" s="140">
        <v>1015</v>
      </c>
      <c r="G114" s="121">
        <v>44.93</v>
      </c>
      <c r="H114" s="121">
        <v>2.77</v>
      </c>
      <c r="I114" s="121">
        <v>15.19</v>
      </c>
      <c r="J114" s="121">
        <v>10.11</v>
      </c>
      <c r="K114" s="121"/>
      <c r="L114" s="121">
        <v>5.15</v>
      </c>
      <c r="M114" s="121">
        <v>6.61</v>
      </c>
      <c r="N114" s="121">
        <v>1.79</v>
      </c>
      <c r="O114" s="121">
        <v>1.59</v>
      </c>
      <c r="P114" s="121"/>
      <c r="Q114" s="122">
        <v>88.140000000000015</v>
      </c>
      <c r="R114" s="26"/>
      <c r="S114" s="26">
        <v>50.975720444746983</v>
      </c>
      <c r="T114" s="26">
        <v>3.1427274790106643</v>
      </c>
      <c r="U114" s="26">
        <v>17.233945995007936</v>
      </c>
      <c r="V114" s="26">
        <v>11.470388019060582</v>
      </c>
      <c r="W114" s="26">
        <v>0</v>
      </c>
      <c r="X114" s="26">
        <v>5.8429770819151345</v>
      </c>
      <c r="Y114" s="26">
        <v>7.4994327206716571</v>
      </c>
      <c r="Z114" s="26">
        <v>2.0308599954617654</v>
      </c>
      <c r="AA114" s="26">
        <v>1.8039482641252551</v>
      </c>
      <c r="AB114" s="26">
        <v>0</v>
      </c>
      <c r="AC114" s="26">
        <v>99.999999999999986</v>
      </c>
      <c r="AD114" s="42">
        <v>0.53859716411877689</v>
      </c>
      <c r="AE114" s="42">
        <v>1.1012944857692188</v>
      </c>
      <c r="AF114" s="42">
        <v>0.47589712283184854</v>
      </c>
      <c r="AG114" s="43"/>
      <c r="AH114" s="12">
        <v>3</v>
      </c>
      <c r="AI114" s="122">
        <v>40.630000000000003</v>
      </c>
      <c r="AJ114" s="122">
        <v>3.98</v>
      </c>
      <c r="AK114" s="122">
        <v>14.69</v>
      </c>
      <c r="AL114" s="122">
        <v>0.02</v>
      </c>
      <c r="AM114" s="122">
        <v>9.02</v>
      </c>
      <c r="AN114" s="122">
        <v>14.11</v>
      </c>
      <c r="AO114" s="122">
        <v>10.08</v>
      </c>
      <c r="AP114" s="122">
        <v>0.13</v>
      </c>
      <c r="AQ114" s="122">
        <v>2.85</v>
      </c>
      <c r="AR114" s="122">
        <v>1.1399999999999999</v>
      </c>
      <c r="AS114" s="122">
        <v>0</v>
      </c>
      <c r="AT114" s="124">
        <v>0</v>
      </c>
      <c r="AU114" s="124">
        <v>0</v>
      </c>
      <c r="AV114" s="124">
        <v>96.649999999999991</v>
      </c>
      <c r="AW114" s="29"/>
      <c r="AX114" s="42">
        <v>5.9116784899390371</v>
      </c>
      <c r="AY114" s="42">
        <v>2.0883215100609629</v>
      </c>
      <c r="AZ114" s="42">
        <v>0</v>
      </c>
      <c r="BA114" s="42">
        <v>8</v>
      </c>
      <c r="BB114" s="42">
        <v>0.4305775345145979</v>
      </c>
      <c r="BC114" s="42">
        <v>0.43560544124068656</v>
      </c>
      <c r="BD114" s="42">
        <v>2.3005881828309675E-3</v>
      </c>
      <c r="BE114" s="42">
        <v>0.54224120347404181</v>
      </c>
      <c r="BF114" s="42">
        <v>3.0599062729401112</v>
      </c>
      <c r="BG114" s="42">
        <v>0.52936895964773178</v>
      </c>
      <c r="BH114" s="42">
        <v>0</v>
      </c>
      <c r="BI114" s="42">
        <v>5</v>
      </c>
      <c r="BJ114" s="42">
        <v>0</v>
      </c>
      <c r="BK114" s="42">
        <v>2.5964624299745775E-2</v>
      </c>
      <c r="BL114" s="42">
        <v>1.6019393758141477E-2</v>
      </c>
      <c r="BM114" s="42">
        <v>1.5712541418141344</v>
      </c>
      <c r="BN114" s="42">
        <v>0.38676184012797843</v>
      </c>
      <c r="BO114" s="42">
        <v>2</v>
      </c>
      <c r="BP114" s="42">
        <v>0.41717919961061412</v>
      </c>
      <c r="BQ114" s="42">
        <v>0.21157394192548559</v>
      </c>
      <c r="BR114" s="42">
        <v>0.62875314153609974</v>
      </c>
      <c r="BS114" s="24" t="s">
        <v>622</v>
      </c>
      <c r="BT114" s="24" t="s">
        <v>624</v>
      </c>
      <c r="BU114" s="40">
        <v>0.73600005111603584</v>
      </c>
      <c r="BV114" s="42">
        <v>0.35862376191754292</v>
      </c>
      <c r="BW114" s="40">
        <v>0.32563838877941509</v>
      </c>
      <c r="BX114" s="40" t="s">
        <v>606</v>
      </c>
      <c r="BY114" s="40"/>
      <c r="BZ114" s="44">
        <v>1024.1885055424955</v>
      </c>
      <c r="CA114" s="44">
        <v>710.45442579807923</v>
      </c>
      <c r="CB114" s="5">
        <v>1840.4539178833265</v>
      </c>
      <c r="CC114" s="44">
        <v>816.84808618681132</v>
      </c>
      <c r="CD114" s="44">
        <v>647.14258372348729</v>
      </c>
      <c r="CE114" s="44">
        <v>1519.3024424142759</v>
      </c>
      <c r="CF114" s="44">
        <v>1455.9924925409975</v>
      </c>
      <c r="CG114" s="44">
        <v>702.45435622746459</v>
      </c>
      <c r="CH114" s="40">
        <v>0.20889489359477756</v>
      </c>
      <c r="CI114" s="44">
        <v>1455.9924925409975</v>
      </c>
      <c r="CJ114" s="24">
        <v>1752.1168232509535</v>
      </c>
      <c r="CK114" s="44">
        <v>1648.2232052121622</v>
      </c>
      <c r="CL114" s="44">
        <v>1104.2092924610863</v>
      </c>
      <c r="CM114" s="45">
        <v>3.4940857674767085</v>
      </c>
      <c r="CN114" s="45">
        <v>53.910690764022803</v>
      </c>
      <c r="CO114" s="45">
        <v>1.2577629479340824</v>
      </c>
      <c r="CP114" s="45">
        <v>19.963774043696603</v>
      </c>
      <c r="CQ114" s="45">
        <v>6.3236677108525745</v>
      </c>
      <c r="CR114" s="45">
        <v>1901.8281662707207</v>
      </c>
      <c r="CS114" s="45">
        <v>5.8487684241288758</v>
      </c>
      <c r="CT114" s="45">
        <v>2.3558907285125126</v>
      </c>
      <c r="CU114" s="45">
        <v>5.7370656261268849</v>
      </c>
      <c r="CV114" s="45">
        <v>1997.225786515995</v>
      </c>
      <c r="CW114" s="24"/>
      <c r="CX114" s="40">
        <v>49.06765564157277</v>
      </c>
      <c r="CY114" s="40">
        <v>49.232655189198908</v>
      </c>
      <c r="CZ114" s="40">
        <v>43.10395354059726</v>
      </c>
      <c r="DA114" s="40">
        <v>53.155259941247635</v>
      </c>
      <c r="DB114" s="40"/>
      <c r="DC114" s="40">
        <v>7.8334615120122031</v>
      </c>
      <c r="DD114" s="40">
        <v>2.8937744827029768</v>
      </c>
      <c r="DE114" s="40"/>
      <c r="DF114" s="40">
        <v>10.837796168306912</v>
      </c>
      <c r="DG114" s="40">
        <v>10.133997969977562</v>
      </c>
      <c r="DH114" s="40"/>
      <c r="DI114" s="40">
        <v>4.1021049835333736</v>
      </c>
      <c r="DJ114" s="40"/>
      <c r="DK114" s="40">
        <v>7.778521417597136</v>
      </c>
      <c r="DL114" s="40">
        <v>8.3425593483128768</v>
      </c>
      <c r="DM114" s="40"/>
      <c r="DN114" s="40">
        <v>2.0474740723515064</v>
      </c>
      <c r="DO114" s="40">
        <v>1.666396691159731</v>
      </c>
      <c r="DP114" s="40"/>
      <c r="DQ114" s="40">
        <v>18.686412800974349</v>
      </c>
      <c r="DR114" s="40"/>
    </row>
    <row r="115" spans="1:122" ht="10.5" customHeight="1">
      <c r="A115" s="14" t="s">
        <v>0</v>
      </c>
      <c r="B115" s="12">
        <v>6</v>
      </c>
      <c r="C115" s="13" t="s">
        <v>6</v>
      </c>
      <c r="D115" s="121">
        <v>1.4</v>
      </c>
      <c r="E115" s="139">
        <v>1400</v>
      </c>
      <c r="F115" s="140">
        <v>1015</v>
      </c>
      <c r="G115" s="121">
        <v>53.02</v>
      </c>
      <c r="H115" s="121">
        <v>1.54</v>
      </c>
      <c r="I115" s="121">
        <v>18.61</v>
      </c>
      <c r="J115" s="121">
        <v>9.1999999999999993</v>
      </c>
      <c r="K115" s="121"/>
      <c r="L115" s="121">
        <v>1.75</v>
      </c>
      <c r="M115" s="121">
        <v>4.37</v>
      </c>
      <c r="N115" s="121">
        <v>3.18</v>
      </c>
      <c r="O115" s="121">
        <v>2.7</v>
      </c>
      <c r="P115" s="121"/>
      <c r="Q115" s="122">
        <v>94.370000000000019</v>
      </c>
      <c r="R115" s="26"/>
      <c r="S115" s="26">
        <v>56.183109038889469</v>
      </c>
      <c r="T115" s="26">
        <v>1.631874536399279</v>
      </c>
      <c r="U115" s="26">
        <v>19.720250079474404</v>
      </c>
      <c r="V115" s="26">
        <v>9.7488608668008876</v>
      </c>
      <c r="W115" s="26">
        <v>0</v>
      </c>
      <c r="X115" s="26">
        <v>1.8544028822719081</v>
      </c>
      <c r="Y115" s="26">
        <v>4.6307089117304221</v>
      </c>
      <c r="Z115" s="26">
        <v>3.3697149517855247</v>
      </c>
      <c r="AA115" s="26">
        <v>2.8610787326480871</v>
      </c>
      <c r="AB115" s="26">
        <v>0</v>
      </c>
      <c r="AC115" s="26">
        <v>99.999999999999972</v>
      </c>
      <c r="AD115" s="42">
        <v>0.62190380884072471</v>
      </c>
      <c r="AE115" s="42">
        <v>2.9492345759924028</v>
      </c>
      <c r="AF115" s="42">
        <v>0.25321362424988647</v>
      </c>
      <c r="AG115" s="43"/>
      <c r="AH115" s="12">
        <v>6</v>
      </c>
      <c r="AI115" s="122">
        <v>39.64</v>
      </c>
      <c r="AJ115" s="122">
        <v>5.19</v>
      </c>
      <c r="AK115" s="122">
        <v>15.44</v>
      </c>
      <c r="AL115" s="122">
        <v>0.01</v>
      </c>
      <c r="AM115" s="122">
        <v>13.8</v>
      </c>
      <c r="AN115" s="122">
        <v>10.36</v>
      </c>
      <c r="AO115" s="122">
        <v>9.91</v>
      </c>
      <c r="AP115" s="122">
        <v>0.01</v>
      </c>
      <c r="AQ115" s="122">
        <v>2.8</v>
      </c>
      <c r="AR115" s="122">
        <v>1.2</v>
      </c>
      <c r="AS115" s="122">
        <v>0</v>
      </c>
      <c r="AT115" s="124">
        <v>0</v>
      </c>
      <c r="AU115" s="124">
        <v>0</v>
      </c>
      <c r="AV115" s="124">
        <v>98.36</v>
      </c>
      <c r="AW115" s="29"/>
      <c r="AX115" s="42">
        <v>5.7692190579866311</v>
      </c>
      <c r="AY115" s="42">
        <v>2.2307809420133689</v>
      </c>
      <c r="AZ115" s="42">
        <v>0</v>
      </c>
      <c r="BA115" s="42">
        <v>8</v>
      </c>
      <c r="BB115" s="42">
        <v>0.41744881489388241</v>
      </c>
      <c r="BC115" s="42">
        <v>0.56819444185408519</v>
      </c>
      <c r="BD115" s="42">
        <v>1.1506103819294922E-3</v>
      </c>
      <c r="BE115" s="42">
        <v>0.74260778354084067</v>
      </c>
      <c r="BF115" s="42">
        <v>2.2472959283012179</v>
      </c>
      <c r="BG115" s="42">
        <v>0.93707035739916233</v>
      </c>
      <c r="BH115" s="42">
        <v>1.2325998868724522E-3</v>
      </c>
      <c r="BI115" s="42">
        <v>4.9150005362579909</v>
      </c>
      <c r="BJ115" s="42">
        <v>0</v>
      </c>
      <c r="BK115" s="42">
        <v>0</v>
      </c>
      <c r="BL115" s="42">
        <v>0</v>
      </c>
      <c r="BM115" s="42">
        <v>1.5451795693822965</v>
      </c>
      <c r="BN115" s="42">
        <v>0.4548204306177035</v>
      </c>
      <c r="BO115" s="42">
        <v>2</v>
      </c>
      <c r="BP115" s="42">
        <v>0.33523355776303487</v>
      </c>
      <c r="BQ115" s="42">
        <v>0.22277064982724215</v>
      </c>
      <c r="BR115" s="42">
        <v>0.55800420759027702</v>
      </c>
      <c r="BS115" s="24" t="s">
        <v>622</v>
      </c>
      <c r="BT115" s="24" t="s">
        <v>681</v>
      </c>
      <c r="BU115" s="40">
        <v>0.57227164953891474</v>
      </c>
      <c r="BV115" s="42">
        <v>0.74727227432239951</v>
      </c>
      <c r="BW115" s="40">
        <v>0.25337837837837845</v>
      </c>
      <c r="BX115" s="40" t="s">
        <v>606</v>
      </c>
      <c r="BY115" s="40"/>
      <c r="BZ115" s="44">
        <v>1021.8842374412978</v>
      </c>
      <c r="CA115" s="44">
        <v>887.71056239072334</v>
      </c>
      <c r="CB115" s="5">
        <v>1259.2862466053718</v>
      </c>
      <c r="CC115" s="44">
        <v>828.58349576148487</v>
      </c>
      <c r="CD115" s="44">
        <v>627.74804918945119</v>
      </c>
      <c r="CE115" s="44">
        <v>1275.7607384837534</v>
      </c>
      <c r="CF115" s="44">
        <v>1137.9263980009478</v>
      </c>
      <c r="CG115" s="44">
        <v>447.17724272226849</v>
      </c>
      <c r="CH115" s="40">
        <v>9.637193206196841E-2</v>
      </c>
      <c r="CI115" s="44">
        <v>1275.7607384837534</v>
      </c>
      <c r="CJ115" s="24">
        <v>1158.6363773139826</v>
      </c>
      <c r="CK115" s="44">
        <v>1267.5234925445625</v>
      </c>
      <c r="CL115" s="44">
        <v>1055.9777396584768</v>
      </c>
      <c r="CM115" s="45">
        <v>-6.6000803368472027E-2</v>
      </c>
      <c r="CN115" s="45">
        <v>50.173967597544319</v>
      </c>
      <c r="CO115" s="45">
        <v>2.1820294097918369</v>
      </c>
      <c r="CP115" s="45">
        <v>20.128317560536502</v>
      </c>
      <c r="CQ115" s="45">
        <v>10.970226479179214</v>
      </c>
      <c r="CR115" s="45">
        <v>12.415549897536625</v>
      </c>
      <c r="CS115" s="45">
        <v>8.3286493545945373</v>
      </c>
      <c r="CT115" s="45">
        <v>2.2649348602859796</v>
      </c>
      <c r="CU115" s="45">
        <v>5.3161326363235446</v>
      </c>
      <c r="CV115" s="45">
        <v>111.77980779579255</v>
      </c>
      <c r="CW115" s="24"/>
      <c r="CX115" s="40">
        <v>53.881885682648061</v>
      </c>
      <c r="CY115" s="40">
        <v>53.866900737482901</v>
      </c>
      <c r="CZ115" s="40">
        <v>44.945330504008894</v>
      </c>
      <c r="DA115" s="40">
        <v>54.884045087145253</v>
      </c>
      <c r="DB115" s="40"/>
      <c r="DC115" s="40">
        <v>6.0578812480062849</v>
      </c>
      <c r="DD115" s="40">
        <v>2.1943960010942289</v>
      </c>
      <c r="DE115" s="40"/>
      <c r="DF115" s="40">
        <v>9.8350557195165589</v>
      </c>
      <c r="DG115" s="40">
        <v>10.517410887502221</v>
      </c>
      <c r="DH115" s="40"/>
      <c r="DI115" s="40">
        <v>2.1137843247825927</v>
      </c>
      <c r="DJ115" s="40"/>
      <c r="DK115" s="40">
        <v>6.2580207070981668</v>
      </c>
      <c r="DL115" s="40">
        <v>5.5892516561638432</v>
      </c>
      <c r="DM115" s="40"/>
      <c r="DN115" s="40">
        <v>2.6191879744826463</v>
      </c>
      <c r="DO115" s="40">
        <v>2.7359364410446818</v>
      </c>
      <c r="DP115" s="40"/>
      <c r="DQ115" s="40">
        <v>18.89386863423254</v>
      </c>
      <c r="DR115" s="40"/>
    </row>
    <row r="116" spans="1:122" ht="10.5" customHeight="1">
      <c r="A116" s="14" t="s">
        <v>0</v>
      </c>
      <c r="B116" s="12">
        <v>7</v>
      </c>
      <c r="C116" s="13" t="s">
        <v>3</v>
      </c>
      <c r="D116" s="121">
        <v>1.4</v>
      </c>
      <c r="E116" s="139">
        <v>1400</v>
      </c>
      <c r="F116" s="140">
        <v>950</v>
      </c>
      <c r="G116" s="121">
        <v>51.88</v>
      </c>
      <c r="H116" s="121">
        <v>1.27</v>
      </c>
      <c r="I116" s="121">
        <v>17.09</v>
      </c>
      <c r="J116" s="121">
        <v>11.36</v>
      </c>
      <c r="K116" s="121"/>
      <c r="L116" s="121">
        <v>1.02</v>
      </c>
      <c r="M116" s="121">
        <v>4.33</v>
      </c>
      <c r="N116" s="121">
        <v>2.78</v>
      </c>
      <c r="O116" s="121">
        <v>3.53</v>
      </c>
      <c r="P116" s="121"/>
      <c r="Q116" s="122">
        <v>93.26</v>
      </c>
      <c r="R116" s="26"/>
      <c r="S116" s="26">
        <v>55.629423118164269</v>
      </c>
      <c r="T116" s="26">
        <v>1.3617842590606906</v>
      </c>
      <c r="U116" s="26">
        <v>18.32511258846236</v>
      </c>
      <c r="V116" s="26">
        <v>12.180999356637356</v>
      </c>
      <c r="W116" s="26">
        <v>0</v>
      </c>
      <c r="X116" s="26">
        <v>1.0937164915290585</v>
      </c>
      <c r="Y116" s="26">
        <v>4.6429337336478662</v>
      </c>
      <c r="Z116" s="26">
        <v>2.9809135749517472</v>
      </c>
      <c r="AA116" s="26">
        <v>3.7851168775466433</v>
      </c>
      <c r="AB116" s="26">
        <v>0</v>
      </c>
      <c r="AC116" s="26">
        <v>99.999999999999986</v>
      </c>
      <c r="AD116" s="42">
        <v>0.62694309754843014</v>
      </c>
      <c r="AE116" s="42">
        <v>6.2479521921066672</v>
      </c>
      <c r="AF116" s="42">
        <v>0.13797000497451448</v>
      </c>
      <c r="AG116" s="43"/>
      <c r="AH116" s="12">
        <v>7</v>
      </c>
      <c r="AI116" s="122">
        <v>38.71</v>
      </c>
      <c r="AJ116" s="122">
        <v>3.66</v>
      </c>
      <c r="AK116" s="122">
        <v>15.4</v>
      </c>
      <c r="AL116" s="122"/>
      <c r="AM116" s="122">
        <v>19.72</v>
      </c>
      <c r="AN116" s="122">
        <v>6.35</v>
      </c>
      <c r="AO116" s="122">
        <v>9.9499999999999993</v>
      </c>
      <c r="AP116" s="122">
        <v>0.01</v>
      </c>
      <c r="AQ116" s="122">
        <v>2.5499999999999998</v>
      </c>
      <c r="AR116" s="122">
        <v>1.66</v>
      </c>
      <c r="AS116" s="122">
        <v>0</v>
      </c>
      <c r="AT116" s="124">
        <v>0</v>
      </c>
      <c r="AU116" s="124">
        <v>0</v>
      </c>
      <c r="AV116" s="124">
        <v>98.01</v>
      </c>
      <c r="AW116" s="29"/>
      <c r="AX116" s="42">
        <v>5.8311494171890725</v>
      </c>
      <c r="AY116" s="42">
        <v>2.1688505828109275</v>
      </c>
      <c r="AZ116" s="42">
        <v>0</v>
      </c>
      <c r="BA116" s="42">
        <v>8</v>
      </c>
      <c r="BB116" s="42">
        <v>0.56501212550186253</v>
      </c>
      <c r="BC116" s="42">
        <v>0.41472319300187832</v>
      </c>
      <c r="BD116" s="42">
        <v>0</v>
      </c>
      <c r="BE116" s="42">
        <v>0.71728840765752011</v>
      </c>
      <c r="BF116" s="42">
        <v>1.4256793189470884</v>
      </c>
      <c r="BG116" s="42">
        <v>1.7669971209845423</v>
      </c>
      <c r="BH116" s="42">
        <v>1.2757622244096074E-3</v>
      </c>
      <c r="BI116" s="42">
        <v>4.8909759283173013</v>
      </c>
      <c r="BJ116" s="42">
        <v>0</v>
      </c>
      <c r="BK116" s="42">
        <v>0</v>
      </c>
      <c r="BL116" s="42">
        <v>0</v>
      </c>
      <c r="BM116" s="42">
        <v>1.6057428555388633</v>
      </c>
      <c r="BN116" s="42">
        <v>0.39425714446113669</v>
      </c>
      <c r="BO116" s="42">
        <v>2</v>
      </c>
      <c r="BP116" s="42">
        <v>0.3504517379313663</v>
      </c>
      <c r="BQ116" s="42">
        <v>0.31895721354296153</v>
      </c>
      <c r="BR116" s="42">
        <v>0.66940895147432777</v>
      </c>
      <c r="BS116" s="24" t="s">
        <v>622</v>
      </c>
      <c r="BT116" s="24" t="s">
        <v>683</v>
      </c>
      <c r="BU116" s="40">
        <v>0.36462714487731251</v>
      </c>
      <c r="BV116" s="42">
        <v>1.7421787952327596</v>
      </c>
      <c r="BW116" s="40">
        <v>0.27883996894754354</v>
      </c>
      <c r="BX116" s="40" t="s">
        <v>606</v>
      </c>
      <c r="BY116" s="40"/>
      <c r="BZ116" s="44">
        <v>988.68361584412628</v>
      </c>
      <c r="CA116" s="44">
        <v>1012.3474993650103</v>
      </c>
      <c r="CB116" s="5">
        <v>1104.0073948479783</v>
      </c>
      <c r="CC116" s="44">
        <v>685.96214966464197</v>
      </c>
      <c r="CD116" s="44">
        <v>571.11627163565061</v>
      </c>
      <c r="CE116" s="44">
        <v>1256.4533509231733</v>
      </c>
      <c r="CF116" s="44">
        <v>1531.8413107879387</v>
      </c>
      <c r="CG116" s="44">
        <v>570.49120125853131</v>
      </c>
      <c r="CH116" s="40">
        <v>-0.38752812520687246</v>
      </c>
      <c r="CI116" s="44">
        <v>1531.8413107879387</v>
      </c>
      <c r="CJ116" s="24">
        <v>987.77604154514358</v>
      </c>
      <c r="CK116" s="44">
        <v>1317.9243528179586</v>
      </c>
      <c r="CL116" s="44">
        <v>942.58201740621416</v>
      </c>
      <c r="CM116" s="45">
        <v>-0.15646879242918388</v>
      </c>
      <c r="CN116" s="45">
        <v>58.908823002740668</v>
      </c>
      <c r="CO116" s="45">
        <v>0.52719903233008891</v>
      </c>
      <c r="CP116" s="45">
        <v>19.180739491320807</v>
      </c>
      <c r="CQ116" s="45">
        <v>3.7688954252497391</v>
      </c>
      <c r="CR116" s="45">
        <v>22.337250860967231</v>
      </c>
      <c r="CS116" s="45">
        <v>4.7404326367736243</v>
      </c>
      <c r="CT116" s="45">
        <v>5.9472054120989597</v>
      </c>
      <c r="CU116" s="45">
        <v>9.9040890055816071</v>
      </c>
      <c r="CV116" s="45">
        <v>125.31463486706274</v>
      </c>
      <c r="CW116" s="24"/>
      <c r="CX116" s="40">
        <v>60.293690573789419</v>
      </c>
      <c r="CY116" s="40">
        <v>60.637572230895898</v>
      </c>
      <c r="CZ116" s="40">
        <v>52.638353525098509</v>
      </c>
      <c r="DA116" s="40">
        <v>62.552181303855356</v>
      </c>
      <c r="DB116" s="40"/>
      <c r="DC116" s="40">
        <v>1.5983118964067076</v>
      </c>
      <c r="DD116" s="40">
        <v>0.61318741619652617</v>
      </c>
      <c r="DE116" s="40"/>
      <c r="DF116" s="40">
        <v>6.7910938243163947</v>
      </c>
      <c r="DG116" s="40">
        <v>6.3156169987091513</v>
      </c>
      <c r="DH116" s="40"/>
      <c r="DI116" s="40">
        <v>0.74445384098514655</v>
      </c>
      <c r="DJ116" s="40"/>
      <c r="DK116" s="40">
        <v>2.7439744741617318</v>
      </c>
      <c r="DL116" s="40">
        <v>3.6197287131534086</v>
      </c>
      <c r="DM116" s="40"/>
      <c r="DN116" s="40">
        <v>3.66048643549522</v>
      </c>
      <c r="DO116" s="40">
        <v>3.2408091142298732</v>
      </c>
      <c r="DP116" s="40"/>
      <c r="DQ116" s="40">
        <v>18.169450857633073</v>
      </c>
      <c r="DR116" s="40"/>
    </row>
    <row r="117" spans="1:122" ht="10.5" customHeight="1">
      <c r="A117" s="14" t="s">
        <v>0</v>
      </c>
      <c r="B117" s="12">
        <v>9</v>
      </c>
      <c r="C117" s="13" t="s">
        <v>57</v>
      </c>
      <c r="D117" s="121">
        <v>1.4</v>
      </c>
      <c r="E117" s="139">
        <v>1400</v>
      </c>
      <c r="F117" s="140">
        <v>975</v>
      </c>
      <c r="G117" s="121">
        <v>54.6</v>
      </c>
      <c r="H117" s="121">
        <v>1.42</v>
      </c>
      <c r="I117" s="121">
        <v>17.96</v>
      </c>
      <c r="J117" s="121">
        <v>7.69</v>
      </c>
      <c r="K117" s="121"/>
      <c r="L117" s="121">
        <v>1.5</v>
      </c>
      <c r="M117" s="121">
        <v>2.93</v>
      </c>
      <c r="N117" s="121">
        <v>3.89</v>
      </c>
      <c r="O117" s="121">
        <v>3.51</v>
      </c>
      <c r="P117" s="121"/>
      <c r="Q117" s="122">
        <v>93.500000000000014</v>
      </c>
      <c r="R117" s="26"/>
      <c r="S117" s="26">
        <v>58.395721925133678</v>
      </c>
      <c r="T117" s="26">
        <v>1.5187165775401068</v>
      </c>
      <c r="U117" s="26">
        <v>19.208556149732619</v>
      </c>
      <c r="V117" s="26">
        <v>8.2245989304812817</v>
      </c>
      <c r="W117" s="26">
        <v>0</v>
      </c>
      <c r="X117" s="26">
        <v>1.6042780748663099</v>
      </c>
      <c r="Y117" s="26">
        <v>3.1336898395721922</v>
      </c>
      <c r="Z117" s="26">
        <v>4.1604278074866299</v>
      </c>
      <c r="AA117" s="26">
        <v>3.7540106951871648</v>
      </c>
      <c r="AB117" s="26">
        <v>0</v>
      </c>
      <c r="AC117" s="26">
        <v>99.999999999999986</v>
      </c>
      <c r="AD117" s="42">
        <v>0.66181764725683334</v>
      </c>
      <c r="AE117" s="42">
        <v>2.8760379932186786</v>
      </c>
      <c r="AF117" s="42">
        <v>0.25799540710115582</v>
      </c>
      <c r="AG117" s="43"/>
      <c r="AH117" s="12">
        <v>9</v>
      </c>
      <c r="AI117" s="122">
        <v>38.729999999999997</v>
      </c>
      <c r="AJ117" s="122">
        <v>4.9400000000000004</v>
      </c>
      <c r="AK117" s="122">
        <v>14.94</v>
      </c>
      <c r="AL117" s="122">
        <v>0.01</v>
      </c>
      <c r="AM117" s="122">
        <v>16.350000000000001</v>
      </c>
      <c r="AN117" s="122">
        <v>8.93</v>
      </c>
      <c r="AO117" s="122">
        <v>9.66</v>
      </c>
      <c r="AP117" s="122">
        <v>0.01</v>
      </c>
      <c r="AQ117" s="122">
        <v>2.93</v>
      </c>
      <c r="AR117" s="122">
        <v>1.19</v>
      </c>
      <c r="AS117" s="122">
        <v>0</v>
      </c>
      <c r="AT117" s="124">
        <v>0</v>
      </c>
      <c r="AU117" s="124">
        <v>0</v>
      </c>
      <c r="AV117" s="124">
        <v>97.690000000000012</v>
      </c>
      <c r="AW117" s="29"/>
      <c r="AX117" s="42">
        <v>5.7432595941915672</v>
      </c>
      <c r="AY117" s="42">
        <v>2.2567404058084328</v>
      </c>
      <c r="AZ117" s="42">
        <v>0</v>
      </c>
      <c r="BA117" s="42">
        <v>8</v>
      </c>
      <c r="BB117" s="42">
        <v>0.35413729369509506</v>
      </c>
      <c r="BC117" s="42">
        <v>0.55104128507495131</v>
      </c>
      <c r="BD117" s="42">
        <v>1.1723461307766722E-3</v>
      </c>
      <c r="BE117" s="42">
        <v>0.84471092725303976</v>
      </c>
      <c r="BF117" s="42">
        <v>1.9736926985382601</v>
      </c>
      <c r="BG117" s="42">
        <v>1.1829358750950978</v>
      </c>
      <c r="BH117" s="42">
        <v>1.2558844686830165E-3</v>
      </c>
      <c r="BI117" s="42">
        <v>4.9089463102559039</v>
      </c>
      <c r="BJ117" s="42">
        <v>0</v>
      </c>
      <c r="BK117" s="42">
        <v>0</v>
      </c>
      <c r="BL117" s="42">
        <v>0</v>
      </c>
      <c r="BM117" s="42">
        <v>1.5346523021627769</v>
      </c>
      <c r="BN117" s="42">
        <v>0.46534769783722307</v>
      </c>
      <c r="BO117" s="42">
        <v>2</v>
      </c>
      <c r="BP117" s="42">
        <v>0.37700491040277273</v>
      </c>
      <c r="BQ117" s="42">
        <v>0.22508743550225171</v>
      </c>
      <c r="BR117" s="42">
        <v>0.60209234590502447</v>
      </c>
      <c r="BS117" s="24" t="s">
        <v>622</v>
      </c>
      <c r="BT117" s="24" t="s">
        <v>681</v>
      </c>
      <c r="BU117" s="40">
        <v>0.49325799475426596</v>
      </c>
      <c r="BV117" s="42">
        <v>1.0271309984125645</v>
      </c>
      <c r="BW117" s="40">
        <v>0.35713401590465949</v>
      </c>
      <c r="BX117" s="40" t="s">
        <v>606</v>
      </c>
      <c r="BY117" s="40"/>
      <c r="BZ117" s="44">
        <v>1009.6678850172627</v>
      </c>
      <c r="CA117" s="44">
        <v>842.49592521413615</v>
      </c>
      <c r="CB117" s="5">
        <v>1286.3852655792223</v>
      </c>
      <c r="CC117" s="44">
        <v>712.4676373859478</v>
      </c>
      <c r="CD117" s="44">
        <v>588.01094685212229</v>
      </c>
      <c r="CE117" s="44">
        <v>1306.1397729718806</v>
      </c>
      <c r="CF117" s="44">
        <v>1134.9039897493142</v>
      </c>
      <c r="CG117" s="44">
        <v>593.67213558593278</v>
      </c>
      <c r="CH117" s="40">
        <v>0.1177573156994304</v>
      </c>
      <c r="CI117" s="44">
        <v>1134.9039897493142</v>
      </c>
      <c r="CJ117" s="24">
        <v>1192.6414894275933</v>
      </c>
      <c r="CK117" s="44">
        <v>1210.6446276642682</v>
      </c>
      <c r="CL117" s="44">
        <v>1043.6575936454558</v>
      </c>
      <c r="CM117" s="45">
        <v>-0.5681828256934276</v>
      </c>
      <c r="CN117" s="45">
        <v>52.489710284093213</v>
      </c>
      <c r="CO117" s="45">
        <v>1.3667735212146954</v>
      </c>
      <c r="CP117" s="45">
        <v>19.963849846419048</v>
      </c>
      <c r="CQ117" s="45">
        <v>9.6289584030469477</v>
      </c>
      <c r="CR117" s="45">
        <v>5.8209561294331129</v>
      </c>
      <c r="CS117" s="45">
        <v>6.6592251687770165</v>
      </c>
      <c r="CT117" s="45">
        <v>2.60148252586486</v>
      </c>
      <c r="CU117" s="45">
        <v>5.5544895592945318</v>
      </c>
      <c r="CV117" s="45">
        <v>104.08544543814342</v>
      </c>
      <c r="CW117" s="24"/>
      <c r="CX117" s="40">
        <v>55.205306789699478</v>
      </c>
      <c r="CY117" s="40">
        <v>55.570088175512623</v>
      </c>
      <c r="CZ117" s="40">
        <v>46.176354655551535</v>
      </c>
      <c r="DA117" s="40">
        <v>56.086481060007486</v>
      </c>
      <c r="DB117" s="40"/>
      <c r="DC117" s="40">
        <v>4.2055098789268976</v>
      </c>
      <c r="DD117" s="40">
        <v>1.4925833626542833</v>
      </c>
      <c r="DE117" s="40"/>
      <c r="DF117" s="40">
        <v>10.115557972733376</v>
      </c>
      <c r="DG117" s="40">
        <v>10.193246807455488</v>
      </c>
      <c r="DH117" s="40"/>
      <c r="DI117" s="40">
        <v>1.5000411645441099</v>
      </c>
      <c r="DJ117" s="40"/>
      <c r="DK117" s="40">
        <v>5.2378857773136209</v>
      </c>
      <c r="DL117" s="40">
        <v>4.403672532818387</v>
      </c>
      <c r="DM117" s="40"/>
      <c r="DN117" s="40">
        <v>3.0189142658921475</v>
      </c>
      <c r="DO117" s="40">
        <v>3.0042746291032958</v>
      </c>
      <c r="DP117" s="40"/>
      <c r="DQ117" s="40">
        <v>18.839557930787834</v>
      </c>
      <c r="DR117" s="40"/>
    </row>
    <row r="118" spans="1:122" ht="10.5" customHeight="1">
      <c r="A118" s="14" t="s">
        <v>0</v>
      </c>
      <c r="B118" s="12">
        <v>10</v>
      </c>
      <c r="C118" s="13" t="s">
        <v>57</v>
      </c>
      <c r="D118" s="121">
        <v>1.4</v>
      </c>
      <c r="E118" s="139">
        <v>1400</v>
      </c>
      <c r="F118" s="140">
        <v>1015</v>
      </c>
      <c r="G118" s="121">
        <v>48.15</v>
      </c>
      <c r="H118" s="121">
        <v>2.54</v>
      </c>
      <c r="I118" s="121">
        <v>15.65</v>
      </c>
      <c r="J118" s="121">
        <v>9.4</v>
      </c>
      <c r="K118" s="121"/>
      <c r="L118" s="121">
        <v>2.2000000000000002</v>
      </c>
      <c r="M118" s="121">
        <v>3.47</v>
      </c>
      <c r="N118" s="121">
        <v>7.56</v>
      </c>
      <c r="O118" s="121">
        <v>3.37</v>
      </c>
      <c r="P118" s="121"/>
      <c r="Q118" s="122">
        <v>92.340000000000018</v>
      </c>
      <c r="R118" s="26"/>
      <c r="S118" s="26">
        <v>52.144249512670548</v>
      </c>
      <c r="T118" s="26">
        <v>2.7507039202945629</v>
      </c>
      <c r="U118" s="26">
        <v>16.94823478449209</v>
      </c>
      <c r="V118" s="26">
        <v>10.179770413688541</v>
      </c>
      <c r="W118" s="26">
        <v>0</v>
      </c>
      <c r="X118" s="26">
        <v>2.3824994585228501</v>
      </c>
      <c r="Y118" s="26">
        <v>3.7578514186701315</v>
      </c>
      <c r="Z118" s="26">
        <v>8.1871345029239748</v>
      </c>
      <c r="AA118" s="26">
        <v>3.649555988737275</v>
      </c>
      <c r="AB118" s="26">
        <v>0</v>
      </c>
      <c r="AC118" s="26">
        <v>99.999999999999957</v>
      </c>
      <c r="AD118" s="42">
        <v>0.65584479532712148</v>
      </c>
      <c r="AE118" s="42">
        <v>2.3969816588475807</v>
      </c>
      <c r="AF118" s="42">
        <v>0.29437898123337175</v>
      </c>
      <c r="AG118" s="43"/>
      <c r="AH118" s="12">
        <v>10</v>
      </c>
      <c r="AI118" s="122">
        <v>38.06</v>
      </c>
      <c r="AJ118" s="122">
        <v>5.78</v>
      </c>
      <c r="AK118" s="122">
        <v>15</v>
      </c>
      <c r="AL118" s="122"/>
      <c r="AM118" s="122">
        <v>14.26</v>
      </c>
      <c r="AN118" s="122">
        <v>9.0399999999999991</v>
      </c>
      <c r="AO118" s="122">
        <v>9.86</v>
      </c>
      <c r="AP118" s="122"/>
      <c r="AQ118" s="122">
        <v>3.04</v>
      </c>
      <c r="AR118" s="122">
        <v>1.37</v>
      </c>
      <c r="AS118" s="122">
        <v>0</v>
      </c>
      <c r="AT118" s="124">
        <v>0</v>
      </c>
      <c r="AU118" s="124">
        <v>0</v>
      </c>
      <c r="AV118" s="124">
        <v>96.410000000000025</v>
      </c>
      <c r="AW118" s="29"/>
      <c r="AX118" s="42">
        <v>5.6965413889285861</v>
      </c>
      <c r="AY118" s="42">
        <v>2.3034586110714139</v>
      </c>
      <c r="AZ118" s="42">
        <v>0</v>
      </c>
      <c r="BA118" s="42">
        <v>8</v>
      </c>
      <c r="BB118" s="42">
        <v>0.34235175585604205</v>
      </c>
      <c r="BC118" s="42">
        <v>0.65075355782714506</v>
      </c>
      <c r="BD118" s="42">
        <v>0</v>
      </c>
      <c r="BE118" s="42">
        <v>0.7644687780330699</v>
      </c>
      <c r="BF118" s="42">
        <v>2.0166383857261621</v>
      </c>
      <c r="BG118" s="42">
        <v>1.020479347327466</v>
      </c>
      <c r="BH118" s="42">
        <v>0</v>
      </c>
      <c r="BI118" s="42">
        <v>4.7946918247698855</v>
      </c>
      <c r="BJ118" s="42">
        <v>0</v>
      </c>
      <c r="BK118" s="42">
        <v>0</v>
      </c>
      <c r="BL118" s="42">
        <v>0</v>
      </c>
      <c r="BM118" s="42">
        <v>1.5810343555907194</v>
      </c>
      <c r="BN118" s="42">
        <v>0.41896564440928064</v>
      </c>
      <c r="BO118" s="42">
        <v>2</v>
      </c>
      <c r="BP118" s="42">
        <v>0.46316195789952908</v>
      </c>
      <c r="BQ118" s="42">
        <v>0.26155099849798652</v>
      </c>
      <c r="BR118" s="42">
        <v>0.72471295639751565</v>
      </c>
      <c r="BS118" s="24" t="s">
        <v>622</v>
      </c>
      <c r="BT118" s="24" t="s">
        <v>681</v>
      </c>
      <c r="BU118" s="40">
        <v>0.53047283807562184</v>
      </c>
      <c r="BV118" s="42">
        <v>0.88493349417913647</v>
      </c>
      <c r="BW118" s="40">
        <v>0.36918659386179625</v>
      </c>
      <c r="BX118" s="40" t="s">
        <v>606</v>
      </c>
      <c r="BY118" s="40"/>
      <c r="BZ118" s="44">
        <v>1034.8548367408007</v>
      </c>
      <c r="CA118" s="44">
        <v>917.05213159975267</v>
      </c>
      <c r="CB118" s="5">
        <v>1402.0628508449845</v>
      </c>
      <c r="CC118" s="44">
        <v>783.16594760197529</v>
      </c>
      <c r="CD118" s="44">
        <v>621.92991305696933</v>
      </c>
      <c r="CE118" s="44">
        <v>1484.0512529880107</v>
      </c>
      <c r="CF118" s="44">
        <v>1480.4540781963703</v>
      </c>
      <c r="CG118" s="44">
        <v>700.88530538603538</v>
      </c>
      <c r="CH118" s="40">
        <v>-5.5911350410676401E-2</v>
      </c>
      <c r="CI118" s="44">
        <v>1480.4540781963703</v>
      </c>
      <c r="CJ118" s="24">
        <v>1299.3433099270599</v>
      </c>
      <c r="CK118" s="44">
        <v>1441.2584645206775</v>
      </c>
      <c r="CL118" s="44">
        <v>1074.1715091912956</v>
      </c>
      <c r="CM118" s="45">
        <v>-0.23351412339811795</v>
      </c>
      <c r="CN118" s="45">
        <v>49.283161403919408</v>
      </c>
      <c r="CO118" s="45">
        <v>1.9725067189058214</v>
      </c>
      <c r="CP118" s="45">
        <v>20.299143225517764</v>
      </c>
      <c r="CQ118" s="45">
        <v>11.391041522281139</v>
      </c>
      <c r="CR118" s="45">
        <v>132.14893698963795</v>
      </c>
      <c r="CS118" s="45">
        <v>7.1688100453066586</v>
      </c>
      <c r="CT118" s="45">
        <v>2.7088088754511794</v>
      </c>
      <c r="CU118" s="45">
        <v>4.9114864050950713</v>
      </c>
      <c r="CV118" s="45">
        <v>229.88389518611501</v>
      </c>
      <c r="CW118" s="24"/>
      <c r="CX118" s="40">
        <v>54.299769681254809</v>
      </c>
      <c r="CY118" s="40">
        <v>54.293020862050611</v>
      </c>
      <c r="CZ118" s="40">
        <v>44.518658266525335</v>
      </c>
      <c r="DA118" s="40">
        <v>54.410932133528199</v>
      </c>
      <c r="DB118" s="40"/>
      <c r="DC118" s="40">
        <v>5.3679289737786515</v>
      </c>
      <c r="DD118" s="40">
        <v>1.9270762441330405</v>
      </c>
      <c r="DE118" s="40"/>
      <c r="DF118" s="40">
        <v>9.6773006574843947</v>
      </c>
      <c r="DG118" s="40">
        <v>10.735770770889932</v>
      </c>
      <c r="DH118" s="40"/>
      <c r="DI118" s="40">
        <v>1.7686244532646558</v>
      </c>
      <c r="DJ118" s="40"/>
      <c r="DK118" s="40">
        <v>5.2958701590126065</v>
      </c>
      <c r="DL118" s="40">
        <v>4.7152751566334654</v>
      </c>
      <c r="DM118" s="40"/>
      <c r="DN118" s="40">
        <v>2.9211467205379931</v>
      </c>
      <c r="DO118" s="40">
        <v>3.265952049587129</v>
      </c>
      <c r="DP118" s="40"/>
      <c r="DQ118" s="40">
        <v>19.647375794586303</v>
      </c>
      <c r="DR118" s="40"/>
    </row>
    <row r="119" spans="1:122" ht="10.5" customHeight="1">
      <c r="A119" s="14" t="s">
        <v>0</v>
      </c>
      <c r="B119" s="12">
        <v>12</v>
      </c>
      <c r="C119" s="13" t="s">
        <v>3</v>
      </c>
      <c r="D119" s="121">
        <v>1.4</v>
      </c>
      <c r="E119" s="139">
        <v>1400</v>
      </c>
      <c r="F119" s="140">
        <v>1055</v>
      </c>
      <c r="G119" s="121">
        <v>45.74</v>
      </c>
      <c r="H119" s="121">
        <v>4.17</v>
      </c>
      <c r="I119" s="121">
        <v>14.74</v>
      </c>
      <c r="J119" s="121">
        <v>12.19</v>
      </c>
      <c r="K119" s="121"/>
      <c r="L119" s="121">
        <v>3.39</v>
      </c>
      <c r="M119" s="121">
        <v>4.37</v>
      </c>
      <c r="N119" s="121">
        <v>6.73</v>
      </c>
      <c r="O119" s="121">
        <v>2.82</v>
      </c>
      <c r="P119" s="121"/>
      <c r="Q119" s="122">
        <v>94.15</v>
      </c>
      <c r="R119" s="26"/>
      <c r="S119" s="26">
        <v>48.582049920339884</v>
      </c>
      <c r="T119" s="26">
        <v>4.4291024960169931</v>
      </c>
      <c r="U119" s="26">
        <v>15.655868295273498</v>
      </c>
      <c r="V119" s="26">
        <v>12.947424322889006</v>
      </c>
      <c r="W119" s="26">
        <v>0</v>
      </c>
      <c r="X119" s="26">
        <v>3.6006372809346785</v>
      </c>
      <c r="Y119" s="26">
        <v>4.6415294742432289</v>
      </c>
      <c r="Z119" s="26">
        <v>7.1481678173127987</v>
      </c>
      <c r="AA119" s="26">
        <v>2.9952203929899097</v>
      </c>
      <c r="AB119" s="26">
        <v>0</v>
      </c>
      <c r="AC119" s="26">
        <v>99.999999999999986</v>
      </c>
      <c r="AD119" s="42">
        <v>0.60671541593491374</v>
      </c>
      <c r="AE119" s="42">
        <v>2.0172677501717944</v>
      </c>
      <c r="AF119" s="42">
        <v>0.33142567474930351</v>
      </c>
      <c r="AG119" s="43"/>
      <c r="AH119" s="12">
        <v>12</v>
      </c>
      <c r="AI119" s="122">
        <v>39.89</v>
      </c>
      <c r="AJ119" s="122">
        <v>5.72</v>
      </c>
      <c r="AK119" s="122">
        <v>14.53</v>
      </c>
      <c r="AL119" s="122"/>
      <c r="AM119" s="122">
        <v>12.94</v>
      </c>
      <c r="AN119" s="122">
        <v>11.02</v>
      </c>
      <c r="AO119" s="122">
        <v>10.28</v>
      </c>
      <c r="AP119" s="122">
        <v>0.01</v>
      </c>
      <c r="AQ119" s="122">
        <v>2.75</v>
      </c>
      <c r="AR119" s="122">
        <v>1.44</v>
      </c>
      <c r="AS119" s="122">
        <v>0</v>
      </c>
      <c r="AT119" s="124">
        <v>0</v>
      </c>
      <c r="AU119" s="124">
        <v>0</v>
      </c>
      <c r="AV119" s="124">
        <v>98.58</v>
      </c>
      <c r="AW119" s="29"/>
      <c r="AX119" s="42">
        <v>5.7936344696896915</v>
      </c>
      <c r="AY119" s="42">
        <v>2.2063655303103085</v>
      </c>
      <c r="AZ119" s="42">
        <v>0</v>
      </c>
      <c r="BA119" s="42">
        <v>8</v>
      </c>
      <c r="BB119" s="42">
        <v>0.28064515318333427</v>
      </c>
      <c r="BC119" s="42">
        <v>0.62492704980352143</v>
      </c>
      <c r="BD119" s="42">
        <v>0</v>
      </c>
      <c r="BE119" s="42">
        <v>0.70743021145763407</v>
      </c>
      <c r="BF119" s="42">
        <v>2.3855349043827991</v>
      </c>
      <c r="BG119" s="42">
        <v>0.86432508214700121</v>
      </c>
      <c r="BH119" s="42">
        <v>1.2300585806731008E-3</v>
      </c>
      <c r="BI119" s="42">
        <v>4.8640924595549633</v>
      </c>
      <c r="BJ119" s="42">
        <v>0</v>
      </c>
      <c r="BK119" s="42">
        <v>0</v>
      </c>
      <c r="BL119" s="42">
        <v>0</v>
      </c>
      <c r="BM119" s="42">
        <v>1.5995657216995782</v>
      </c>
      <c r="BN119" s="42">
        <v>0.40043427830042178</v>
      </c>
      <c r="BO119" s="42">
        <v>2</v>
      </c>
      <c r="BP119" s="42">
        <v>0.3739118008896648</v>
      </c>
      <c r="BQ119" s="42">
        <v>0.2667736243631284</v>
      </c>
      <c r="BR119" s="42">
        <v>0.64068542525279315</v>
      </c>
      <c r="BS119" s="24" t="s">
        <v>622</v>
      </c>
      <c r="BT119" s="24" t="s">
        <v>681</v>
      </c>
      <c r="BU119" s="40">
        <v>0.60282031011928683</v>
      </c>
      <c r="BV119" s="42">
        <v>0.65873724624544272</v>
      </c>
      <c r="BW119" s="40">
        <v>0.32654923779421119</v>
      </c>
      <c r="BX119" s="40" t="s">
        <v>606</v>
      </c>
      <c r="BY119" s="40"/>
      <c r="BZ119" s="44">
        <v>1021.7232862616022</v>
      </c>
      <c r="CA119" s="44">
        <v>713.02940935837387</v>
      </c>
      <c r="CB119" s="5">
        <v>1034.9983085224735</v>
      </c>
      <c r="CC119" s="44">
        <v>686.93999331836187</v>
      </c>
      <c r="CD119" s="44">
        <v>590.09745361359228</v>
      </c>
      <c r="CE119" s="44">
        <v>1174.3110465756106</v>
      </c>
      <c r="CF119" s="44">
        <v>989.79250765089444</v>
      </c>
      <c r="CG119" s="44">
        <v>487.37105325724872</v>
      </c>
      <c r="CH119" s="40">
        <v>4.3677173672016192E-2</v>
      </c>
      <c r="CI119" s="44">
        <v>1174.3110465756106</v>
      </c>
      <c r="CJ119" s="24">
        <v>928.69259412662996</v>
      </c>
      <c r="CK119" s="44">
        <v>1104.6546775490419</v>
      </c>
      <c r="CL119" s="44">
        <v>1057.4105952091056</v>
      </c>
      <c r="CM119" s="45">
        <v>0.28282856393724121</v>
      </c>
      <c r="CN119" s="45">
        <v>51.09628779492072</v>
      </c>
      <c r="CO119" s="45">
        <v>1.9034972858669625</v>
      </c>
      <c r="CP119" s="45">
        <v>19.705298770147419</v>
      </c>
      <c r="CQ119" s="45">
        <v>9.4390486394713555</v>
      </c>
      <c r="CR119" s="45">
        <v>3.1086713735597757</v>
      </c>
      <c r="CS119" s="45">
        <v>6.5630010516908257</v>
      </c>
      <c r="CT119" s="45">
        <v>3.4907109015428675</v>
      </c>
      <c r="CU119" s="45">
        <v>4.5536127437496621</v>
      </c>
      <c r="CV119" s="45">
        <v>99.86012856094959</v>
      </c>
      <c r="CW119" s="24"/>
      <c r="CX119" s="40">
        <v>54.099288840129681</v>
      </c>
      <c r="CY119" s="40">
        <v>54.566907869748746</v>
      </c>
      <c r="CZ119" s="40">
        <v>44.644192113646284</v>
      </c>
      <c r="DA119" s="40">
        <v>54.602245253452537</v>
      </c>
      <c r="DB119" s="40"/>
      <c r="DC119" s="40">
        <v>6.7269066221689533</v>
      </c>
      <c r="DD119" s="40">
        <v>2.3773509357993041</v>
      </c>
      <c r="DE119" s="40"/>
      <c r="DF119" s="40">
        <v>8.8009961926330789</v>
      </c>
      <c r="DG119" s="40">
        <v>9.7750810658405207</v>
      </c>
      <c r="DH119" s="40"/>
      <c r="DI119" s="40">
        <v>2.0438058262610537</v>
      </c>
      <c r="DJ119" s="40"/>
      <c r="DK119" s="40">
        <v>6.390613917039266</v>
      </c>
      <c r="DL119" s="40">
        <v>4.9792234960277417</v>
      </c>
      <c r="DM119" s="40"/>
      <c r="DN119" s="40">
        <v>3.0578794076440303</v>
      </c>
      <c r="DO119" s="40">
        <v>3.0913151126553542</v>
      </c>
      <c r="DP119" s="40"/>
      <c r="DQ119" s="40">
        <v>18.538649172629828</v>
      </c>
      <c r="DR119" s="40"/>
    </row>
    <row r="120" spans="1:122" ht="10.5" customHeight="1">
      <c r="A120" s="14" t="s">
        <v>0</v>
      </c>
      <c r="B120" s="12">
        <v>13</v>
      </c>
      <c r="C120" s="13" t="s">
        <v>3</v>
      </c>
      <c r="D120" s="121">
        <v>1.4</v>
      </c>
      <c r="E120" s="139">
        <v>1400</v>
      </c>
      <c r="F120" s="140">
        <v>1015</v>
      </c>
      <c r="G120" s="121">
        <v>48.55</v>
      </c>
      <c r="H120" s="121">
        <v>2.5499999999999998</v>
      </c>
      <c r="I120" s="121">
        <v>18.09</v>
      </c>
      <c r="J120" s="121">
        <v>12.09</v>
      </c>
      <c r="K120" s="121"/>
      <c r="L120" s="121">
        <v>2.65</v>
      </c>
      <c r="M120" s="121">
        <v>4.53</v>
      </c>
      <c r="N120" s="121">
        <v>4.12</v>
      </c>
      <c r="O120" s="121">
        <v>2.77</v>
      </c>
      <c r="P120" s="121"/>
      <c r="Q120" s="122">
        <v>95.350000000000009</v>
      </c>
      <c r="R120" s="26"/>
      <c r="S120" s="26">
        <v>50.917671735710535</v>
      </c>
      <c r="T120" s="26">
        <v>2.674357629785002</v>
      </c>
      <c r="U120" s="26">
        <v>18.972207656004191</v>
      </c>
      <c r="V120" s="26">
        <v>12.679601468274775</v>
      </c>
      <c r="W120" s="26">
        <v>0</v>
      </c>
      <c r="X120" s="26">
        <v>2.7792343995804925</v>
      </c>
      <c r="Y120" s="26">
        <v>4.75091767173571</v>
      </c>
      <c r="Z120" s="26">
        <v>4.3209229155741999</v>
      </c>
      <c r="AA120" s="26">
        <v>2.9050865233350809</v>
      </c>
      <c r="AB120" s="26">
        <v>0</v>
      </c>
      <c r="AC120" s="26">
        <v>99.999999999999986</v>
      </c>
      <c r="AD120" s="42">
        <v>0.58763887877935517</v>
      </c>
      <c r="AE120" s="42">
        <v>2.5594106046578866</v>
      </c>
      <c r="AF120" s="42">
        <v>0.28094538986072254</v>
      </c>
      <c r="AG120" s="43"/>
      <c r="AH120" s="12">
        <v>13</v>
      </c>
      <c r="AI120" s="122">
        <v>40.08</v>
      </c>
      <c r="AJ120" s="122">
        <v>5.03</v>
      </c>
      <c r="AK120" s="122">
        <v>13.87</v>
      </c>
      <c r="AL120" s="122">
        <v>0.01</v>
      </c>
      <c r="AM120" s="122">
        <v>15.33</v>
      </c>
      <c r="AN120" s="122">
        <v>10.5</v>
      </c>
      <c r="AO120" s="122">
        <v>9.56</v>
      </c>
      <c r="AP120" s="122"/>
      <c r="AQ120" s="122">
        <v>2.85</v>
      </c>
      <c r="AR120" s="122">
        <v>1.18</v>
      </c>
      <c r="AS120" s="122">
        <v>0</v>
      </c>
      <c r="AT120" s="124">
        <v>0</v>
      </c>
      <c r="AU120" s="124">
        <v>0</v>
      </c>
      <c r="AV120" s="124">
        <v>98.41</v>
      </c>
      <c r="AW120" s="29"/>
      <c r="AX120" s="42">
        <v>5.8613933798879554</v>
      </c>
      <c r="AY120" s="42">
        <v>2.1386066201120446</v>
      </c>
      <c r="AZ120" s="42">
        <v>0</v>
      </c>
      <c r="BA120" s="42">
        <v>8</v>
      </c>
      <c r="BB120" s="42">
        <v>0.25181550149698273</v>
      </c>
      <c r="BC120" s="42">
        <v>0.55333403143201876</v>
      </c>
      <c r="BD120" s="42">
        <v>1.156160323158106E-3</v>
      </c>
      <c r="BE120" s="42">
        <v>0.81549701497100813</v>
      </c>
      <c r="BF120" s="42">
        <v>2.2886510529972783</v>
      </c>
      <c r="BG120" s="42">
        <v>1.0594064505304901</v>
      </c>
      <c r="BH120" s="42">
        <v>0</v>
      </c>
      <c r="BI120" s="42">
        <v>4.9698602117509365</v>
      </c>
      <c r="BJ120" s="42">
        <v>0</v>
      </c>
      <c r="BK120" s="42">
        <v>0</v>
      </c>
      <c r="BL120" s="42">
        <v>0</v>
      </c>
      <c r="BM120" s="42">
        <v>1.497797039818664</v>
      </c>
      <c r="BN120" s="42">
        <v>0.50220296018133603</v>
      </c>
      <c r="BO120" s="42">
        <v>2</v>
      </c>
      <c r="BP120" s="42">
        <v>0.30583799146822521</v>
      </c>
      <c r="BQ120" s="42">
        <v>0.22011442566810183</v>
      </c>
      <c r="BR120" s="42">
        <v>0.52595241713632701</v>
      </c>
      <c r="BS120" s="24" t="s">
        <v>622</v>
      </c>
      <c r="BT120" s="24" t="s">
        <v>681</v>
      </c>
      <c r="BU120" s="40">
        <v>0.54968682236025601</v>
      </c>
      <c r="BV120" s="42">
        <v>0.81905373278919447</v>
      </c>
      <c r="BW120" s="40">
        <v>0.3200165425971877</v>
      </c>
      <c r="BX120" s="40" t="s">
        <v>606</v>
      </c>
      <c r="BY120" s="40"/>
      <c r="BZ120" s="44">
        <v>986.54003880172763</v>
      </c>
      <c r="CA120" s="44">
        <v>602.35174908249508</v>
      </c>
      <c r="CB120" s="5">
        <v>1059.0051197047399</v>
      </c>
      <c r="CC120" s="44">
        <v>576.45803557758541</v>
      </c>
      <c r="CD120" s="44">
        <v>529.53861407579052</v>
      </c>
      <c r="CE120" s="44">
        <v>1136.3447681427172</v>
      </c>
      <c r="CF120" s="44">
        <v>809.80891663063892</v>
      </c>
      <c r="CG120" s="44">
        <v>559.88673256513175</v>
      </c>
      <c r="CH120" s="40">
        <v>0.23531161317102894</v>
      </c>
      <c r="CI120" s="44">
        <v>809.80891663063892</v>
      </c>
      <c r="CJ120" s="24">
        <v>972.33957665064111</v>
      </c>
      <c r="CK120" s="44">
        <v>934.40701816768933</v>
      </c>
      <c r="CL120" s="44">
        <v>1043.7648260205629</v>
      </c>
      <c r="CM120" s="45">
        <v>-0.27465899878259492</v>
      </c>
      <c r="CN120" s="45">
        <v>54.85379794550883</v>
      </c>
      <c r="CO120" s="45">
        <v>1.1511685813610928</v>
      </c>
      <c r="CP120" s="45">
        <v>19.319662877378629</v>
      </c>
      <c r="CQ120" s="45">
        <v>8.0360987072409511</v>
      </c>
      <c r="CR120" s="45">
        <v>1.7222284055858186</v>
      </c>
      <c r="CS120" s="45">
        <v>5.1065407057328978</v>
      </c>
      <c r="CT120" s="45">
        <v>3.3429587544751764</v>
      </c>
      <c r="CU120" s="45">
        <v>4.5541375179264749</v>
      </c>
      <c r="CV120" s="45">
        <v>98.086593495209883</v>
      </c>
      <c r="CW120" s="24"/>
      <c r="CX120" s="40">
        <v>55.287847984664531</v>
      </c>
      <c r="CY120" s="40">
        <v>56.325712613435186</v>
      </c>
      <c r="CZ120" s="40">
        <v>47.262141369652014</v>
      </c>
      <c r="DA120" s="40">
        <v>57.243357354654826</v>
      </c>
      <c r="DB120" s="40"/>
      <c r="DC120" s="40">
        <v>5.2419792546789283</v>
      </c>
      <c r="DD120" s="40">
        <v>1.8014017295415652</v>
      </c>
      <c r="DE120" s="40"/>
      <c r="DF120" s="40">
        <v>9.5182533718298963</v>
      </c>
      <c r="DG120" s="40">
        <v>9.3739992438747155</v>
      </c>
      <c r="DH120" s="40"/>
      <c r="DI120" s="40">
        <v>1.4682958136797664</v>
      </c>
      <c r="DJ120" s="40"/>
      <c r="DK120" s="40">
        <v>5.8936250716216154</v>
      </c>
      <c r="DL120" s="40">
        <v>4.145707270091628</v>
      </c>
      <c r="DM120" s="40"/>
      <c r="DN120" s="40">
        <v>3.3021459708370964</v>
      </c>
      <c r="DO120" s="40">
        <v>2.917046887258766</v>
      </c>
      <c r="DP120" s="40"/>
      <c r="DQ120" s="40">
        <v>17.818240349620559</v>
      </c>
      <c r="DR120" s="40"/>
    </row>
    <row r="121" spans="1:122" ht="10.5" customHeight="1">
      <c r="A121" s="14" t="s">
        <v>0</v>
      </c>
      <c r="B121" s="12">
        <v>14</v>
      </c>
      <c r="C121" s="13" t="s">
        <v>3</v>
      </c>
      <c r="D121" s="121">
        <v>1.4</v>
      </c>
      <c r="E121" s="139">
        <v>1400</v>
      </c>
      <c r="F121" s="140">
        <v>1035</v>
      </c>
      <c r="G121" s="121">
        <v>54.64</v>
      </c>
      <c r="H121" s="121">
        <v>1.43</v>
      </c>
      <c r="I121" s="121">
        <v>17.5</v>
      </c>
      <c r="J121" s="121">
        <v>7.03</v>
      </c>
      <c r="K121" s="121"/>
      <c r="L121" s="121">
        <v>1.31</v>
      </c>
      <c r="M121" s="121">
        <v>2.87</v>
      </c>
      <c r="N121" s="121">
        <v>4.46</v>
      </c>
      <c r="O121" s="121">
        <v>3.56</v>
      </c>
      <c r="P121" s="121"/>
      <c r="Q121" s="122">
        <v>92.8</v>
      </c>
      <c r="R121" s="26"/>
      <c r="S121" s="26">
        <v>58.879310344827587</v>
      </c>
      <c r="T121" s="26">
        <v>1.540948275862069</v>
      </c>
      <c r="U121" s="26">
        <v>18.857758620689655</v>
      </c>
      <c r="V121" s="26">
        <v>7.5754310344827589</v>
      </c>
      <c r="W121" s="26">
        <v>0</v>
      </c>
      <c r="X121" s="26">
        <v>1.4116379310344829</v>
      </c>
      <c r="Y121" s="26">
        <v>3.0926724137931036</v>
      </c>
      <c r="Z121" s="26">
        <v>4.806034482758621</v>
      </c>
      <c r="AA121" s="26">
        <v>3.8362068965517242</v>
      </c>
      <c r="AB121" s="26">
        <v>0</v>
      </c>
      <c r="AC121" s="26">
        <v>100.00000000000001</v>
      </c>
      <c r="AD121" s="42">
        <v>0.6753382220704206</v>
      </c>
      <c r="AE121" s="42">
        <v>3.0105342159929087</v>
      </c>
      <c r="AF121" s="42">
        <v>0.24934334084777901</v>
      </c>
      <c r="AG121" s="43"/>
      <c r="AH121" s="12">
        <v>14</v>
      </c>
      <c r="AI121" s="122">
        <v>39.549999999999997</v>
      </c>
      <c r="AJ121" s="122">
        <v>4.3899999999999997</v>
      </c>
      <c r="AK121" s="122">
        <v>13.66</v>
      </c>
      <c r="AL121" s="122">
        <v>0.03</v>
      </c>
      <c r="AM121" s="122">
        <v>15.27</v>
      </c>
      <c r="AN121" s="122">
        <v>9.3000000000000007</v>
      </c>
      <c r="AO121" s="122">
        <v>10.09</v>
      </c>
      <c r="AP121" s="122"/>
      <c r="AQ121" s="122">
        <v>3.15</v>
      </c>
      <c r="AR121" s="122">
        <v>1.27</v>
      </c>
      <c r="AS121" s="122">
        <v>0</v>
      </c>
      <c r="AT121" s="124">
        <v>0</v>
      </c>
      <c r="AU121" s="124">
        <v>0</v>
      </c>
      <c r="AV121" s="124">
        <v>96.71</v>
      </c>
      <c r="AW121" s="29"/>
      <c r="AX121" s="42">
        <v>5.9015350835343741</v>
      </c>
      <c r="AY121" s="42">
        <v>2.0984649164656259</v>
      </c>
      <c r="AZ121" s="42">
        <v>0</v>
      </c>
      <c r="BA121" s="42">
        <v>8</v>
      </c>
      <c r="BB121" s="42">
        <v>0.30365224693638337</v>
      </c>
      <c r="BC121" s="42">
        <v>0.49275298660078992</v>
      </c>
      <c r="BD121" s="42">
        <v>3.5390334281797785E-3</v>
      </c>
      <c r="BE121" s="42">
        <v>0.87915862480868157</v>
      </c>
      <c r="BF121" s="42">
        <v>2.0683240403399132</v>
      </c>
      <c r="BG121" s="42">
        <v>1.0263948592619172</v>
      </c>
      <c r="BH121" s="42">
        <v>0</v>
      </c>
      <c r="BI121" s="42">
        <v>4.7738217913758652</v>
      </c>
      <c r="BJ121" s="42">
        <v>0</v>
      </c>
      <c r="BK121" s="42">
        <v>0</v>
      </c>
      <c r="BL121" s="42">
        <v>0</v>
      </c>
      <c r="BM121" s="42">
        <v>1.6129896872497202</v>
      </c>
      <c r="BN121" s="42">
        <v>0.38701031275027975</v>
      </c>
      <c r="BO121" s="42">
        <v>2</v>
      </c>
      <c r="BP121" s="42">
        <v>0.52425410791881255</v>
      </c>
      <c r="BQ121" s="42">
        <v>0.24172166017054114</v>
      </c>
      <c r="BR121" s="42">
        <v>0.76597576808935375</v>
      </c>
      <c r="BS121" s="24" t="s">
        <v>622</v>
      </c>
      <c r="BT121" s="24" t="s">
        <v>624</v>
      </c>
      <c r="BU121" s="40">
        <v>0.52048006704653782</v>
      </c>
      <c r="BV121" s="42">
        <v>0.92111875826270428</v>
      </c>
      <c r="BW121" s="40">
        <v>0.30596521818932682</v>
      </c>
      <c r="BX121" s="40" t="s">
        <v>606</v>
      </c>
      <c r="BY121" s="40"/>
      <c r="BZ121" s="44">
        <v>990.52299913625552</v>
      </c>
      <c r="CA121" s="44">
        <v>646.02977228840098</v>
      </c>
      <c r="CB121" s="5">
        <v>1186.7810982077433</v>
      </c>
      <c r="CC121" s="44">
        <v>516.27882815731004</v>
      </c>
      <c r="CD121" s="44">
        <v>495.79561338626604</v>
      </c>
      <c r="CE121" s="44">
        <v>1477.1228139411664</v>
      </c>
      <c r="CF121" s="44">
        <v>1778.4394072806067</v>
      </c>
      <c r="CG121" s="44">
        <v>960.8439857838564</v>
      </c>
      <c r="CH121" s="40">
        <v>-0.49854038791684141</v>
      </c>
      <c r="CI121" s="44">
        <v>1778.4394072806067</v>
      </c>
      <c r="CJ121" s="24">
        <v>1066.8278330803182</v>
      </c>
      <c r="CK121" s="44">
        <v>1482.6102527441749</v>
      </c>
      <c r="CL121" s="44">
        <v>1028.062272197335</v>
      </c>
      <c r="CM121" s="45">
        <v>0.96419738061755655</v>
      </c>
      <c r="CN121" s="45">
        <v>58.591818991652801</v>
      </c>
      <c r="CO121" s="45">
        <v>0.32850992911828231</v>
      </c>
      <c r="CP121" s="45">
        <v>19.033965068793279</v>
      </c>
      <c r="CQ121" s="45">
        <v>4.848607495812951</v>
      </c>
      <c r="CR121" s="45">
        <v>229.51841214088913</v>
      </c>
      <c r="CS121" s="45">
        <v>1.5728511084464198</v>
      </c>
      <c r="CT121" s="45">
        <v>3.5034279092717324</v>
      </c>
      <c r="CU121" s="45">
        <v>6.8522658924080835</v>
      </c>
      <c r="CV121" s="45">
        <v>324.24985853639265</v>
      </c>
      <c r="CW121" s="24"/>
      <c r="CX121" s="40">
        <v>60.117941581447944</v>
      </c>
      <c r="CY121" s="40">
        <v>60.976625892885963</v>
      </c>
      <c r="CZ121" s="40">
        <v>49.978831371531996</v>
      </c>
      <c r="DA121" s="40">
        <v>59.963345650384809</v>
      </c>
      <c r="DB121" s="40"/>
      <c r="DC121" s="40">
        <v>2.2141870142188269</v>
      </c>
      <c r="DD121" s="40">
        <v>0.77680267461963182</v>
      </c>
      <c r="DE121" s="40"/>
      <c r="DF121" s="40">
        <v>6.4033645515843212</v>
      </c>
      <c r="DG121" s="40">
        <v>6.8216282163988788</v>
      </c>
      <c r="DH121" s="40"/>
      <c r="DI121" s="40">
        <v>1.0567421266555659</v>
      </c>
      <c r="DJ121" s="40"/>
      <c r="DK121" s="40">
        <v>3.7009053580039892</v>
      </c>
      <c r="DL121" s="40">
        <v>3.6478438003695826</v>
      </c>
      <c r="DM121" s="40"/>
      <c r="DN121" s="40">
        <v>2.9135117239558515</v>
      </c>
      <c r="DO121" s="40">
        <v>3.0594671099105986</v>
      </c>
      <c r="DP121" s="40"/>
      <c r="DQ121" s="40">
        <v>19.445886631509623</v>
      </c>
      <c r="DR121" s="40"/>
    </row>
    <row r="122" spans="1:122" ht="10.5" customHeight="1">
      <c r="A122" s="14" t="s">
        <v>0</v>
      </c>
      <c r="B122" s="12">
        <v>15</v>
      </c>
      <c r="C122" s="13" t="s">
        <v>3</v>
      </c>
      <c r="D122" s="121">
        <v>1.4</v>
      </c>
      <c r="E122" s="139">
        <v>1400</v>
      </c>
      <c r="F122" s="140">
        <v>1055</v>
      </c>
      <c r="G122" s="121">
        <v>50.4</v>
      </c>
      <c r="H122" s="121">
        <v>2.11</v>
      </c>
      <c r="I122" s="121">
        <v>15.5</v>
      </c>
      <c r="J122" s="121">
        <v>11.11</v>
      </c>
      <c r="K122" s="121"/>
      <c r="L122" s="121">
        <v>2.48</v>
      </c>
      <c r="M122" s="121">
        <v>3.9</v>
      </c>
      <c r="N122" s="121">
        <v>3.49</v>
      </c>
      <c r="O122" s="121">
        <v>2.84</v>
      </c>
      <c r="P122" s="121"/>
      <c r="Q122" s="122">
        <v>91.83</v>
      </c>
      <c r="R122" s="26"/>
      <c r="S122" s="26">
        <v>54.884024828487419</v>
      </c>
      <c r="T122" s="26">
        <v>2.2977240553196125</v>
      </c>
      <c r="U122" s="26">
        <v>16.879015572253074</v>
      </c>
      <c r="V122" s="26">
        <v>12.098442774692366</v>
      </c>
      <c r="W122" s="26">
        <v>0</v>
      </c>
      <c r="X122" s="26">
        <v>2.7006424915604921</v>
      </c>
      <c r="Y122" s="26">
        <v>4.2469781117281933</v>
      </c>
      <c r="Z122" s="26">
        <v>3.8005009256234352</v>
      </c>
      <c r="AA122" s="26">
        <v>3.0926712403354024</v>
      </c>
      <c r="AB122" s="26">
        <v>0</v>
      </c>
      <c r="AC122" s="26">
        <v>99.999999999999986</v>
      </c>
      <c r="AD122" s="42">
        <v>0.62149457724103652</v>
      </c>
      <c r="AE122" s="42">
        <v>2.5131702859279579</v>
      </c>
      <c r="AF122" s="42">
        <v>0.28464319079707329</v>
      </c>
      <c r="AG122" s="43"/>
      <c r="AH122" s="12">
        <v>15</v>
      </c>
      <c r="AI122" s="122">
        <v>39.24</v>
      </c>
      <c r="AJ122" s="122">
        <v>5.59</v>
      </c>
      <c r="AK122" s="122">
        <v>15.22</v>
      </c>
      <c r="AL122" s="122">
        <v>0.01</v>
      </c>
      <c r="AM122" s="122">
        <v>13.75</v>
      </c>
      <c r="AN122" s="122">
        <v>10.62</v>
      </c>
      <c r="AO122" s="122">
        <v>9.6199999999999992</v>
      </c>
      <c r="AP122" s="122">
        <v>0.01</v>
      </c>
      <c r="AQ122" s="122">
        <v>2.68</v>
      </c>
      <c r="AR122" s="122">
        <v>1.42</v>
      </c>
      <c r="AS122" s="122">
        <v>0</v>
      </c>
      <c r="AT122" s="124">
        <v>0</v>
      </c>
      <c r="AU122" s="124">
        <v>0</v>
      </c>
      <c r="AV122" s="124">
        <v>98.160000000000025</v>
      </c>
      <c r="AW122" s="29"/>
      <c r="AX122" s="42">
        <v>5.7358778351491004</v>
      </c>
      <c r="AY122" s="42">
        <v>2.2641221648508996</v>
      </c>
      <c r="AZ122" s="42">
        <v>0</v>
      </c>
      <c r="BA122" s="42">
        <v>8</v>
      </c>
      <c r="BB122" s="42">
        <v>0.35774405574326229</v>
      </c>
      <c r="BC122" s="42">
        <v>0.6146514942275868</v>
      </c>
      <c r="BD122" s="42">
        <v>1.1556219943374337E-3</v>
      </c>
      <c r="BE122" s="42">
        <v>0.69987930702816925</v>
      </c>
      <c r="BF122" s="42">
        <v>2.3137292496693873</v>
      </c>
      <c r="BG122" s="42">
        <v>0.98100256250204709</v>
      </c>
      <c r="BH122" s="42">
        <v>1.2379686137534997E-3</v>
      </c>
      <c r="BI122" s="42">
        <v>4.9694002597785438</v>
      </c>
      <c r="BJ122" s="42">
        <v>0</v>
      </c>
      <c r="BK122" s="42">
        <v>0</v>
      </c>
      <c r="BL122" s="42">
        <v>0</v>
      </c>
      <c r="BM122" s="42">
        <v>1.5064956617012426</v>
      </c>
      <c r="BN122" s="42">
        <v>0.49350433829875739</v>
      </c>
      <c r="BO122" s="42">
        <v>2</v>
      </c>
      <c r="BP122" s="42">
        <v>0.26598388342771262</v>
      </c>
      <c r="BQ122" s="42">
        <v>0.26476012694390239</v>
      </c>
      <c r="BR122" s="42">
        <v>0.530744010371615</v>
      </c>
      <c r="BS122" s="24" t="s">
        <v>622</v>
      </c>
      <c r="BT122" s="24" t="s">
        <v>681</v>
      </c>
      <c r="BU122" s="40">
        <v>0.57921263938527934</v>
      </c>
      <c r="BV122" s="42">
        <v>0.72633625015165404</v>
      </c>
      <c r="BW122" s="40">
        <v>0.28901195204266195</v>
      </c>
      <c r="BX122" s="40" t="s">
        <v>606</v>
      </c>
      <c r="BY122" s="40"/>
      <c r="BZ122" s="44">
        <v>1023.5754179165743</v>
      </c>
      <c r="CA122" s="44">
        <v>840.97525710471677</v>
      </c>
      <c r="CB122" s="5">
        <v>1339.1224747210451</v>
      </c>
      <c r="CC122" s="44">
        <v>844.35002620142973</v>
      </c>
      <c r="CD122" s="44">
        <v>648.66821832740368</v>
      </c>
      <c r="CE122" s="44">
        <v>1241.5216043075143</v>
      </c>
      <c r="CF122" s="44">
        <v>892.57481214221082</v>
      </c>
      <c r="CG122" s="44">
        <v>397.17157810608455</v>
      </c>
      <c r="CH122" s="40">
        <v>0.33346289903158816</v>
      </c>
      <c r="CI122" s="44">
        <v>1241.5216043075143</v>
      </c>
      <c r="CJ122" s="24">
        <v>1242.9045100356659</v>
      </c>
      <c r="CK122" s="44">
        <v>1290.3220395142798</v>
      </c>
      <c r="CL122" s="44">
        <v>1074.2451259424683</v>
      </c>
      <c r="CM122" s="45">
        <v>-2.1179678085738729E-3</v>
      </c>
      <c r="CN122" s="45">
        <v>49.398867146105829</v>
      </c>
      <c r="CO122" s="45">
        <v>2.7440203471285076</v>
      </c>
      <c r="CP122" s="45">
        <v>20.192952917630933</v>
      </c>
      <c r="CQ122" s="45">
        <v>10.874450264144063</v>
      </c>
      <c r="CR122" s="45">
        <v>16.722133454570727</v>
      </c>
      <c r="CS122" s="45">
        <v>8.1664103221503268</v>
      </c>
      <c r="CT122" s="45">
        <v>3.0699934466133771</v>
      </c>
      <c r="CU122" s="45">
        <v>4.6337448581776552</v>
      </c>
      <c r="CV122" s="45">
        <v>115.80257275652141</v>
      </c>
      <c r="CW122" s="24"/>
      <c r="CX122" s="40">
        <v>50.707943365770305</v>
      </c>
      <c r="CY122" s="40">
        <v>51.430756207330646</v>
      </c>
      <c r="CZ122" s="40">
        <v>43.509421396995847</v>
      </c>
      <c r="DA122" s="40">
        <v>53.437732946296876</v>
      </c>
      <c r="DB122" s="40"/>
      <c r="DC122" s="40">
        <v>9.0689737192115683</v>
      </c>
      <c r="DD122" s="40">
        <v>3.2420459237674462</v>
      </c>
      <c r="DE122" s="40"/>
      <c r="DF122" s="40">
        <v>11.963609665721018</v>
      </c>
      <c r="DG122" s="40">
        <v>12.166109061810227</v>
      </c>
      <c r="DH122" s="40"/>
      <c r="DI122" s="40">
        <v>2.3567239917664047</v>
      </c>
      <c r="DJ122" s="40"/>
      <c r="DK122" s="40">
        <v>7.0890990682364654</v>
      </c>
      <c r="DL122" s="40">
        <v>5.6191476854717752</v>
      </c>
      <c r="DM122" s="40"/>
      <c r="DN122" s="40">
        <v>3.1721811095774877</v>
      </c>
      <c r="DO122" s="40">
        <v>2.8004095272382101</v>
      </c>
      <c r="DP122" s="40"/>
      <c r="DQ122" s="40">
        <v>18.134211686224198</v>
      </c>
      <c r="DR122" s="40"/>
    </row>
    <row r="123" spans="1:122" ht="10.5" customHeight="1">
      <c r="A123" s="14" t="s">
        <v>0</v>
      </c>
      <c r="B123" s="12">
        <v>16</v>
      </c>
      <c r="C123" s="13" t="s">
        <v>1</v>
      </c>
      <c r="D123" s="121">
        <v>1.4</v>
      </c>
      <c r="E123" s="139">
        <v>1400</v>
      </c>
      <c r="F123" s="140">
        <v>1075</v>
      </c>
      <c r="G123" s="121">
        <v>41.53</v>
      </c>
      <c r="H123" s="121">
        <v>5.39</v>
      </c>
      <c r="I123" s="121">
        <v>13.22</v>
      </c>
      <c r="J123" s="121">
        <v>8.01</v>
      </c>
      <c r="K123" s="121"/>
      <c r="L123" s="121">
        <v>7.98</v>
      </c>
      <c r="M123" s="121">
        <v>9.5399999999999991</v>
      </c>
      <c r="N123" s="121">
        <v>2.99</v>
      </c>
      <c r="O123" s="121">
        <v>1.38</v>
      </c>
      <c r="P123" s="121"/>
      <c r="Q123" s="122">
        <v>90.04</v>
      </c>
      <c r="R123" s="26"/>
      <c r="S123" s="26">
        <v>46.123944913371837</v>
      </c>
      <c r="T123" s="26">
        <v>5.9862283429586842</v>
      </c>
      <c r="U123" s="26">
        <v>14.682363394047091</v>
      </c>
      <c r="V123" s="26">
        <v>8.8960462016881383</v>
      </c>
      <c r="W123" s="26">
        <v>0</v>
      </c>
      <c r="X123" s="26">
        <v>8.8627276765881842</v>
      </c>
      <c r="Y123" s="26">
        <v>10.595290981785871</v>
      </c>
      <c r="Z123" s="26">
        <v>3.3207463349622395</v>
      </c>
      <c r="AA123" s="26">
        <v>1.5326521545979563</v>
      </c>
      <c r="AB123" s="26">
        <v>0</v>
      </c>
      <c r="AC123" s="26">
        <v>99.999999999999986</v>
      </c>
      <c r="AD123" s="42">
        <v>0.50325613852609152</v>
      </c>
      <c r="AE123" s="42">
        <v>0.56310471380861804</v>
      </c>
      <c r="AF123" s="42">
        <v>0.6397524050474056</v>
      </c>
      <c r="AG123" s="43"/>
      <c r="AH123" s="12">
        <v>16</v>
      </c>
      <c r="AI123" s="122">
        <v>43.44</v>
      </c>
      <c r="AJ123" s="122">
        <v>3.86</v>
      </c>
      <c r="AK123" s="122">
        <v>12.35</v>
      </c>
      <c r="AL123" s="122">
        <v>0.01</v>
      </c>
      <c r="AM123" s="122">
        <v>4.82</v>
      </c>
      <c r="AN123" s="122">
        <v>18.170000000000002</v>
      </c>
      <c r="AO123" s="122">
        <v>11.32</v>
      </c>
      <c r="AP123" s="122">
        <v>0.01</v>
      </c>
      <c r="AQ123" s="122">
        <v>2.62</v>
      </c>
      <c r="AR123" s="122">
        <v>1.55</v>
      </c>
      <c r="AS123" s="122">
        <v>0</v>
      </c>
      <c r="AT123" s="124">
        <v>0</v>
      </c>
      <c r="AU123" s="124">
        <v>0</v>
      </c>
      <c r="AV123" s="124">
        <v>98.15</v>
      </c>
      <c r="AW123" s="29"/>
      <c r="AX123" s="42">
        <v>6.1556820894523208</v>
      </c>
      <c r="AY123" s="42">
        <v>1.8443179105476792</v>
      </c>
      <c r="AZ123" s="42">
        <v>0</v>
      </c>
      <c r="BA123" s="42">
        <v>8</v>
      </c>
      <c r="BB123" s="42">
        <v>0.21810775773787006</v>
      </c>
      <c r="BC123" s="42">
        <v>0.41145269400320988</v>
      </c>
      <c r="BD123" s="42">
        <v>1.1202920927793646E-3</v>
      </c>
      <c r="BE123" s="42">
        <v>0.28383258388207366</v>
      </c>
      <c r="BF123" s="42">
        <v>3.8375886336498426</v>
      </c>
      <c r="BG123" s="42">
        <v>0.24789803863422399</v>
      </c>
      <c r="BH123" s="42">
        <v>0</v>
      </c>
      <c r="BI123" s="42">
        <v>5</v>
      </c>
      <c r="BJ123" s="42">
        <v>0</v>
      </c>
      <c r="BK123" s="42">
        <v>3.9480959314856179E-2</v>
      </c>
      <c r="BL123" s="42">
        <v>1.2001211952462336E-3</v>
      </c>
      <c r="BM123" s="42">
        <v>1.7185204791859696</v>
      </c>
      <c r="BN123" s="42">
        <v>0.24079844030392805</v>
      </c>
      <c r="BO123" s="42">
        <v>2</v>
      </c>
      <c r="BP123" s="42">
        <v>0.47898692469974002</v>
      </c>
      <c r="BQ123" s="42">
        <v>0.28016340443272775</v>
      </c>
      <c r="BR123" s="42">
        <v>0.75915032913246772</v>
      </c>
      <c r="BS123" s="24" t="s">
        <v>622</v>
      </c>
      <c r="BT123" s="24" t="s">
        <v>624</v>
      </c>
      <c r="BU123" s="40">
        <v>0.87043831566116114</v>
      </c>
      <c r="BV123" s="42">
        <v>0.14881669287942331</v>
      </c>
      <c r="BW123" s="40">
        <v>0.26427889738817129</v>
      </c>
      <c r="BX123" s="40" t="s">
        <v>606</v>
      </c>
      <c r="BY123" s="40"/>
      <c r="BZ123" s="44">
        <v>1005.6344258236886</v>
      </c>
      <c r="CA123" s="44">
        <v>369.39824448181429</v>
      </c>
      <c r="CB123" s="5">
        <v>972.73148967050474</v>
      </c>
      <c r="CC123" s="44">
        <v>473.63524485669939</v>
      </c>
      <c r="CD123" s="44">
        <v>501.07871609421863</v>
      </c>
      <c r="CE123" s="44">
        <v>1216.855297595175</v>
      </c>
      <c r="CF123" s="44">
        <v>1102.4999805444879</v>
      </c>
      <c r="CG123" s="44">
        <v>743.2200527384756</v>
      </c>
      <c r="CH123" s="40">
        <v>-0.13340628143737787</v>
      </c>
      <c r="CI123" s="44">
        <v>1102.4999805444879</v>
      </c>
      <c r="CJ123" s="24">
        <v>866.47828405289044</v>
      </c>
      <c r="CK123" s="44">
        <v>1037.6157351074962</v>
      </c>
      <c r="CL123" s="44">
        <v>1062.2480075077901</v>
      </c>
      <c r="CM123" s="45">
        <v>5.8157259802960333</v>
      </c>
      <c r="CN123" s="45">
        <v>60.928830100750339</v>
      </c>
      <c r="CO123" s="45">
        <v>0.50704008566925807</v>
      </c>
      <c r="CP123" s="45">
        <v>18.582998342847695</v>
      </c>
      <c r="CQ123" s="45">
        <v>2.7704283387139523</v>
      </c>
      <c r="CR123" s="45">
        <v>1.8961478257570143</v>
      </c>
      <c r="CS123" s="45">
        <v>0.5750717095757496</v>
      </c>
      <c r="CT123" s="45">
        <v>7.000173491562947</v>
      </c>
      <c r="CU123" s="45">
        <v>5.1440368098707197</v>
      </c>
      <c r="CV123" s="45">
        <v>97.404726704747674</v>
      </c>
      <c r="CW123" s="24"/>
      <c r="CX123" s="40">
        <v>49.693224000013792</v>
      </c>
      <c r="CY123" s="40">
        <v>50.426403697870043</v>
      </c>
      <c r="CZ123" s="40">
        <v>44.163417075584704</v>
      </c>
      <c r="DA123" s="40">
        <v>54.365519474867867</v>
      </c>
      <c r="DB123" s="40"/>
      <c r="DC123" s="40">
        <v>8.6198849444068522</v>
      </c>
      <c r="DD123" s="40">
        <v>3.12470384556338</v>
      </c>
      <c r="DE123" s="40"/>
      <c r="DF123" s="40">
        <v>7.1099444123259792</v>
      </c>
      <c r="DG123" s="40">
        <v>6.6312133117920569</v>
      </c>
      <c r="DH123" s="40"/>
      <c r="DI123" s="40">
        <v>4.6014843685102402</v>
      </c>
      <c r="DJ123" s="40"/>
      <c r="DK123" s="40">
        <v>8.5427509060835511</v>
      </c>
      <c r="DL123" s="40">
        <v>8.0150147114553043</v>
      </c>
      <c r="DM123" s="40"/>
      <c r="DN123" s="40">
        <v>2.522990187356462</v>
      </c>
      <c r="DO123" s="40">
        <v>1.7436425569516985</v>
      </c>
      <c r="DP123" s="40"/>
      <c r="DQ123" s="40">
        <v>17.117348001560003</v>
      </c>
      <c r="DR123" s="40"/>
    </row>
    <row r="124" spans="1:122" ht="10.5" customHeight="1">
      <c r="A124" s="14" t="s">
        <v>0</v>
      </c>
      <c r="B124" s="12">
        <v>17</v>
      </c>
      <c r="C124" s="13" t="s">
        <v>2</v>
      </c>
      <c r="D124" s="121">
        <v>1.4</v>
      </c>
      <c r="E124" s="139">
        <v>1400</v>
      </c>
      <c r="F124" s="140">
        <v>975</v>
      </c>
      <c r="G124" s="121">
        <v>53.2</v>
      </c>
      <c r="H124" s="121">
        <v>0.44</v>
      </c>
      <c r="I124" s="121">
        <v>19.420000000000002</v>
      </c>
      <c r="J124" s="121">
        <v>9.25</v>
      </c>
      <c r="K124" s="121"/>
      <c r="L124" s="121">
        <v>1.36</v>
      </c>
      <c r="M124" s="121">
        <v>2.76</v>
      </c>
      <c r="N124" s="121">
        <v>5.15</v>
      </c>
      <c r="O124" s="121">
        <v>3.42</v>
      </c>
      <c r="P124" s="121"/>
      <c r="Q124" s="122">
        <v>95.000000000000014</v>
      </c>
      <c r="R124" s="26"/>
      <c r="S124" s="26">
        <v>55.999999999999993</v>
      </c>
      <c r="T124" s="26">
        <v>0.46315789473684205</v>
      </c>
      <c r="U124" s="26">
        <v>20.442105263157895</v>
      </c>
      <c r="V124" s="26">
        <v>9.7368421052631557</v>
      </c>
      <c r="W124" s="26">
        <v>0</v>
      </c>
      <c r="X124" s="26">
        <v>1.4315789473684208</v>
      </c>
      <c r="Y124" s="26">
        <v>2.9052631578947361</v>
      </c>
      <c r="Z124" s="26">
        <v>5.4210526315789469</v>
      </c>
      <c r="AA124" s="26">
        <v>3.5999999999999996</v>
      </c>
      <c r="AB124" s="26">
        <v>0</v>
      </c>
      <c r="AC124" s="26">
        <v>99.999999999999986</v>
      </c>
      <c r="AD124" s="42">
        <v>0.65271760910033227</v>
      </c>
      <c r="AE124" s="42">
        <v>3.8155958039383808</v>
      </c>
      <c r="AF124" s="42">
        <v>0.20765862433515728</v>
      </c>
      <c r="AG124" s="43"/>
      <c r="AH124" s="12">
        <v>17</v>
      </c>
      <c r="AI124" s="122">
        <v>38.700000000000003</v>
      </c>
      <c r="AJ124" s="122">
        <v>2.94</v>
      </c>
      <c r="AK124" s="122">
        <v>15.16</v>
      </c>
      <c r="AL124" s="122"/>
      <c r="AM124" s="122">
        <v>19.059999999999999</v>
      </c>
      <c r="AN124" s="122">
        <v>8.14</v>
      </c>
      <c r="AO124" s="122">
        <v>9.57</v>
      </c>
      <c r="AP124" s="122">
        <v>0.02</v>
      </c>
      <c r="AQ124" s="122">
        <v>2.96</v>
      </c>
      <c r="AR124" s="122">
        <v>1.27</v>
      </c>
      <c r="AS124" s="122">
        <v>0</v>
      </c>
      <c r="AT124" s="124">
        <v>0</v>
      </c>
      <c r="AU124" s="124">
        <v>0</v>
      </c>
      <c r="AV124" s="124">
        <v>97.819999999999979</v>
      </c>
      <c r="AW124" s="29"/>
      <c r="AX124" s="42">
        <v>5.7761968682042051</v>
      </c>
      <c r="AY124" s="42">
        <v>2.2238031317957949</v>
      </c>
      <c r="AZ124" s="42">
        <v>0</v>
      </c>
      <c r="BA124" s="42">
        <v>8</v>
      </c>
      <c r="BB124" s="42">
        <v>0.44278047286499911</v>
      </c>
      <c r="BC124" s="42">
        <v>0.3300840898289899</v>
      </c>
      <c r="BD124" s="42">
        <v>0</v>
      </c>
      <c r="BE124" s="42">
        <v>1.0313760469503492</v>
      </c>
      <c r="BF124" s="42">
        <v>1.81080861683164</v>
      </c>
      <c r="BG124" s="42">
        <v>1.3477503649810476</v>
      </c>
      <c r="BH124" s="42">
        <v>2.5281320666349669E-3</v>
      </c>
      <c r="BI124" s="42">
        <v>4.9653277235236608</v>
      </c>
      <c r="BJ124" s="42">
        <v>0</v>
      </c>
      <c r="BK124" s="42">
        <v>0</v>
      </c>
      <c r="BL124" s="42">
        <v>0</v>
      </c>
      <c r="BM124" s="42">
        <v>1.5302587748607341</v>
      </c>
      <c r="BN124" s="42">
        <v>0.46974122513926586</v>
      </c>
      <c r="BO124" s="42">
        <v>2</v>
      </c>
      <c r="BP124" s="42">
        <v>0.38677991729441374</v>
      </c>
      <c r="BQ124" s="42">
        <v>0.24178429311999078</v>
      </c>
      <c r="BR124" s="42">
        <v>0.62856421041440447</v>
      </c>
      <c r="BS124" s="24" t="s">
        <v>622</v>
      </c>
      <c r="BT124" s="24" t="s">
        <v>624</v>
      </c>
      <c r="BU124" s="40">
        <v>0.43218059573735956</v>
      </c>
      <c r="BV124" s="42">
        <v>1.313584543347754</v>
      </c>
      <c r="BW124" s="40">
        <v>0.34426721561856699</v>
      </c>
      <c r="BX124" s="40" t="s">
        <v>606</v>
      </c>
      <c r="BY124" s="40"/>
      <c r="BZ124" s="44">
        <v>990.11995246697279</v>
      </c>
      <c r="CA124" s="44">
        <v>898.08466092599735</v>
      </c>
      <c r="CB124" s="5">
        <v>1658.3625911059432</v>
      </c>
      <c r="CC124" s="44">
        <v>662.8479910480246</v>
      </c>
      <c r="CD124" s="44">
        <v>565.04082739109299</v>
      </c>
      <c r="CE124" s="44">
        <v>1499.5154768067805</v>
      </c>
      <c r="CF124" s="44">
        <v>1557.8968018599917</v>
      </c>
      <c r="CG124" s="44">
        <v>836.6674857587559</v>
      </c>
      <c r="CH124" s="40">
        <v>6.0581316646169676E-2</v>
      </c>
      <c r="CI124" s="44">
        <v>1557.8968018599917</v>
      </c>
      <c r="CJ124" s="24">
        <v>1561.4862753916595</v>
      </c>
      <c r="CK124" s="44">
        <v>1608.1296964829676</v>
      </c>
      <c r="CL124" s="44">
        <v>997.91119145873631</v>
      </c>
      <c r="CM124" s="45">
        <v>0.98567691154668591</v>
      </c>
      <c r="CN124" s="45">
        <v>60.025726913715104</v>
      </c>
      <c r="CO124" s="45">
        <v>0.36988544631867926</v>
      </c>
      <c r="CP124" s="45">
        <v>19.749031013015554</v>
      </c>
      <c r="CQ124" s="45">
        <v>4.1494430045778223</v>
      </c>
      <c r="CR124" s="45">
        <v>1161.1516654926065</v>
      </c>
      <c r="CS124" s="45">
        <v>3.4736074384640392</v>
      </c>
      <c r="CT124" s="45">
        <v>3.4757906059495602</v>
      </c>
      <c r="CU124" s="45">
        <v>9.822964218184536</v>
      </c>
      <c r="CV124" s="45">
        <v>1262.2181141328319</v>
      </c>
      <c r="CW124" s="24"/>
      <c r="CX124" s="40">
        <v>56.262850384443354</v>
      </c>
      <c r="CY124" s="40">
        <v>57.774890766340704</v>
      </c>
      <c r="CZ124" s="40">
        <v>48.295777593701018</v>
      </c>
      <c r="DA124" s="40">
        <v>58.210035921903845</v>
      </c>
      <c r="DB124" s="40"/>
      <c r="DC124" s="40">
        <v>1.9212553238249583</v>
      </c>
      <c r="DD124" s="40">
        <v>0.68328867282122419</v>
      </c>
      <c r="DE124" s="40"/>
      <c r="DF124" s="40">
        <v>10.280014315355245</v>
      </c>
      <c r="DG124" s="40">
        <v>9.0172248452131907</v>
      </c>
      <c r="DH124" s="40"/>
      <c r="DI124" s="40">
        <v>1.2294725081664133</v>
      </c>
      <c r="DJ124" s="40"/>
      <c r="DK124" s="40">
        <v>4.3584899015861698</v>
      </c>
      <c r="DL124" s="40">
        <v>4.2649956847374684</v>
      </c>
      <c r="DM124" s="40"/>
      <c r="DN124" s="40">
        <v>2.8959618125199431</v>
      </c>
      <c r="DO124" s="40">
        <v>2.3673213287979826</v>
      </c>
      <c r="DP124" s="40"/>
      <c r="DQ124" s="40">
        <v>18.890564878249496</v>
      </c>
      <c r="DR124" s="40"/>
    </row>
    <row r="125" spans="1:122" ht="10.5" customHeight="1">
      <c r="A125" s="14" t="s">
        <v>0</v>
      </c>
      <c r="B125" s="12">
        <v>18</v>
      </c>
      <c r="C125" s="13" t="s">
        <v>2</v>
      </c>
      <c r="D125" s="121">
        <v>1.4</v>
      </c>
      <c r="E125" s="139">
        <v>1400</v>
      </c>
      <c r="F125" s="140">
        <v>1015</v>
      </c>
      <c r="G125" s="121">
        <v>50.47</v>
      </c>
      <c r="H125" s="121">
        <v>0.75</v>
      </c>
      <c r="I125" s="121">
        <v>18.52</v>
      </c>
      <c r="J125" s="121">
        <v>11.62</v>
      </c>
      <c r="K125" s="121"/>
      <c r="L125" s="121">
        <v>1.93</v>
      </c>
      <c r="M125" s="121">
        <v>3.67</v>
      </c>
      <c r="N125" s="121">
        <v>4.17</v>
      </c>
      <c r="O125" s="121">
        <v>3.27</v>
      </c>
      <c r="P125" s="121"/>
      <c r="Q125" s="122">
        <v>94.4</v>
      </c>
      <c r="R125" s="26"/>
      <c r="S125" s="26">
        <v>53.463983050847453</v>
      </c>
      <c r="T125" s="26">
        <v>0.79449152542372881</v>
      </c>
      <c r="U125" s="26">
        <v>19.618644067796609</v>
      </c>
      <c r="V125" s="26">
        <v>12.309322033898304</v>
      </c>
      <c r="W125" s="26">
        <v>0</v>
      </c>
      <c r="X125" s="26">
        <v>2.0444915254237284</v>
      </c>
      <c r="Y125" s="26">
        <v>3.8877118644067794</v>
      </c>
      <c r="Z125" s="26">
        <v>4.4173728813559316</v>
      </c>
      <c r="AA125" s="26">
        <v>3.4639830508474572</v>
      </c>
      <c r="AB125" s="26">
        <v>0</v>
      </c>
      <c r="AC125" s="26">
        <v>99.999999999999986</v>
      </c>
      <c r="AD125" s="42">
        <v>0.61711288275154097</v>
      </c>
      <c r="AE125" s="42">
        <v>3.377601098378324</v>
      </c>
      <c r="AF125" s="42">
        <v>0.22843561519811584</v>
      </c>
      <c r="AG125" s="43"/>
      <c r="AH125" s="12">
        <v>18</v>
      </c>
      <c r="AI125" s="122">
        <v>38.6</v>
      </c>
      <c r="AJ125" s="122">
        <v>3.84</v>
      </c>
      <c r="AK125" s="122">
        <v>15.56</v>
      </c>
      <c r="AL125" s="122">
        <v>0.01</v>
      </c>
      <c r="AM125" s="122">
        <v>16.559999999999999</v>
      </c>
      <c r="AN125" s="122">
        <v>9.34</v>
      </c>
      <c r="AO125" s="122">
        <v>9.7100000000000009</v>
      </c>
      <c r="AP125" s="122">
        <v>0.01</v>
      </c>
      <c r="AQ125" s="122">
        <v>2.79</v>
      </c>
      <c r="AR125" s="122">
        <v>1.36</v>
      </c>
      <c r="AS125" s="122">
        <v>0</v>
      </c>
      <c r="AT125" s="124">
        <v>0</v>
      </c>
      <c r="AU125" s="124">
        <v>0</v>
      </c>
      <c r="AV125" s="124">
        <v>97.780000000000015</v>
      </c>
      <c r="AW125" s="29"/>
      <c r="AX125" s="42">
        <v>5.714806275435472</v>
      </c>
      <c r="AY125" s="42">
        <v>2.285193724564528</v>
      </c>
      <c r="AZ125" s="42">
        <v>0</v>
      </c>
      <c r="BA125" s="42">
        <v>8</v>
      </c>
      <c r="BB125" s="42">
        <v>0.42967467513609714</v>
      </c>
      <c r="BC125" s="42">
        <v>0.42765314696879397</v>
      </c>
      <c r="BD125" s="42">
        <v>1.1704668360993313E-3</v>
      </c>
      <c r="BE125" s="42">
        <v>0.91884620514898074</v>
      </c>
      <c r="BF125" s="42">
        <v>2.0610010372996865</v>
      </c>
      <c r="BG125" s="42">
        <v>1.1315516603676468</v>
      </c>
      <c r="BH125" s="42">
        <v>1.2538712603519689E-3</v>
      </c>
      <c r="BI125" s="42">
        <v>4.9711510630176567</v>
      </c>
      <c r="BJ125" s="42">
        <v>0</v>
      </c>
      <c r="BK125" s="42">
        <v>0</v>
      </c>
      <c r="BL125" s="42">
        <v>0</v>
      </c>
      <c r="BM125" s="42">
        <v>1.5401228248983061</v>
      </c>
      <c r="BN125" s="42">
        <v>0.4598771751016939</v>
      </c>
      <c r="BO125" s="42">
        <v>2</v>
      </c>
      <c r="BP125" s="42">
        <v>0.3409407145517005</v>
      </c>
      <c r="BQ125" s="42">
        <v>0.25683041802045664</v>
      </c>
      <c r="BR125" s="42">
        <v>0.59777113257215708</v>
      </c>
      <c r="BS125" s="24" t="s">
        <v>622</v>
      </c>
      <c r="BT125" s="24" t="s">
        <v>624</v>
      </c>
      <c r="BU125" s="40">
        <v>0.50128948467829237</v>
      </c>
      <c r="BV125" s="42">
        <v>0.99465620068266258</v>
      </c>
      <c r="BW125" s="40">
        <v>0.29448598923070679</v>
      </c>
      <c r="BX125" s="40" t="s">
        <v>606</v>
      </c>
      <c r="BY125" s="40"/>
      <c r="BZ125" s="44">
        <v>1015.3566894129631</v>
      </c>
      <c r="CA125" s="44">
        <v>961.12860833672141</v>
      </c>
      <c r="CB125" s="5">
        <v>1618.9322480983044</v>
      </c>
      <c r="CC125" s="44">
        <v>801.24999709930376</v>
      </c>
      <c r="CD125" s="44">
        <v>627.97712894290339</v>
      </c>
      <c r="CE125" s="44">
        <v>1414.5856988668529</v>
      </c>
      <c r="CF125" s="44">
        <v>1290.8573193317643</v>
      </c>
      <c r="CG125" s="44">
        <v>613.33570176754915</v>
      </c>
      <c r="CH125" s="40">
        <v>0.20264895529254959</v>
      </c>
      <c r="CI125" s="44">
        <v>1290.8573193317643</v>
      </c>
      <c r="CJ125" s="24">
        <v>1530.2071159594982</v>
      </c>
      <c r="CK125" s="44">
        <v>1454.8947837150345</v>
      </c>
      <c r="CL125" s="44">
        <v>1028.6900781543568</v>
      </c>
      <c r="CM125" s="45">
        <v>0.92142018180802099</v>
      </c>
      <c r="CN125" s="45">
        <v>54.940813748374431</v>
      </c>
      <c r="CO125" s="45">
        <v>1.069483647409641</v>
      </c>
      <c r="CP125" s="45">
        <v>20.208273892248506</v>
      </c>
      <c r="CQ125" s="45">
        <v>6.3127805772577679</v>
      </c>
      <c r="CR125" s="45">
        <v>158.00483482904301</v>
      </c>
      <c r="CS125" s="45">
        <v>6.3425940426715508</v>
      </c>
      <c r="CT125" s="45">
        <v>3.327139035004</v>
      </c>
      <c r="CU125" s="45">
        <v>7.4902541802628591</v>
      </c>
      <c r="CV125" s="45">
        <v>257.69617395227175</v>
      </c>
      <c r="CW125" s="24"/>
      <c r="CX125" s="40">
        <v>52.642787972629044</v>
      </c>
      <c r="CY125" s="40">
        <v>53.871829689570582</v>
      </c>
      <c r="CZ125" s="40">
        <v>44.726599364989426</v>
      </c>
      <c r="DA125" s="40">
        <v>54.629725454900743</v>
      </c>
      <c r="DB125" s="40"/>
      <c r="DC125" s="40">
        <v>3.8478224203906675</v>
      </c>
      <c r="DD125" s="40">
        <v>1.3771869686075695</v>
      </c>
      <c r="DE125" s="40"/>
      <c r="DF125" s="40">
        <v>11.836842726914844</v>
      </c>
      <c r="DG125" s="40">
        <v>11.088702943997637</v>
      </c>
      <c r="DH125" s="40"/>
      <c r="DI125" s="40">
        <v>1.9537060245333424</v>
      </c>
      <c r="DJ125" s="40"/>
      <c r="DK125" s="40">
        <v>5.9424257401352625</v>
      </c>
      <c r="DL125" s="40">
        <v>5.3369955323771912</v>
      </c>
      <c r="DM125" s="40"/>
      <c r="DN125" s="40">
        <v>2.8148858406081265</v>
      </c>
      <c r="DO125" s="40">
        <v>2.3786813035161773</v>
      </c>
      <c r="DP125" s="40"/>
      <c r="DQ125" s="40">
        <v>18.794370580676645</v>
      </c>
      <c r="DR125" s="40"/>
    </row>
    <row r="126" spans="1:122" ht="10.5" customHeight="1">
      <c r="A126" s="14" t="s">
        <v>0</v>
      </c>
      <c r="B126" s="12">
        <v>19</v>
      </c>
      <c r="C126" s="13" t="s">
        <v>3</v>
      </c>
      <c r="D126" s="121">
        <v>1.4</v>
      </c>
      <c r="E126" s="139">
        <v>1400</v>
      </c>
      <c r="F126" s="140">
        <v>1045</v>
      </c>
      <c r="G126" s="121">
        <v>48.1</v>
      </c>
      <c r="H126" s="121">
        <v>2.35</v>
      </c>
      <c r="I126" s="121">
        <v>16.55</v>
      </c>
      <c r="J126" s="121">
        <v>14.97</v>
      </c>
      <c r="K126" s="121"/>
      <c r="L126" s="121">
        <v>2.2400000000000002</v>
      </c>
      <c r="M126" s="121">
        <v>4.6399999999999997</v>
      </c>
      <c r="N126" s="121">
        <v>3.94</v>
      </c>
      <c r="O126" s="121">
        <v>2.84</v>
      </c>
      <c r="P126" s="121"/>
      <c r="Q126" s="122">
        <v>95.63</v>
      </c>
      <c r="R126" s="26"/>
      <c r="S126" s="26">
        <v>50.298023632751232</v>
      </c>
      <c r="T126" s="26">
        <v>2.4573878490013596</v>
      </c>
      <c r="U126" s="26">
        <v>17.306284638711702</v>
      </c>
      <c r="V126" s="26">
        <v>15.654083446617173</v>
      </c>
      <c r="W126" s="26">
        <v>0</v>
      </c>
      <c r="X126" s="26">
        <v>2.342361183728956</v>
      </c>
      <c r="Y126" s="26">
        <v>4.8520338805814074</v>
      </c>
      <c r="Z126" s="26">
        <v>4.1200460106661092</v>
      </c>
      <c r="AA126" s="26">
        <v>2.9697793579420684</v>
      </c>
      <c r="AB126" s="26">
        <v>0</v>
      </c>
      <c r="AC126" s="26">
        <v>100.00000000000001</v>
      </c>
      <c r="AD126" s="42">
        <v>0.58504561033290214</v>
      </c>
      <c r="AE126" s="42">
        <v>3.7491543480474072</v>
      </c>
      <c r="AF126" s="42">
        <v>0.2105638028823269</v>
      </c>
      <c r="AG126" s="43"/>
      <c r="AH126" s="12">
        <v>19</v>
      </c>
      <c r="AI126" s="122">
        <v>37.97</v>
      </c>
      <c r="AJ126" s="122">
        <v>5.41</v>
      </c>
      <c r="AK126" s="122">
        <v>14.53</v>
      </c>
      <c r="AL126" s="122"/>
      <c r="AM126" s="122">
        <v>15.96</v>
      </c>
      <c r="AN126" s="122">
        <v>9.14</v>
      </c>
      <c r="AO126" s="122">
        <v>9.92</v>
      </c>
      <c r="AP126" s="122"/>
      <c r="AQ126" s="122">
        <v>2.74</v>
      </c>
      <c r="AR126" s="122">
        <v>1.53</v>
      </c>
      <c r="AS126" s="122">
        <v>0</v>
      </c>
      <c r="AT126" s="124">
        <v>0</v>
      </c>
      <c r="AU126" s="124">
        <v>0</v>
      </c>
      <c r="AV126" s="124">
        <v>97.2</v>
      </c>
      <c r="AW126" s="29"/>
      <c r="AX126" s="42">
        <v>5.6817993361782566</v>
      </c>
      <c r="AY126" s="42">
        <v>2.3182006638217434</v>
      </c>
      <c r="AZ126" s="42">
        <v>0</v>
      </c>
      <c r="BA126" s="42">
        <v>8</v>
      </c>
      <c r="BB126" s="42">
        <v>0.24413422741410828</v>
      </c>
      <c r="BC126" s="42">
        <v>0.60896004574597262</v>
      </c>
      <c r="BD126" s="42">
        <v>0</v>
      </c>
      <c r="BE126" s="42">
        <v>0.81086336333312659</v>
      </c>
      <c r="BF126" s="42">
        <v>2.0384901446465484</v>
      </c>
      <c r="BG126" s="42">
        <v>1.1864296458430057</v>
      </c>
      <c r="BH126" s="42">
        <v>0</v>
      </c>
      <c r="BI126" s="42">
        <v>4.8888774269827611</v>
      </c>
      <c r="BJ126" s="42">
        <v>0</v>
      </c>
      <c r="BK126" s="42">
        <v>0</v>
      </c>
      <c r="BL126" s="42">
        <v>0</v>
      </c>
      <c r="BM126" s="42">
        <v>1.590299365802385</v>
      </c>
      <c r="BN126" s="42">
        <v>0.40970063419761504</v>
      </c>
      <c r="BO126" s="42">
        <v>2</v>
      </c>
      <c r="BP126" s="42">
        <v>0.38519701424399388</v>
      </c>
      <c r="BQ126" s="42">
        <v>0.29203174757065348</v>
      </c>
      <c r="BR126" s="42">
        <v>0.67722876181464731</v>
      </c>
      <c r="BS126" s="24" t="s">
        <v>622</v>
      </c>
      <c r="BT126" s="24" t="s">
        <v>681</v>
      </c>
      <c r="BU126" s="40">
        <v>0.50510398278353907</v>
      </c>
      <c r="BV126" s="42">
        <v>0.97959425491708474</v>
      </c>
      <c r="BW126" s="40">
        <v>0.26128405607714339</v>
      </c>
      <c r="BX126" s="40" t="s">
        <v>606</v>
      </c>
      <c r="BY126" s="40"/>
      <c r="BZ126" s="44">
        <v>1022.9757864710974</v>
      </c>
      <c r="CA126" s="44">
        <v>789.85020344643181</v>
      </c>
      <c r="CB126" s="5">
        <v>1145.634358052833</v>
      </c>
      <c r="CC126" s="44">
        <v>677.13713953633442</v>
      </c>
      <c r="CD126" s="44">
        <v>595.17689855170636</v>
      </c>
      <c r="CE126" s="44">
        <v>1194.5548815658431</v>
      </c>
      <c r="CF126" s="44">
        <v>927.36873343736318</v>
      </c>
      <c r="CG126" s="44">
        <v>517.41774202950864</v>
      </c>
      <c r="CH126" s="40">
        <v>0.1905194472226226</v>
      </c>
      <c r="CI126" s="44">
        <v>927.36873343736318</v>
      </c>
      <c r="CJ126" s="24">
        <v>1056.1633160419196</v>
      </c>
      <c r="CK126" s="44">
        <v>1036.5015457450982</v>
      </c>
      <c r="CL126" s="44">
        <v>1042.6445214008997</v>
      </c>
      <c r="CM126" s="45">
        <v>-0.30754767797274241</v>
      </c>
      <c r="CN126" s="45">
        <v>51.88269559317559</v>
      </c>
      <c r="CO126" s="45">
        <v>1.8432492370020075</v>
      </c>
      <c r="CP126" s="45">
        <v>19.953619564963706</v>
      </c>
      <c r="CQ126" s="45">
        <v>9.038543739238083</v>
      </c>
      <c r="CR126" s="45">
        <v>2.1527363136048141</v>
      </c>
      <c r="CS126" s="45">
        <v>6.4283801621999395</v>
      </c>
      <c r="CT126" s="45">
        <v>4.3594107289990101</v>
      </c>
      <c r="CU126" s="45">
        <v>4.845416717387006</v>
      </c>
      <c r="CV126" s="45">
        <v>100.50405205657016</v>
      </c>
      <c r="CW126" s="24"/>
      <c r="CX126" s="40">
        <v>53.081385308893339</v>
      </c>
      <c r="CY126" s="40">
        <v>54.008066596356777</v>
      </c>
      <c r="CZ126" s="40">
        <v>43.933354218263084</v>
      </c>
      <c r="DA126" s="40">
        <v>53.820482570581248</v>
      </c>
      <c r="DB126" s="40"/>
      <c r="DC126" s="40">
        <v>5.4064018812404342</v>
      </c>
      <c r="DD126" s="40">
        <v>1.8890734332363843</v>
      </c>
      <c r="DE126" s="40"/>
      <c r="DF126" s="40">
        <v>10.821379785236852</v>
      </c>
      <c r="DG126" s="40">
        <v>11.024508822531587</v>
      </c>
      <c r="DH126" s="40"/>
      <c r="DI126" s="40">
        <v>1.704750781740404</v>
      </c>
      <c r="DJ126" s="40"/>
      <c r="DK126" s="40">
        <v>5.8747450104739301</v>
      </c>
      <c r="DL126" s="40">
        <v>4.2771529976197806</v>
      </c>
      <c r="DM126" s="40"/>
      <c r="DN126" s="40">
        <v>3.5460608939348521</v>
      </c>
      <c r="DO126" s="40">
        <v>3.3202651239586785</v>
      </c>
      <c r="DP126" s="40"/>
      <c r="DQ126" s="40">
        <v>18.391625724365571</v>
      </c>
      <c r="DR126" s="40"/>
    </row>
    <row r="127" spans="1:122" ht="10.5" customHeight="1">
      <c r="A127" s="14" t="s">
        <v>0</v>
      </c>
      <c r="B127" s="12">
        <v>20</v>
      </c>
      <c r="C127" s="13" t="s">
        <v>4</v>
      </c>
      <c r="D127" s="121">
        <v>1.4</v>
      </c>
      <c r="E127" s="139">
        <v>1400</v>
      </c>
      <c r="F127" s="140">
        <v>1050</v>
      </c>
      <c r="G127" s="121">
        <v>48.52</v>
      </c>
      <c r="H127" s="121">
        <v>2.93</v>
      </c>
      <c r="I127" s="121">
        <v>17.89</v>
      </c>
      <c r="J127" s="121">
        <v>7.42</v>
      </c>
      <c r="K127" s="121"/>
      <c r="L127" s="121">
        <v>3.38</v>
      </c>
      <c r="M127" s="121">
        <v>5.69</v>
      </c>
      <c r="N127" s="121">
        <v>3.96</v>
      </c>
      <c r="O127" s="121">
        <v>2.6</v>
      </c>
      <c r="P127" s="121"/>
      <c r="Q127" s="122">
        <v>92.389999999999986</v>
      </c>
      <c r="R127" s="26"/>
      <c r="S127" s="26">
        <v>52.516506115380466</v>
      </c>
      <c r="T127" s="26">
        <v>3.171338889490205</v>
      </c>
      <c r="U127" s="26">
        <v>19.363567485658624</v>
      </c>
      <c r="V127" s="26">
        <v>8.0311722047840686</v>
      </c>
      <c r="W127" s="26">
        <v>0</v>
      </c>
      <c r="X127" s="26">
        <v>3.6584045892412607</v>
      </c>
      <c r="Y127" s="26">
        <v>6.1586751812966787</v>
      </c>
      <c r="Z127" s="26">
        <v>4.286178157809287</v>
      </c>
      <c r="AA127" s="26">
        <v>2.8141573763394314</v>
      </c>
      <c r="AB127" s="26">
        <v>0</v>
      </c>
      <c r="AC127" s="26">
        <v>100.00000000000003</v>
      </c>
      <c r="AD127" s="42">
        <v>0.59428922333137135</v>
      </c>
      <c r="AE127" s="42">
        <v>1.2315349552759634</v>
      </c>
      <c r="AF127" s="42">
        <v>0.44812204157309948</v>
      </c>
      <c r="AG127" s="43"/>
      <c r="AH127" s="12">
        <v>20</v>
      </c>
      <c r="AI127" s="122">
        <v>39.75</v>
      </c>
      <c r="AJ127" s="122">
        <v>6.35</v>
      </c>
      <c r="AK127" s="122">
        <v>14.29</v>
      </c>
      <c r="AL127" s="122"/>
      <c r="AM127" s="122">
        <v>7.93</v>
      </c>
      <c r="AN127" s="122">
        <v>13.89</v>
      </c>
      <c r="AO127" s="122">
        <v>10.71</v>
      </c>
      <c r="AP127" s="122"/>
      <c r="AQ127" s="122">
        <v>2.87</v>
      </c>
      <c r="AR127" s="122">
        <v>1.47</v>
      </c>
      <c r="AS127" s="122">
        <v>0</v>
      </c>
      <c r="AT127" s="124">
        <v>0</v>
      </c>
      <c r="AU127" s="124">
        <v>0</v>
      </c>
      <c r="AV127" s="124">
        <v>97.259999999999991</v>
      </c>
      <c r="AW127" s="29"/>
      <c r="AX127" s="42">
        <v>5.7687777770780215</v>
      </c>
      <c r="AY127" s="42">
        <v>2.2312222229219785</v>
      </c>
      <c r="AZ127" s="42">
        <v>0</v>
      </c>
      <c r="BA127" s="42">
        <v>8</v>
      </c>
      <c r="BB127" s="42">
        <v>0.21279288871930646</v>
      </c>
      <c r="BC127" s="42">
        <v>0.69321290876840969</v>
      </c>
      <c r="BD127" s="42">
        <v>0</v>
      </c>
      <c r="BE127" s="42">
        <v>0.47619699353992218</v>
      </c>
      <c r="BF127" s="42">
        <v>3.004457383131494</v>
      </c>
      <c r="BG127" s="42">
        <v>0.4862647239579071</v>
      </c>
      <c r="BH127" s="42">
        <v>0</v>
      </c>
      <c r="BI127" s="42">
        <v>4.8729248981170397</v>
      </c>
      <c r="BJ127" s="42">
        <v>0</v>
      </c>
      <c r="BK127" s="42">
        <v>0</v>
      </c>
      <c r="BL127" s="42">
        <v>0</v>
      </c>
      <c r="BM127" s="42">
        <v>1.6651680386284362</v>
      </c>
      <c r="BN127" s="42">
        <v>0.33483196137156379</v>
      </c>
      <c r="BO127" s="42">
        <v>2</v>
      </c>
      <c r="BP127" s="42">
        <v>0.47267063630517214</v>
      </c>
      <c r="BQ127" s="42">
        <v>0.27211805195823413</v>
      </c>
      <c r="BR127" s="42">
        <v>0.74478868826340627</v>
      </c>
      <c r="BS127" s="24" t="s">
        <v>622</v>
      </c>
      <c r="BT127" s="24" t="s">
        <v>681</v>
      </c>
      <c r="BU127" s="40">
        <v>0.75737803240173418</v>
      </c>
      <c r="BV127" s="42">
        <v>0.32028048665238185</v>
      </c>
      <c r="BW127" s="40">
        <v>0.26006609498194322</v>
      </c>
      <c r="BX127" s="40" t="s">
        <v>606</v>
      </c>
      <c r="BY127" s="40"/>
      <c r="BZ127" s="44">
        <v>1058.1844353626191</v>
      </c>
      <c r="CA127" s="44">
        <v>668.187465203633</v>
      </c>
      <c r="CB127" s="5">
        <v>1198.5934929060081</v>
      </c>
      <c r="CC127" s="44">
        <v>750.36114486200802</v>
      </c>
      <c r="CD127" s="44">
        <v>631.84679567290891</v>
      </c>
      <c r="CE127" s="44">
        <v>1325.3360745202717</v>
      </c>
      <c r="CF127" s="44">
        <v>1096.3550027274873</v>
      </c>
      <c r="CG127" s="44">
        <v>574.9749296582637</v>
      </c>
      <c r="CH127" s="40">
        <v>8.529871952720354E-2</v>
      </c>
      <c r="CI127" s="44">
        <v>1096.3550027274873</v>
      </c>
      <c r="CJ127" s="24">
        <v>1103.0484290569957</v>
      </c>
      <c r="CK127" s="44">
        <v>1147.4742478167477</v>
      </c>
      <c r="CL127" s="44">
        <v>1118.4535143465248</v>
      </c>
      <c r="CM127" s="45">
        <v>1.9195494004876017</v>
      </c>
      <c r="CN127" s="45">
        <v>47.543510906270853</v>
      </c>
      <c r="CO127" s="45">
        <v>3.6176631174533913</v>
      </c>
      <c r="CP127" s="45">
        <v>20.289510874667606</v>
      </c>
      <c r="CQ127" s="45">
        <v>12.126207548061968</v>
      </c>
      <c r="CR127" s="45">
        <v>4.6637073972974488</v>
      </c>
      <c r="CS127" s="45">
        <v>7.3807388512948471</v>
      </c>
      <c r="CT127" s="45">
        <v>3.2124796932290245</v>
      </c>
      <c r="CU127" s="45">
        <v>3.4857171105842015</v>
      </c>
      <c r="CV127" s="45">
        <v>102.31953549885934</v>
      </c>
      <c r="CW127" s="24"/>
      <c r="CX127" s="40">
        <v>48.209232216545978</v>
      </c>
      <c r="CY127" s="40">
        <v>48.111811800854696</v>
      </c>
      <c r="CZ127" s="40">
        <v>39.466760819289114</v>
      </c>
      <c r="DA127" s="40">
        <v>49.452984044290901</v>
      </c>
      <c r="DB127" s="40"/>
      <c r="DC127" s="40">
        <v>14.280700870374769</v>
      </c>
      <c r="DD127" s="40">
        <v>5.1106860252454691</v>
      </c>
      <c r="DE127" s="40"/>
      <c r="DF127" s="40">
        <v>10.561712635228208</v>
      </c>
      <c r="DG127" s="40">
        <v>11.825447090361944</v>
      </c>
      <c r="DH127" s="40"/>
      <c r="DI127" s="40">
        <v>4.4328876553009255</v>
      </c>
      <c r="DJ127" s="40"/>
      <c r="DK127" s="40">
        <v>8.3249808401610892</v>
      </c>
      <c r="DL127" s="40">
        <v>7.1285996286745936</v>
      </c>
      <c r="DM127" s="40"/>
      <c r="DN127" s="40">
        <v>2.7435680213742413</v>
      </c>
      <c r="DO127" s="40">
        <v>2.8356873084434384</v>
      </c>
      <c r="DP127" s="40"/>
      <c r="DQ127" s="40">
        <v>18.753024294839776</v>
      </c>
      <c r="DR127" s="40"/>
    </row>
    <row r="128" spans="1:122" ht="10.5" customHeight="1">
      <c r="A128" s="14" t="s">
        <v>0</v>
      </c>
      <c r="B128" s="12">
        <v>21</v>
      </c>
      <c r="C128" s="13" t="s">
        <v>4</v>
      </c>
      <c r="D128" s="121">
        <v>1.4</v>
      </c>
      <c r="E128" s="139">
        <v>1400</v>
      </c>
      <c r="F128" s="140">
        <v>1050</v>
      </c>
      <c r="G128" s="121">
        <v>48.37</v>
      </c>
      <c r="H128" s="121">
        <v>2.46</v>
      </c>
      <c r="I128" s="121">
        <v>19.62</v>
      </c>
      <c r="J128" s="121">
        <v>3.56</v>
      </c>
      <c r="K128" s="121"/>
      <c r="L128" s="121">
        <v>3.83</v>
      </c>
      <c r="M128" s="121">
        <v>5.21</v>
      </c>
      <c r="N128" s="121">
        <v>5.38</v>
      </c>
      <c r="O128" s="121">
        <v>3.03</v>
      </c>
      <c r="P128" s="121"/>
      <c r="Q128" s="122">
        <v>91.46</v>
      </c>
      <c r="R128" s="26"/>
      <c r="S128" s="26">
        <v>52.886507762956484</v>
      </c>
      <c r="T128" s="26">
        <v>2.6897004154821782</v>
      </c>
      <c r="U128" s="26">
        <v>21.452000874699326</v>
      </c>
      <c r="V128" s="26">
        <v>3.8924119833807134</v>
      </c>
      <c r="W128" s="26">
        <v>0</v>
      </c>
      <c r="X128" s="26">
        <v>4.1876230045921714</v>
      </c>
      <c r="Y128" s="26">
        <v>5.6964793352285152</v>
      </c>
      <c r="Z128" s="26">
        <v>5.882352941176471</v>
      </c>
      <c r="AA128" s="26">
        <v>3.3129236824841457</v>
      </c>
      <c r="AB128" s="26">
        <v>0</v>
      </c>
      <c r="AC128" s="26">
        <v>99.999999999999986</v>
      </c>
      <c r="AD128" s="42">
        <v>0.61492064765968557</v>
      </c>
      <c r="AE128" s="42">
        <v>0.52144770712999966</v>
      </c>
      <c r="AF128" s="42">
        <v>0.65726872853642893</v>
      </c>
      <c r="AG128" s="43"/>
      <c r="AH128" s="12">
        <v>21</v>
      </c>
      <c r="AI128" s="122">
        <v>40.44</v>
      </c>
      <c r="AJ128" s="122">
        <v>6.11</v>
      </c>
      <c r="AK128" s="122">
        <v>14.36</v>
      </c>
      <c r="AL128" s="122">
        <v>0.02</v>
      </c>
      <c r="AM128" s="122">
        <v>3.77</v>
      </c>
      <c r="AN128" s="122">
        <v>16.39</v>
      </c>
      <c r="AO128" s="122">
        <v>11.01</v>
      </c>
      <c r="AP128" s="122"/>
      <c r="AQ128" s="122">
        <v>3.16</v>
      </c>
      <c r="AR128" s="122">
        <v>1.1399999999999999</v>
      </c>
      <c r="AS128" s="122">
        <v>0</v>
      </c>
      <c r="AT128" s="124">
        <v>0</v>
      </c>
      <c r="AU128" s="124">
        <v>0</v>
      </c>
      <c r="AV128" s="124">
        <v>96.4</v>
      </c>
      <c r="AW128" s="29"/>
      <c r="AX128" s="42">
        <v>5.8339723347981263</v>
      </c>
      <c r="AY128" s="42">
        <v>2.1660276652018737</v>
      </c>
      <c r="AZ128" s="42">
        <v>0</v>
      </c>
      <c r="BA128" s="42">
        <v>8</v>
      </c>
      <c r="BB128" s="42">
        <v>0.27533691727536702</v>
      </c>
      <c r="BC128" s="42">
        <v>0.66304143330781029</v>
      </c>
      <c r="BD128" s="42">
        <v>2.2810148819246683E-3</v>
      </c>
      <c r="BE128" s="42">
        <v>0.22629543291798626</v>
      </c>
      <c r="BF128" s="42">
        <v>3.5241087178753041</v>
      </c>
      <c r="BG128" s="42">
        <v>0.22854406237609204</v>
      </c>
      <c r="BH128" s="42">
        <v>0</v>
      </c>
      <c r="BI128" s="42">
        <v>4.9196075786344844</v>
      </c>
      <c r="BJ128" s="42">
        <v>0</v>
      </c>
      <c r="BK128" s="42">
        <v>0</v>
      </c>
      <c r="BL128" s="42">
        <v>0</v>
      </c>
      <c r="BM128" s="42">
        <v>1.7016195102799889</v>
      </c>
      <c r="BN128" s="42">
        <v>0.29838048972001108</v>
      </c>
      <c r="BO128" s="42">
        <v>2</v>
      </c>
      <c r="BP128" s="42">
        <v>0.58542288562953315</v>
      </c>
      <c r="BQ128" s="42">
        <v>0.20977388033247879</v>
      </c>
      <c r="BR128" s="42">
        <v>0.79519676596201194</v>
      </c>
      <c r="BS128" s="24" t="s">
        <v>622</v>
      </c>
      <c r="BT128" s="24" t="s">
        <v>681</v>
      </c>
      <c r="BU128" s="40">
        <v>0.8856885109012812</v>
      </c>
      <c r="BV128" s="42">
        <v>0.1290392810774722</v>
      </c>
      <c r="BW128" s="40">
        <v>0.24746351228139934</v>
      </c>
      <c r="BX128" s="40" t="s">
        <v>606</v>
      </c>
      <c r="BY128" s="40"/>
      <c r="BZ128" s="44">
        <v>1077.8165043021086</v>
      </c>
      <c r="CA128" s="44">
        <v>657.13053313491855</v>
      </c>
      <c r="CB128" s="5">
        <v>1486.8332301205132</v>
      </c>
      <c r="CC128" s="44">
        <v>814.75269881636382</v>
      </c>
      <c r="CD128" s="44">
        <v>649.47631720347465</v>
      </c>
      <c r="CE128" s="44">
        <v>1561.781308279591</v>
      </c>
      <c r="CF128" s="44">
        <v>1547.5968146037285</v>
      </c>
      <c r="CG128" s="44">
        <v>747.02860946322721</v>
      </c>
      <c r="CH128" s="40">
        <v>-4.0867787491062561E-2</v>
      </c>
      <c r="CI128" s="44">
        <v>1547.5968146037285</v>
      </c>
      <c r="CJ128" s="24">
        <v>1384.8307590275031</v>
      </c>
      <c r="CK128" s="44">
        <v>1517.2150223621209</v>
      </c>
      <c r="CL128" s="44">
        <v>1165.9421889549756</v>
      </c>
      <c r="CM128" s="45">
        <v>3.4600250409283158</v>
      </c>
      <c r="CN128" s="45">
        <v>46.29791440830757</v>
      </c>
      <c r="CO128" s="45">
        <v>3.3693526896943187</v>
      </c>
      <c r="CP128" s="45">
        <v>20.703566551069787</v>
      </c>
      <c r="CQ128" s="45">
        <v>14.150863263841146</v>
      </c>
      <c r="CR128" s="45">
        <v>366.23600515468098</v>
      </c>
      <c r="CS128" s="45">
        <v>7.4543555608081924</v>
      </c>
      <c r="CT128" s="45">
        <v>1.698353782705337</v>
      </c>
      <c r="CU128" s="45">
        <v>3.5829831873129248</v>
      </c>
      <c r="CV128" s="45">
        <v>463.49339459842031</v>
      </c>
      <c r="CW128" s="24"/>
      <c r="CX128" s="40">
        <v>45.138061894278849</v>
      </c>
      <c r="CY128" s="40">
        <v>43.729398979091172</v>
      </c>
      <c r="CZ128" s="40">
        <v>37.569650511741287</v>
      </c>
      <c r="DA128" s="40">
        <v>47.616897552592235</v>
      </c>
      <c r="DB128" s="40"/>
      <c r="DC128" s="40">
        <v>19.101023004030147</v>
      </c>
      <c r="DD128" s="40">
        <v>7.1394531248154305</v>
      </c>
      <c r="DE128" s="40"/>
      <c r="DF128" s="40">
        <v>11.10128852656384</v>
      </c>
      <c r="DG128" s="40">
        <v>11.875647408881155</v>
      </c>
      <c r="DH128" s="40"/>
      <c r="DI128" s="40">
        <v>7.6758341425460337</v>
      </c>
      <c r="DJ128" s="40"/>
      <c r="DK128" s="40">
        <v>9.1793393202379576</v>
      </c>
      <c r="DL128" s="40">
        <v>10.197200267380476</v>
      </c>
      <c r="DM128" s="40"/>
      <c r="DN128" s="40">
        <v>1.9993543730278258</v>
      </c>
      <c r="DO128" s="40">
        <v>2.2748016909879181</v>
      </c>
      <c r="DP128" s="40"/>
      <c r="DQ128" s="40">
        <v>19.200224062638707</v>
      </c>
      <c r="DR128" s="40"/>
    </row>
    <row r="129" spans="1:122" ht="10.5" customHeight="1">
      <c r="A129" s="14" t="s">
        <v>0</v>
      </c>
      <c r="B129" s="12">
        <v>23</v>
      </c>
      <c r="C129" s="13" t="s">
        <v>3</v>
      </c>
      <c r="D129" s="121">
        <v>1.4</v>
      </c>
      <c r="E129" s="139">
        <v>1400</v>
      </c>
      <c r="F129" s="140">
        <v>1030</v>
      </c>
      <c r="G129" s="121">
        <v>49.69</v>
      </c>
      <c r="H129" s="121">
        <v>2.65</v>
      </c>
      <c r="I129" s="121">
        <v>18.079999999999998</v>
      </c>
      <c r="J129" s="121">
        <v>13.18</v>
      </c>
      <c r="K129" s="121"/>
      <c r="L129" s="121">
        <v>2.76</v>
      </c>
      <c r="M129" s="121">
        <v>4.13</v>
      </c>
      <c r="N129" s="121">
        <v>4.3499999999999996</v>
      </c>
      <c r="O129" s="121">
        <v>0.06</v>
      </c>
      <c r="P129" s="121"/>
      <c r="Q129" s="122">
        <v>94.899999999999991</v>
      </c>
      <c r="R129" s="26"/>
      <c r="S129" s="26">
        <v>52.360379346680716</v>
      </c>
      <c r="T129" s="26">
        <v>2.7924130663856692</v>
      </c>
      <c r="U129" s="26">
        <v>19.051633298208639</v>
      </c>
      <c r="V129" s="26">
        <v>13.888303477344573</v>
      </c>
      <c r="W129" s="26">
        <v>0</v>
      </c>
      <c r="X129" s="26">
        <v>2.9083245521601686</v>
      </c>
      <c r="Y129" s="26">
        <v>4.3519494204425708</v>
      </c>
      <c r="Z129" s="26">
        <v>4.5837723919915705</v>
      </c>
      <c r="AA129" s="26">
        <v>6.3224446786090627E-2</v>
      </c>
      <c r="AB129" s="26">
        <v>0</v>
      </c>
      <c r="AC129" s="26">
        <v>100</v>
      </c>
      <c r="AD129" s="42">
        <v>0.57587296678011612</v>
      </c>
      <c r="AE129" s="42">
        <v>2.67895776210085</v>
      </c>
      <c r="AF129" s="42">
        <v>0.27181611333013916</v>
      </c>
      <c r="AG129" s="43"/>
      <c r="AH129" s="12">
        <v>23</v>
      </c>
      <c r="AI129" s="122">
        <v>39.82</v>
      </c>
      <c r="AJ129" s="122">
        <v>6.04</v>
      </c>
      <c r="AK129" s="122">
        <v>14.27</v>
      </c>
      <c r="AL129" s="122"/>
      <c r="AM129" s="122">
        <v>14.27</v>
      </c>
      <c r="AN129" s="122">
        <v>10.47</v>
      </c>
      <c r="AO129" s="122">
        <v>10.050000000000001</v>
      </c>
      <c r="AP129" s="122">
        <v>0.02</v>
      </c>
      <c r="AQ129" s="122">
        <v>4.04</v>
      </c>
      <c r="AR129" s="122">
        <v>0.05</v>
      </c>
      <c r="AS129" s="122">
        <v>0</v>
      </c>
      <c r="AT129" s="124">
        <v>0</v>
      </c>
      <c r="AU129" s="124">
        <v>0</v>
      </c>
      <c r="AV129" s="124">
        <v>99.029999999999987</v>
      </c>
      <c r="AW129" s="29"/>
      <c r="AX129" s="42">
        <v>5.7546645977181337</v>
      </c>
      <c r="AY129" s="42">
        <v>2.2453354022818663</v>
      </c>
      <c r="AZ129" s="42">
        <v>0</v>
      </c>
      <c r="BA129" s="42">
        <v>8</v>
      </c>
      <c r="BB129" s="42">
        <v>0.18500840647815986</v>
      </c>
      <c r="BC129" s="42">
        <v>0.65660160346784913</v>
      </c>
      <c r="BD129" s="42">
        <v>0</v>
      </c>
      <c r="BE129" s="42">
        <v>0.84617561052008483</v>
      </c>
      <c r="BF129" s="42">
        <v>2.2551870463436119</v>
      </c>
      <c r="BG129" s="42">
        <v>0.87849568091743491</v>
      </c>
      <c r="BH129" s="42">
        <v>2.4478651891710144E-3</v>
      </c>
      <c r="BI129" s="42">
        <v>4.8239162129163118</v>
      </c>
      <c r="BJ129" s="42">
        <v>0</v>
      </c>
      <c r="BK129" s="42">
        <v>0</v>
      </c>
      <c r="BL129" s="42">
        <v>0</v>
      </c>
      <c r="BM129" s="42">
        <v>1.5559897851497033</v>
      </c>
      <c r="BN129" s="42">
        <v>0.44401021485029668</v>
      </c>
      <c r="BO129" s="42">
        <v>2</v>
      </c>
      <c r="BP129" s="42">
        <v>0.68790912611996569</v>
      </c>
      <c r="BQ129" s="42">
        <v>9.2168412456340096E-3</v>
      </c>
      <c r="BR129" s="42">
        <v>0.69712596736559973</v>
      </c>
      <c r="BS129" s="24" t="s">
        <v>622</v>
      </c>
      <c r="BT129" s="24" t="s">
        <v>681</v>
      </c>
      <c r="BU129" s="40">
        <v>0.56665008021389374</v>
      </c>
      <c r="BV129" s="42">
        <v>0.76460446460871923</v>
      </c>
      <c r="BW129" s="40">
        <v>0.28541116826310586</v>
      </c>
      <c r="BX129" s="40" t="s">
        <v>606</v>
      </c>
      <c r="BY129" s="40"/>
      <c r="BZ129" s="44">
        <v>1019.7639495903783</v>
      </c>
      <c r="CA129" s="44">
        <v>663.97546123828431</v>
      </c>
      <c r="CB129" s="5">
        <v>1262.1949031479742</v>
      </c>
      <c r="CC129" s="44">
        <v>564.8197440922894</v>
      </c>
      <c r="CD129" s="44">
        <v>493.66659175127847</v>
      </c>
      <c r="CE129" s="44">
        <v>1505.4562296946649</v>
      </c>
      <c r="CF129" s="44">
        <v>1487.1003371650786</v>
      </c>
      <c r="CG129" s="44">
        <v>940.6364856023755</v>
      </c>
      <c r="CH129" s="40">
        <v>-0.17818597861247859</v>
      </c>
      <c r="CI129" s="44">
        <v>1487.1003371650786</v>
      </c>
      <c r="CJ129" s="24">
        <v>1154.0144272674902</v>
      </c>
      <c r="CK129" s="44">
        <v>1374.6476201565265</v>
      </c>
      <c r="CL129" s="44">
        <v>1132.7480555070642</v>
      </c>
      <c r="CM129" s="45">
        <v>-1.9801751518616277</v>
      </c>
      <c r="CN129" s="45">
        <v>48.002445250641976</v>
      </c>
      <c r="CO129" s="45">
        <v>1.003072928039223</v>
      </c>
      <c r="CP129" s="45">
        <v>20.471174163797475</v>
      </c>
      <c r="CQ129" s="45">
        <v>30.717808798624059</v>
      </c>
      <c r="CR129" s="45">
        <v>53.155742923534888</v>
      </c>
      <c r="CS129" s="45">
        <v>6.1165034524269029</v>
      </c>
      <c r="CT129" s="45">
        <v>0.39625297652495239</v>
      </c>
      <c r="CU129" s="45">
        <v>4.0616071990932676</v>
      </c>
      <c r="CV129" s="45">
        <v>163.92460769268274</v>
      </c>
      <c r="CW129" s="24"/>
      <c r="CX129" s="40">
        <v>57.534607894351964</v>
      </c>
      <c r="CY129" s="40">
        <v>55.092657464666644</v>
      </c>
      <c r="CZ129" s="40">
        <v>44.471580165617866</v>
      </c>
      <c r="DA129" s="40">
        <v>54.404434033268629</v>
      </c>
      <c r="DB129" s="40"/>
      <c r="DC129" s="40">
        <v>4.1335563431326321</v>
      </c>
      <c r="DD129" s="40">
        <v>1.419184156601617</v>
      </c>
      <c r="DE129" s="40"/>
      <c r="DF129" s="40">
        <v>9.8098671237368205</v>
      </c>
      <c r="DG129" s="40">
        <v>10.719147465197393</v>
      </c>
      <c r="DH129" s="40"/>
      <c r="DI129" s="40">
        <v>1.7379049953643511</v>
      </c>
      <c r="DJ129" s="40"/>
      <c r="DK129" s="40">
        <v>4.6126907008542553</v>
      </c>
      <c r="DL129" s="40">
        <v>4.2059811896294326</v>
      </c>
      <c r="DM129" s="40"/>
      <c r="DN129" s="40">
        <v>1.7747003753055703</v>
      </c>
      <c r="DO129" s="40">
        <v>3.244673002420086</v>
      </c>
      <c r="DP129" s="40"/>
      <c r="DQ129" s="40">
        <v>20.808449664298475</v>
      </c>
      <c r="DR129" s="40"/>
    </row>
    <row r="130" spans="1:122" ht="10.5" customHeight="1">
      <c r="A130" s="14" t="s">
        <v>0</v>
      </c>
      <c r="B130" s="12">
        <v>24</v>
      </c>
      <c r="C130" s="13" t="s">
        <v>3</v>
      </c>
      <c r="D130" s="121">
        <v>1.4</v>
      </c>
      <c r="E130" s="139">
        <v>1400</v>
      </c>
      <c r="F130" s="140">
        <v>1030</v>
      </c>
      <c r="G130" s="125">
        <v>48.52</v>
      </c>
      <c r="H130" s="121">
        <v>2.74</v>
      </c>
      <c r="I130" s="121">
        <v>16.809999999999999</v>
      </c>
      <c r="J130" s="121">
        <v>12.52</v>
      </c>
      <c r="K130" s="121"/>
      <c r="L130" s="121">
        <v>2.94</v>
      </c>
      <c r="M130" s="121">
        <v>4.38</v>
      </c>
      <c r="N130" s="121">
        <v>3.29</v>
      </c>
      <c r="O130" s="121">
        <v>1.52</v>
      </c>
      <c r="P130" s="121"/>
      <c r="Q130" s="122">
        <v>92.72</v>
      </c>
      <c r="R130" s="26"/>
      <c r="S130" s="26">
        <v>52.329594477998278</v>
      </c>
      <c r="T130" s="26">
        <v>2.9551337359792926</v>
      </c>
      <c r="U130" s="26">
        <v>18.129853321829163</v>
      </c>
      <c r="V130" s="26">
        <v>13.5030198446937</v>
      </c>
      <c r="W130" s="26">
        <v>0</v>
      </c>
      <c r="X130" s="26">
        <v>3.1708369283865405</v>
      </c>
      <c r="Y130" s="26">
        <v>4.7238999137187232</v>
      </c>
      <c r="Z130" s="26">
        <v>3.5483175150992237</v>
      </c>
      <c r="AA130" s="26">
        <v>1.639344262295082</v>
      </c>
      <c r="AB130" s="26">
        <v>0</v>
      </c>
      <c r="AC130" s="26">
        <v>100</v>
      </c>
      <c r="AD130" s="42">
        <v>0.57845920811158047</v>
      </c>
      <c r="AE130" s="42">
        <v>2.3890021280683804</v>
      </c>
      <c r="AF130" s="42">
        <v>0.29507210742590095</v>
      </c>
      <c r="AG130" s="43"/>
      <c r="AH130" s="12">
        <v>24</v>
      </c>
      <c r="AI130" s="122">
        <v>39.450000000000003</v>
      </c>
      <c r="AJ130" s="122">
        <v>5.0999999999999996</v>
      </c>
      <c r="AK130" s="122">
        <v>14.74</v>
      </c>
      <c r="AL130" s="122">
        <v>0.01</v>
      </c>
      <c r="AM130" s="122">
        <v>13.7</v>
      </c>
      <c r="AN130" s="122">
        <v>10.91</v>
      </c>
      <c r="AO130" s="122">
        <v>10.4</v>
      </c>
      <c r="AP130" s="122"/>
      <c r="AQ130" s="122">
        <v>3.22</v>
      </c>
      <c r="AR130" s="122">
        <v>0.94</v>
      </c>
      <c r="AS130" s="122">
        <v>0</v>
      </c>
      <c r="AT130" s="124">
        <v>0</v>
      </c>
      <c r="AU130" s="124">
        <v>0</v>
      </c>
      <c r="AV130" s="124">
        <v>98.47</v>
      </c>
      <c r="AW130" s="29"/>
      <c r="AX130" s="42">
        <v>5.7414818624438775</v>
      </c>
      <c r="AY130" s="42">
        <v>2.2585181375561225</v>
      </c>
      <c r="AZ130" s="42">
        <v>0</v>
      </c>
      <c r="BA130" s="42">
        <v>8</v>
      </c>
      <c r="BB130" s="42">
        <v>0.26961216812960975</v>
      </c>
      <c r="BC130" s="42">
        <v>0.55833313878642876</v>
      </c>
      <c r="BD130" s="42">
        <v>1.150593441902707E-3</v>
      </c>
      <c r="BE130" s="42">
        <v>0.81863457332945444</v>
      </c>
      <c r="BF130" s="42">
        <v>2.3665673366802098</v>
      </c>
      <c r="BG130" s="42">
        <v>0.84884743677400887</v>
      </c>
      <c r="BH130" s="42">
        <v>0</v>
      </c>
      <c r="BI130" s="42">
        <v>4.8631452471416141</v>
      </c>
      <c r="BJ130" s="42">
        <v>0</v>
      </c>
      <c r="BK130" s="42">
        <v>0</v>
      </c>
      <c r="BL130" s="42">
        <v>0</v>
      </c>
      <c r="BM130" s="42">
        <v>1.6215571070273194</v>
      </c>
      <c r="BN130" s="42">
        <v>0.37844289297268063</v>
      </c>
      <c r="BO130" s="42">
        <v>2</v>
      </c>
      <c r="BP130" s="42">
        <v>0.53010581722921313</v>
      </c>
      <c r="BQ130" s="42">
        <v>0.17450110654255035</v>
      </c>
      <c r="BR130" s="42">
        <v>0.70460692377176348</v>
      </c>
      <c r="BS130" s="24" t="s">
        <v>622</v>
      </c>
      <c r="BT130" s="24" t="s">
        <v>681</v>
      </c>
      <c r="BU130" s="40">
        <v>0.58664808812194169</v>
      </c>
      <c r="BV130" s="42">
        <v>0.70445840433007068</v>
      </c>
      <c r="BW130" s="40">
        <v>0.29487558677884401</v>
      </c>
      <c r="BX130" s="40" t="s">
        <v>606</v>
      </c>
      <c r="BY130" s="40"/>
      <c r="BZ130" s="44">
        <v>1029.2800687031001</v>
      </c>
      <c r="CA130" s="44">
        <v>757.14210270533033</v>
      </c>
      <c r="CB130" s="5">
        <v>1237.376673665208</v>
      </c>
      <c r="CC130" s="44">
        <v>660.87042389878991</v>
      </c>
      <c r="CD130" s="44">
        <v>566.72608253363478</v>
      </c>
      <c r="CE130" s="44">
        <v>1367.1916606808227</v>
      </c>
      <c r="CF130" s="44">
        <v>1324.5361942139323</v>
      </c>
      <c r="CG130" s="44">
        <v>706.32123678203277</v>
      </c>
      <c r="CH130" s="40">
        <v>-7.0438955577326989E-2</v>
      </c>
      <c r="CI130" s="44">
        <v>1324.5361942139323</v>
      </c>
      <c r="CJ130" s="24">
        <v>1133.9745470104917</v>
      </c>
      <c r="CK130" s="44">
        <v>1280.9564339395702</v>
      </c>
      <c r="CL130" s="44">
        <v>1073.6040397647268</v>
      </c>
      <c r="CM130" s="45">
        <v>0.2537406538729452</v>
      </c>
      <c r="CN130" s="45">
        <v>51.379829003023211</v>
      </c>
      <c r="CO130" s="45">
        <v>1.2220282435615661</v>
      </c>
      <c r="CP130" s="45">
        <v>20.215062626443721</v>
      </c>
      <c r="CQ130" s="45">
        <v>12.198033895338051</v>
      </c>
      <c r="CR130" s="45">
        <v>14.567054337872984</v>
      </c>
      <c r="CS130" s="45">
        <v>6.1559150237391878</v>
      </c>
      <c r="CT130" s="45">
        <v>1.6083338403852743</v>
      </c>
      <c r="CU130" s="45">
        <v>5.3230365896989049</v>
      </c>
      <c r="CV130" s="45">
        <v>112.6692935600629</v>
      </c>
      <c r="CW130" s="24"/>
      <c r="CX130" s="40">
        <v>54.352904464430722</v>
      </c>
      <c r="CY130" s="40">
        <v>53.913992902964345</v>
      </c>
      <c r="CZ130" s="40">
        <v>43.289111694780139</v>
      </c>
      <c r="DA130" s="40">
        <v>53.22320998479556</v>
      </c>
      <c r="DB130" s="40"/>
      <c r="DC130" s="40">
        <v>4.6709245812858118</v>
      </c>
      <c r="DD130" s="40">
        <v>1.6400738365012091</v>
      </c>
      <c r="DE130" s="40"/>
      <c r="DF130" s="40">
        <v>9.872738691786525</v>
      </c>
      <c r="DG130" s="40">
        <v>10.516922573027919</v>
      </c>
      <c r="DH130" s="40"/>
      <c r="DI130" s="40">
        <v>2.2627564534627727</v>
      </c>
      <c r="DJ130" s="40"/>
      <c r="DK130" s="40">
        <v>5.9090175347460763</v>
      </c>
      <c r="DL130" s="40">
        <v>5.1504202720879739</v>
      </c>
      <c r="DM130" s="40"/>
      <c r="DN130" s="40">
        <v>2.3314001887836469</v>
      </c>
      <c r="DO130" s="40">
        <v>2.8512137904569568</v>
      </c>
      <c r="DP130" s="40"/>
      <c r="DQ130" s="40">
        <v>19.66777057212245</v>
      </c>
      <c r="DR130" s="40"/>
    </row>
    <row r="131" spans="1:122" s="34" customFormat="1" ht="10.5" customHeight="1" thickBot="1">
      <c r="A131" s="21" t="s">
        <v>0</v>
      </c>
      <c r="B131" s="19">
        <v>25</v>
      </c>
      <c r="C131" s="20" t="s">
        <v>1</v>
      </c>
      <c r="D131" s="126">
        <v>1.4</v>
      </c>
      <c r="E131" s="144">
        <v>1400</v>
      </c>
      <c r="F131" s="145">
        <v>1030</v>
      </c>
      <c r="G131" s="128">
        <v>43.35</v>
      </c>
      <c r="H131" s="126">
        <v>3.15</v>
      </c>
      <c r="I131" s="126">
        <v>13.79</v>
      </c>
      <c r="J131" s="126">
        <v>13.14</v>
      </c>
      <c r="K131" s="126"/>
      <c r="L131" s="126">
        <v>3.32</v>
      </c>
      <c r="M131" s="126">
        <v>7.02</v>
      </c>
      <c r="N131" s="126">
        <v>3.22</v>
      </c>
      <c r="O131" s="126">
        <v>2.1800000000000002</v>
      </c>
      <c r="P131" s="126"/>
      <c r="Q131" s="127">
        <v>89.17</v>
      </c>
      <c r="R131" s="33"/>
      <c r="S131" s="33">
        <v>48.615005046540318</v>
      </c>
      <c r="T131" s="33">
        <v>3.532578221374902</v>
      </c>
      <c r="U131" s="33">
        <v>15.464842435796792</v>
      </c>
      <c r="V131" s="33">
        <v>14.73589772344959</v>
      </c>
      <c r="W131" s="33">
        <v>0</v>
      </c>
      <c r="X131" s="33">
        <v>3.7232252999887852</v>
      </c>
      <c r="Y131" s="33">
        <v>7.8726028933497814</v>
      </c>
      <c r="Z131" s="33">
        <v>3.6110799596276779</v>
      </c>
      <c r="AA131" s="33">
        <v>2.4447684198721542</v>
      </c>
      <c r="AB131" s="33">
        <v>0</v>
      </c>
      <c r="AC131" s="33">
        <v>99.999999999999986</v>
      </c>
      <c r="AD131" s="46">
        <v>0.55447937287757809</v>
      </c>
      <c r="AE131" s="46">
        <v>2.2203263840670937</v>
      </c>
      <c r="AF131" s="46">
        <v>0.31052753067130279</v>
      </c>
      <c r="AG131" s="47"/>
      <c r="AH131" s="19">
        <v>25</v>
      </c>
      <c r="AI131" s="127">
        <v>40.4</v>
      </c>
      <c r="AJ131" s="127">
        <v>4.2</v>
      </c>
      <c r="AK131" s="127">
        <v>13.41</v>
      </c>
      <c r="AL131" s="127">
        <v>0.03</v>
      </c>
      <c r="AM131" s="127">
        <v>12.25</v>
      </c>
      <c r="AN131" s="127">
        <v>12.64</v>
      </c>
      <c r="AO131" s="127">
        <v>11.19</v>
      </c>
      <c r="AP131" s="127">
        <v>0.01</v>
      </c>
      <c r="AQ131" s="127">
        <v>2.36</v>
      </c>
      <c r="AR131" s="127">
        <v>1.77</v>
      </c>
      <c r="AS131" s="127">
        <v>0</v>
      </c>
      <c r="AT131" s="151">
        <v>0</v>
      </c>
      <c r="AU131" s="151">
        <v>0</v>
      </c>
      <c r="AV131" s="151">
        <v>98.26</v>
      </c>
      <c r="AW131" s="35"/>
      <c r="AX131" s="46">
        <v>5.8856205017308891</v>
      </c>
      <c r="AY131" s="46">
        <v>2.1143794982691109</v>
      </c>
      <c r="AZ131" s="46">
        <v>0</v>
      </c>
      <c r="BA131" s="46">
        <v>8</v>
      </c>
      <c r="BB131" s="46">
        <v>0.18793500929513884</v>
      </c>
      <c r="BC131" s="46">
        <v>0.46026337815186247</v>
      </c>
      <c r="BD131" s="46">
        <v>3.4552307024888155E-3</v>
      </c>
      <c r="BE131" s="46">
        <v>0.73414064915135668</v>
      </c>
      <c r="BF131" s="46">
        <v>2.74457492058088</v>
      </c>
      <c r="BG131" s="46">
        <v>0.75834642914140482</v>
      </c>
      <c r="BH131" s="46">
        <v>1.233813820297141E-3</v>
      </c>
      <c r="BI131" s="46">
        <v>4.889949430843429</v>
      </c>
      <c r="BJ131" s="46">
        <v>0</v>
      </c>
      <c r="BK131" s="46">
        <v>0</v>
      </c>
      <c r="BL131" s="46">
        <v>0</v>
      </c>
      <c r="BM131" s="46">
        <v>1.7464771032256206</v>
      </c>
      <c r="BN131" s="46">
        <v>0.25352289677437945</v>
      </c>
      <c r="BO131" s="46">
        <v>2</v>
      </c>
      <c r="BP131" s="46">
        <v>0.41303556880923709</v>
      </c>
      <c r="BQ131" s="46">
        <v>0.32891031909469542</v>
      </c>
      <c r="BR131" s="46">
        <v>0.74194588790393246</v>
      </c>
      <c r="BS131" s="49" t="s">
        <v>622</v>
      </c>
      <c r="BT131" s="49" t="s">
        <v>624</v>
      </c>
      <c r="BU131" s="48">
        <v>0.64775425077812965</v>
      </c>
      <c r="BV131" s="46">
        <v>0.54368650439286204</v>
      </c>
      <c r="BW131" s="48">
        <v>0.24486783037589349</v>
      </c>
      <c r="BX131" s="48" t="s">
        <v>606</v>
      </c>
      <c r="BY131" s="48"/>
      <c r="BZ131" s="50">
        <v>1012.24042180177</v>
      </c>
      <c r="CA131" s="50">
        <v>541.53022439249912</v>
      </c>
      <c r="CB131" s="11">
        <v>803.0250750115614</v>
      </c>
      <c r="CC131" s="50">
        <v>513.59621047820917</v>
      </c>
      <c r="CD131" s="50">
        <v>531.26194953820777</v>
      </c>
      <c r="CE131" s="50">
        <v>964.85452805943021</v>
      </c>
      <c r="CF131" s="50">
        <v>908.10224433530675</v>
      </c>
      <c r="CG131" s="50">
        <v>451.25831758122104</v>
      </c>
      <c r="CH131" s="48">
        <v>-0.13085166652141283</v>
      </c>
      <c r="CI131" s="50">
        <v>964.85452805943021</v>
      </c>
      <c r="CJ131" s="49">
        <v>693.8712020460747</v>
      </c>
      <c r="CK131" s="50">
        <v>883.9398015354958</v>
      </c>
      <c r="CL131" s="50">
        <v>1000.3889989642394</v>
      </c>
      <c r="CM131" s="51">
        <v>2.7595037051338762</v>
      </c>
      <c r="CN131" s="51">
        <v>58.873616320465025</v>
      </c>
      <c r="CO131" s="51">
        <v>0.73231608162503403</v>
      </c>
      <c r="CP131" s="51">
        <v>18.823940601649195</v>
      </c>
      <c r="CQ131" s="51">
        <v>3.6526265756673597</v>
      </c>
      <c r="CR131" s="51">
        <v>1.552164983976773</v>
      </c>
      <c r="CS131" s="51">
        <v>2.8542611143805576</v>
      </c>
      <c r="CT131" s="51">
        <v>8.0142933486950394</v>
      </c>
      <c r="CU131" s="51">
        <v>6.0978431379444702</v>
      </c>
      <c r="CV131" s="51">
        <v>100.60106216440344</v>
      </c>
      <c r="CW131" s="49"/>
      <c r="CX131" s="48">
        <v>54.361950777100169</v>
      </c>
      <c r="CY131" s="48">
        <v>56.247212639087515</v>
      </c>
      <c r="CZ131" s="48">
        <v>44.651422193537968</v>
      </c>
      <c r="DA131" s="48">
        <v>54.671743552978739</v>
      </c>
      <c r="DB131" s="48"/>
      <c r="DC131" s="48">
        <v>4.4283327162383666</v>
      </c>
      <c r="DD131" s="48">
        <v>1.5397178021988935</v>
      </c>
      <c r="DE131" s="48"/>
      <c r="DF131" s="48">
        <v>7.1810723143382216</v>
      </c>
      <c r="DG131" s="48">
        <v>7.5556216166887573</v>
      </c>
      <c r="DH131" s="48"/>
      <c r="DI131" s="48">
        <v>2.288488650787893</v>
      </c>
      <c r="DJ131" s="48"/>
      <c r="DK131" s="48">
        <v>6.8387363822113389</v>
      </c>
      <c r="DL131" s="48">
        <v>5.0437080891168513</v>
      </c>
      <c r="DM131" s="48"/>
      <c r="DN131" s="48">
        <v>3.2915369255361231</v>
      </c>
      <c r="DO131" s="48">
        <v>2.7550412902919788</v>
      </c>
      <c r="DP131" s="48"/>
      <c r="DQ131" s="48">
        <v>17.674761082406519</v>
      </c>
      <c r="DR131" s="48"/>
    </row>
    <row r="132" spans="1:122" s="81" customFormat="1" ht="10.5" customHeight="1">
      <c r="A132" s="78" t="s">
        <v>607</v>
      </c>
      <c r="C132" s="77"/>
      <c r="D132" s="129"/>
      <c r="E132" s="146"/>
      <c r="F132" s="147"/>
      <c r="G132" s="131"/>
      <c r="H132" s="129"/>
      <c r="I132" s="129"/>
      <c r="J132" s="129"/>
      <c r="K132" s="129"/>
      <c r="L132" s="129"/>
      <c r="M132" s="129"/>
      <c r="N132" s="129"/>
      <c r="O132" s="129"/>
      <c r="P132" s="129"/>
      <c r="Q132" s="130"/>
      <c r="R132" s="79"/>
      <c r="S132" s="79"/>
      <c r="T132" s="79"/>
      <c r="U132" s="79"/>
      <c r="V132" s="79"/>
      <c r="W132" s="79"/>
      <c r="X132" s="79"/>
      <c r="Y132" s="79"/>
      <c r="Z132" s="79"/>
      <c r="AA132" s="79"/>
      <c r="AB132" s="79"/>
      <c r="AC132" s="79"/>
      <c r="AD132" s="80"/>
      <c r="AE132" s="80"/>
      <c r="AF132" s="80"/>
      <c r="AH132" s="76"/>
      <c r="AI132" s="130"/>
      <c r="AJ132" s="130"/>
      <c r="AK132" s="130"/>
      <c r="AL132" s="130"/>
      <c r="AM132" s="130"/>
      <c r="AN132" s="130"/>
      <c r="AO132" s="130"/>
      <c r="AP132" s="130"/>
      <c r="AQ132" s="130"/>
      <c r="AR132" s="130"/>
      <c r="AS132" s="130"/>
      <c r="AT132" s="130"/>
      <c r="AU132" s="130"/>
      <c r="AV132" s="130"/>
      <c r="AW132" s="79"/>
      <c r="AX132" s="80"/>
      <c r="AY132" s="80"/>
      <c r="AZ132" s="80"/>
      <c r="BA132" s="80"/>
      <c r="BB132" s="80"/>
      <c r="BC132" s="80"/>
      <c r="BD132" s="80"/>
      <c r="BE132" s="80"/>
      <c r="BF132" s="80"/>
      <c r="BG132" s="80"/>
      <c r="BH132" s="80"/>
      <c r="BI132" s="80"/>
      <c r="BJ132" s="80"/>
      <c r="BK132" s="80"/>
      <c r="BL132" s="80"/>
      <c r="BM132" s="80"/>
      <c r="BN132" s="80"/>
      <c r="BO132" s="80"/>
      <c r="BP132" s="80"/>
      <c r="BQ132" s="80"/>
      <c r="BR132" s="80"/>
      <c r="BS132" s="66"/>
      <c r="BT132" s="66"/>
      <c r="BU132" s="64"/>
      <c r="BV132" s="80"/>
      <c r="BW132" s="64"/>
      <c r="BX132" s="64"/>
      <c r="BY132" s="64"/>
      <c r="BZ132" s="82"/>
      <c r="CA132" s="82"/>
      <c r="CB132" s="82"/>
      <c r="CC132" s="82"/>
      <c r="CD132" s="82"/>
      <c r="CE132" s="82"/>
      <c r="CF132" s="82"/>
      <c r="CG132" s="82"/>
      <c r="CH132" s="64"/>
      <c r="CI132" s="82"/>
      <c r="CJ132" s="66"/>
      <c r="CK132" s="82"/>
      <c r="CL132" s="82"/>
      <c r="CM132" s="83"/>
      <c r="CN132" s="83"/>
      <c r="CO132" s="83"/>
      <c r="CP132" s="83"/>
      <c r="CQ132" s="83"/>
      <c r="CR132" s="83"/>
      <c r="CS132" s="83"/>
      <c r="CT132" s="83"/>
      <c r="CU132" s="83"/>
      <c r="CV132" s="83"/>
      <c r="CW132" s="66"/>
      <c r="CX132" s="64"/>
      <c r="CY132" s="64"/>
      <c r="CZ132" s="64"/>
      <c r="DA132" s="64"/>
      <c r="DB132" s="64"/>
      <c r="DC132" s="64"/>
      <c r="DD132" s="64"/>
      <c r="DE132" s="64"/>
      <c r="DF132" s="64"/>
      <c r="DG132" s="64"/>
      <c r="DH132" s="64"/>
      <c r="DI132" s="64"/>
      <c r="DJ132" s="64"/>
      <c r="DK132" s="64"/>
      <c r="DL132" s="64"/>
      <c r="DM132" s="64"/>
      <c r="DN132" s="64"/>
      <c r="DO132" s="64"/>
      <c r="DP132" s="64"/>
      <c r="DQ132" s="64"/>
      <c r="DR132" s="64"/>
    </row>
    <row r="133" spans="1:122" s="43" customFormat="1" ht="10.5" customHeight="1">
      <c r="A133" s="30" t="s">
        <v>294</v>
      </c>
      <c r="B133" s="25">
        <v>1951</v>
      </c>
      <c r="C133" s="30" t="s">
        <v>293</v>
      </c>
      <c r="D133" s="139"/>
      <c r="E133" s="139">
        <v>1000</v>
      </c>
      <c r="F133" s="139">
        <v>1025</v>
      </c>
      <c r="G133" s="132">
        <v>41.36</v>
      </c>
      <c r="H133" s="122">
        <v>2.57</v>
      </c>
      <c r="I133" s="122">
        <v>12.48</v>
      </c>
      <c r="J133" s="122">
        <v>9.6999999999999993</v>
      </c>
      <c r="K133" s="122">
        <v>0.2</v>
      </c>
      <c r="L133" s="122">
        <v>5.7</v>
      </c>
      <c r="M133" s="122">
        <v>8.35</v>
      </c>
      <c r="N133" s="122">
        <v>4.13</v>
      </c>
      <c r="O133" s="122">
        <v>1.97</v>
      </c>
      <c r="P133" s="122">
        <v>1.65</v>
      </c>
      <c r="Q133" s="122">
        <v>88.11</v>
      </c>
      <c r="R133" s="26"/>
      <c r="S133" s="26">
        <v>46.941323345817729</v>
      </c>
      <c r="T133" s="26">
        <v>2.9168085347860626</v>
      </c>
      <c r="U133" s="26">
        <v>14.164113040517535</v>
      </c>
      <c r="V133" s="26">
        <v>11.00896606514584</v>
      </c>
      <c r="W133" s="26">
        <v>0.22698899103393488</v>
      </c>
      <c r="X133" s="26">
        <v>6.469186244467144</v>
      </c>
      <c r="Y133" s="26">
        <v>9.4767903756667806</v>
      </c>
      <c r="Z133" s="26">
        <v>4.687322664850754</v>
      </c>
      <c r="AA133" s="26">
        <v>2.2358415616842584</v>
      </c>
      <c r="AB133" s="26">
        <v>1.8726591760299627</v>
      </c>
      <c r="AC133" s="26">
        <v>100</v>
      </c>
      <c r="AD133" s="42">
        <v>0.54242866539791557</v>
      </c>
      <c r="AE133" s="42">
        <v>0.95467690555818141</v>
      </c>
      <c r="AF133" s="42">
        <v>0.51159350026414629</v>
      </c>
      <c r="AG133" s="42"/>
      <c r="AH133" s="25">
        <v>1951</v>
      </c>
      <c r="AI133" s="122">
        <v>42.22</v>
      </c>
      <c r="AJ133" s="122">
        <v>3.42</v>
      </c>
      <c r="AK133" s="122">
        <v>11.34</v>
      </c>
      <c r="AL133" s="122">
        <v>0.38</v>
      </c>
      <c r="AM133" s="122">
        <v>7.55</v>
      </c>
      <c r="AN133" s="122">
        <v>15.87</v>
      </c>
      <c r="AO133" s="122">
        <v>11.31</v>
      </c>
      <c r="AP133" s="122">
        <v>0.09</v>
      </c>
      <c r="AQ133" s="122">
        <v>2.66</v>
      </c>
      <c r="AR133" s="122">
        <v>1.23</v>
      </c>
      <c r="AS133" s="122">
        <v>0.35</v>
      </c>
      <c r="AT133" s="122">
        <v>0.08</v>
      </c>
      <c r="AU133" s="122"/>
      <c r="AV133" s="122">
        <v>96.500000000000014</v>
      </c>
      <c r="AW133" s="26"/>
      <c r="AX133" s="42">
        <v>6.1784854666204057</v>
      </c>
      <c r="AY133" s="42">
        <v>1.8215145333795943</v>
      </c>
      <c r="AZ133" s="42">
        <v>0</v>
      </c>
      <c r="BA133" s="42">
        <v>8</v>
      </c>
      <c r="BB133" s="42">
        <v>0.13418366899594814</v>
      </c>
      <c r="BC133" s="42">
        <v>0.37647500357614949</v>
      </c>
      <c r="BD133" s="42">
        <v>4.396350422999621E-2</v>
      </c>
      <c r="BE133" s="42">
        <v>0.45736286325941222</v>
      </c>
      <c r="BF133" s="42">
        <v>3.4614483292523981</v>
      </c>
      <c r="BG133" s="42">
        <v>0.46664220300213199</v>
      </c>
      <c r="BH133" s="42">
        <v>1.1154370088743291E-2</v>
      </c>
      <c r="BI133" s="42">
        <v>4.9512299424047788</v>
      </c>
      <c r="BJ133" s="42">
        <v>0</v>
      </c>
      <c r="BK133" s="42">
        <v>0</v>
      </c>
      <c r="BL133" s="42">
        <v>0</v>
      </c>
      <c r="BM133" s="42">
        <v>1.7731616281145051</v>
      </c>
      <c r="BN133" s="42">
        <v>0.22683837188549494</v>
      </c>
      <c r="BO133" s="42">
        <v>2</v>
      </c>
      <c r="BP133" s="42">
        <v>0.52783806780246201</v>
      </c>
      <c r="BQ133" s="42">
        <v>0.22959490901540996</v>
      </c>
      <c r="BR133" s="42">
        <v>0.75743297681787203</v>
      </c>
      <c r="BS133" s="24" t="s">
        <v>622</v>
      </c>
      <c r="BT133" s="24" t="s">
        <v>624</v>
      </c>
      <c r="BU133" s="40">
        <v>0.88120380648805907</v>
      </c>
      <c r="BV133" s="42">
        <v>0.26688831700021665</v>
      </c>
      <c r="BW133" s="40">
        <v>0.27955878627248465</v>
      </c>
      <c r="BX133" s="40" t="s">
        <v>606</v>
      </c>
      <c r="BY133" s="40"/>
      <c r="BZ133" s="44">
        <v>983.75153910573886</v>
      </c>
      <c r="CA133" s="44">
        <v>323.19660583279517</v>
      </c>
      <c r="CB133" s="5">
        <v>1085.4458925796637</v>
      </c>
      <c r="CC133" s="44">
        <v>402.82794188951834</v>
      </c>
      <c r="CD133" s="44">
        <v>497.21632386614726</v>
      </c>
      <c r="CE133" s="44">
        <v>1134.390760248476</v>
      </c>
      <c r="CF133" s="44">
        <v>1221.0983506062512</v>
      </c>
      <c r="CG133" s="44">
        <v>731.56281835895766</v>
      </c>
      <c r="CH133" s="40">
        <v>-0.12497394753062888</v>
      </c>
      <c r="CI133" s="44">
        <v>1221.0983506062512</v>
      </c>
      <c r="CJ133" s="24">
        <v>979.56469353363036</v>
      </c>
      <c r="CK133" s="44">
        <v>1153.2721215929573</v>
      </c>
      <c r="CL133" s="44">
        <v>1086.356984845836</v>
      </c>
      <c r="CM133" s="45">
        <v>5.3609803540993379</v>
      </c>
      <c r="CN133" s="45">
        <v>63.300825503716659</v>
      </c>
      <c r="CO133" s="45">
        <v>0.22695016687657729</v>
      </c>
      <c r="CP133" s="45">
        <v>17.615540753130972</v>
      </c>
      <c r="CQ133" s="45">
        <v>2.5506420158117602</v>
      </c>
      <c r="CR133" s="45">
        <v>3.0489781576207227</v>
      </c>
      <c r="CS133" s="45">
        <v>-1.6957076254027319</v>
      </c>
      <c r="CT133" s="45">
        <v>4.7190645756040759</v>
      </c>
      <c r="CU133" s="45">
        <v>5.3119627831156935</v>
      </c>
      <c r="CV133" s="45">
        <v>95.078256330473721</v>
      </c>
      <c r="CW133" s="24"/>
      <c r="CX133" s="40">
        <v>53.07697211408</v>
      </c>
      <c r="CY133" s="40">
        <v>56.013518717896147</v>
      </c>
      <c r="CZ133" s="40">
        <v>58.405127777089007</v>
      </c>
      <c r="DA133" s="40">
        <v>57.676590194016313</v>
      </c>
      <c r="DB133" s="40"/>
      <c r="DC133" s="40">
        <v>1.414355507795942</v>
      </c>
      <c r="DD133" s="40">
        <v>1.5220999213595738</v>
      </c>
      <c r="DE133" s="40"/>
      <c r="DF133" s="40">
        <v>5.4275441101252246</v>
      </c>
      <c r="DG133" s="40">
        <v>5.1248698804315973</v>
      </c>
      <c r="DH133" s="40"/>
      <c r="DI133" s="40">
        <v>2.4699018926891076</v>
      </c>
      <c r="DJ133" s="40"/>
      <c r="DK133" s="40">
        <v>6.7626766188314207</v>
      </c>
      <c r="DL133" s="40">
        <v>5.4141780302590234</v>
      </c>
      <c r="DM133" s="40"/>
      <c r="DN133" s="40">
        <v>3.4753440921944954</v>
      </c>
      <c r="DO133" s="40">
        <v>2.2039702214351697</v>
      </c>
      <c r="DP133" s="40"/>
      <c r="DQ133" s="40">
        <v>17.085695767539928</v>
      </c>
      <c r="DR133" s="40"/>
    </row>
    <row r="134" spans="1:122" s="43" customFormat="1" ht="10.5" customHeight="1">
      <c r="A134" s="30" t="s">
        <v>275</v>
      </c>
      <c r="B134" s="25">
        <v>1388</v>
      </c>
      <c r="C134" s="30" t="s">
        <v>276</v>
      </c>
      <c r="D134" s="139"/>
      <c r="E134" s="139">
        <v>2000</v>
      </c>
      <c r="F134" s="139">
        <v>1050</v>
      </c>
      <c r="G134" s="132">
        <v>37.520000000000003</v>
      </c>
      <c r="H134" s="122">
        <v>2.2599999999999998</v>
      </c>
      <c r="I134" s="122">
        <v>12.66</v>
      </c>
      <c r="J134" s="122">
        <v>10.77</v>
      </c>
      <c r="K134" s="122">
        <v>0.27</v>
      </c>
      <c r="L134" s="122">
        <v>5.16</v>
      </c>
      <c r="M134" s="122">
        <v>9</v>
      </c>
      <c r="N134" s="122">
        <v>3.8</v>
      </c>
      <c r="O134" s="122">
        <v>1.8</v>
      </c>
      <c r="P134" s="122"/>
      <c r="Q134" s="122">
        <v>83.24</v>
      </c>
      <c r="R134" s="26"/>
      <c r="S134" s="26">
        <v>45.074483421432006</v>
      </c>
      <c r="T134" s="26">
        <v>2.7150408457472368</v>
      </c>
      <c r="U134" s="26">
        <v>15.209034118212401</v>
      </c>
      <c r="V134" s="26">
        <v>12.938491110043248</v>
      </c>
      <c r="W134" s="26">
        <v>0.32436328688130711</v>
      </c>
      <c r="X134" s="26">
        <v>6.1989428159538686</v>
      </c>
      <c r="Y134" s="26">
        <v>10.812109562710235</v>
      </c>
      <c r="Z134" s="26">
        <v>4.5651129264776555</v>
      </c>
      <c r="AA134" s="26">
        <v>2.1624219125420474</v>
      </c>
      <c r="AB134" s="26">
        <v>0</v>
      </c>
      <c r="AC134" s="26">
        <v>100</v>
      </c>
      <c r="AD134" s="42">
        <v>0.52208474181485898</v>
      </c>
      <c r="AE134" s="42">
        <v>1.1709154590288342</v>
      </c>
      <c r="AF134" s="42">
        <v>0.46063516469100696</v>
      </c>
      <c r="AG134" s="42"/>
      <c r="AH134" s="25">
        <v>1388</v>
      </c>
      <c r="AI134" s="122">
        <v>41.9</v>
      </c>
      <c r="AJ134" s="122">
        <v>1.61</v>
      </c>
      <c r="AK134" s="122">
        <v>12.9</v>
      </c>
      <c r="AL134" s="122">
        <v>0.37</v>
      </c>
      <c r="AM134" s="122">
        <v>8.5</v>
      </c>
      <c r="AN134" s="122">
        <v>15.22</v>
      </c>
      <c r="AO134" s="122">
        <v>9.9600000000000009</v>
      </c>
      <c r="AP134" s="122">
        <v>0.1</v>
      </c>
      <c r="AQ134" s="122">
        <v>2.5499999999999998</v>
      </c>
      <c r="AR134" s="122">
        <v>1.61</v>
      </c>
      <c r="AS134" s="122">
        <v>1.25</v>
      </c>
      <c r="AT134" s="122">
        <v>0</v>
      </c>
      <c r="AU134" s="122">
        <v>0</v>
      </c>
      <c r="AV134" s="122">
        <v>95.97</v>
      </c>
      <c r="AW134" s="26"/>
      <c r="AX134" s="42">
        <v>6.2066695193616894</v>
      </c>
      <c r="AY134" s="42">
        <v>1.7933304806383106</v>
      </c>
      <c r="AZ134" s="42">
        <v>0</v>
      </c>
      <c r="BA134" s="42">
        <v>8</v>
      </c>
      <c r="BB134" s="42">
        <v>0.45862235445526567</v>
      </c>
      <c r="BC134" s="42">
        <v>0.17939763529949562</v>
      </c>
      <c r="BD134" s="42">
        <v>4.3330253245715863E-2</v>
      </c>
      <c r="BE134" s="42">
        <v>0.52047317672705162</v>
      </c>
      <c r="BF134" s="42">
        <v>3.3602870391031971</v>
      </c>
      <c r="BG134" s="42">
        <v>0.43788954116927403</v>
      </c>
      <c r="BH134" s="42">
        <v>0</v>
      </c>
      <c r="BI134" s="42">
        <v>5</v>
      </c>
      <c r="BJ134" s="42">
        <v>0</v>
      </c>
      <c r="BK134" s="42">
        <v>9.4634259657754738E-2</v>
      </c>
      <c r="BL134" s="42">
        <v>1.2545366070330377E-2</v>
      </c>
      <c r="BM134" s="42">
        <v>1.5806141154656206</v>
      </c>
      <c r="BN134" s="42">
        <v>0.31220625880629438</v>
      </c>
      <c r="BO134" s="42">
        <v>2</v>
      </c>
      <c r="BP134" s="42">
        <v>0.42011245754103421</v>
      </c>
      <c r="BQ134" s="42">
        <v>0.30420322687653983</v>
      </c>
      <c r="BR134" s="42">
        <v>0.72431568441757399</v>
      </c>
      <c r="BS134" s="24" t="s">
        <v>622</v>
      </c>
      <c r="BT134" s="24" t="s">
        <v>624</v>
      </c>
      <c r="BU134" s="40">
        <v>0.86320326809494463</v>
      </c>
      <c r="BV134" s="42">
        <v>0.31330246470524331</v>
      </c>
      <c r="BW134" s="40">
        <v>0.26757052551436861</v>
      </c>
      <c r="BX134" s="40" t="s">
        <v>606</v>
      </c>
      <c r="BY134" s="40"/>
      <c r="BZ134" s="44">
        <v>971.42274164504965</v>
      </c>
      <c r="CA134" s="44">
        <v>476.85514485533514</v>
      </c>
      <c r="CB134" s="5">
        <v>2601.9891849458654</v>
      </c>
      <c r="CC134" s="44">
        <v>617.29748169822676</v>
      </c>
      <c r="CD134" s="44">
        <v>614.54150271415028</v>
      </c>
      <c r="CE134" s="44">
        <v>1697.4145553291719</v>
      </c>
      <c r="CF134" s="44">
        <v>1995.5540894920146</v>
      </c>
      <c r="CG134" s="44">
        <v>1080.117073630945</v>
      </c>
      <c r="CH134" s="40">
        <v>0.23306595544764641</v>
      </c>
      <c r="CI134" s="44">
        <v>1995.5540894920146</v>
      </c>
      <c r="CJ134" s="24">
        <v>2515.1796012019909</v>
      </c>
      <c r="CK134" s="44">
        <v>2298.7716372189398</v>
      </c>
      <c r="CL134" s="44">
        <v>1086.9960743186177</v>
      </c>
      <c r="CM134" s="45">
        <v>7.7065822756330853</v>
      </c>
      <c r="CN134" s="45">
        <v>67.245129431055219</v>
      </c>
      <c r="CO134" s="45">
        <v>0.16913862370836835</v>
      </c>
      <c r="CP134" s="45">
        <v>18.119383864534608</v>
      </c>
      <c r="CQ134" s="45">
        <v>1.054533225032388</v>
      </c>
      <c r="CR134" s="45">
        <v>1473198.4700298861</v>
      </c>
      <c r="CS134" s="45">
        <v>-1.6611058436130435</v>
      </c>
      <c r="CT134" s="45">
        <v>7.1272684507427186</v>
      </c>
      <c r="CU134" s="45">
        <v>8.6484772967218326</v>
      </c>
      <c r="CV134" s="45">
        <v>1473299.1728549344</v>
      </c>
      <c r="CW134" s="24"/>
      <c r="CX134" s="40">
        <v>49.652316624667179</v>
      </c>
      <c r="CY134" s="40">
        <v>53.143670923312328</v>
      </c>
      <c r="CZ134" s="40">
        <v>60.152620926481887</v>
      </c>
      <c r="DA134" s="40">
        <v>59.162915732469472</v>
      </c>
      <c r="DB134" s="40"/>
      <c r="DC134" s="40">
        <v>1.1754171879663506</v>
      </c>
      <c r="DD134" s="40">
        <v>1.3674324624484095</v>
      </c>
      <c r="DE134" s="40"/>
      <c r="DF134" s="40">
        <v>7.7735410461394663</v>
      </c>
      <c r="DG134" s="40">
        <v>6.0163174542241977</v>
      </c>
      <c r="DH134" s="40"/>
      <c r="DI134" s="40">
        <v>2.838134214303099</v>
      </c>
      <c r="DJ134" s="40"/>
      <c r="DK134" s="40">
        <v>6.7348654381158042</v>
      </c>
      <c r="DL134" s="40">
        <v>7.5052480095322291</v>
      </c>
      <c r="DM134" s="40"/>
      <c r="DN134" s="40">
        <v>2.7651817815426711</v>
      </c>
      <c r="DO134" s="40">
        <v>0.84562322898008002</v>
      </c>
      <c r="DP134" s="40"/>
      <c r="DQ134" s="40">
        <v>17.576238494394126</v>
      </c>
      <c r="DR134" s="40"/>
    </row>
    <row r="135" spans="1:122" s="43" customFormat="1" ht="10.5" customHeight="1">
      <c r="A135" s="30" t="s">
        <v>275</v>
      </c>
      <c r="B135" s="25">
        <v>1393</v>
      </c>
      <c r="C135" s="30" t="s">
        <v>276</v>
      </c>
      <c r="D135" s="139"/>
      <c r="E135" s="139">
        <v>2000</v>
      </c>
      <c r="F135" s="139">
        <v>1000</v>
      </c>
      <c r="G135" s="132">
        <v>38.79</v>
      </c>
      <c r="H135" s="122">
        <v>2.12</v>
      </c>
      <c r="I135" s="122">
        <v>13.08</v>
      </c>
      <c r="J135" s="122">
        <v>8.7200000000000006</v>
      </c>
      <c r="K135" s="122"/>
      <c r="L135" s="122">
        <v>4.93</v>
      </c>
      <c r="M135" s="122">
        <v>7.89</v>
      </c>
      <c r="N135" s="122">
        <v>3.9</v>
      </c>
      <c r="O135" s="122">
        <v>1.8</v>
      </c>
      <c r="P135" s="122"/>
      <c r="Q135" s="122">
        <v>81.22999999999999</v>
      </c>
      <c r="R135" s="26"/>
      <c r="S135" s="26">
        <v>47.753293118306047</v>
      </c>
      <c r="T135" s="26">
        <v>2.6098731995568145</v>
      </c>
      <c r="U135" s="26">
        <v>16.102425212359968</v>
      </c>
      <c r="V135" s="26">
        <v>10.734950141573313</v>
      </c>
      <c r="W135" s="26">
        <v>0</v>
      </c>
      <c r="X135" s="26">
        <v>6.0691862612335346</v>
      </c>
      <c r="Y135" s="26">
        <v>9.7131601625015396</v>
      </c>
      <c r="Z135" s="26">
        <v>4.8011818293733848</v>
      </c>
      <c r="AA135" s="26">
        <v>2.2159300750954083</v>
      </c>
      <c r="AB135" s="26">
        <v>0</v>
      </c>
      <c r="AC135" s="26">
        <v>100.00000000000003</v>
      </c>
      <c r="AD135" s="42">
        <v>0.54811817319644895</v>
      </c>
      <c r="AE135" s="42">
        <v>0.99226826946035973</v>
      </c>
      <c r="AF135" s="42">
        <v>0.50194043409167344</v>
      </c>
      <c r="AG135" s="42"/>
      <c r="AH135" s="25">
        <v>1393</v>
      </c>
      <c r="AI135" s="122">
        <v>42.95</v>
      </c>
      <c r="AJ135" s="122">
        <v>2.11</v>
      </c>
      <c r="AK135" s="122">
        <v>13.17</v>
      </c>
      <c r="AL135" s="122">
        <v>0.46</v>
      </c>
      <c r="AM135" s="122">
        <v>8.1300000000000008</v>
      </c>
      <c r="AN135" s="122">
        <v>15.07</v>
      </c>
      <c r="AO135" s="122">
        <v>10.73</v>
      </c>
      <c r="AP135" s="122">
        <v>0</v>
      </c>
      <c r="AQ135" s="122">
        <v>2.15</v>
      </c>
      <c r="AR135" s="122">
        <v>1.76</v>
      </c>
      <c r="AS135" s="122">
        <v>0</v>
      </c>
      <c r="AT135" s="122">
        <v>0</v>
      </c>
      <c r="AU135" s="122">
        <v>0</v>
      </c>
      <c r="AV135" s="122">
        <v>96.53000000000003</v>
      </c>
      <c r="AW135" s="26"/>
      <c r="AX135" s="42">
        <v>6.2307386573862917</v>
      </c>
      <c r="AY135" s="42">
        <v>1.7692613426137083</v>
      </c>
      <c r="AZ135" s="42">
        <v>0</v>
      </c>
      <c r="BA135" s="42">
        <v>8</v>
      </c>
      <c r="BB135" s="42">
        <v>0.4823173175716855</v>
      </c>
      <c r="BC135" s="42">
        <v>0.23025287533174793</v>
      </c>
      <c r="BD135" s="42">
        <v>5.2756879990941571E-2</v>
      </c>
      <c r="BE135" s="42">
        <v>0.48788758678010424</v>
      </c>
      <c r="BF135" s="42">
        <v>3.2584176199841384</v>
      </c>
      <c r="BG135" s="42">
        <v>0.48836772034138232</v>
      </c>
      <c r="BH135" s="42">
        <v>0</v>
      </c>
      <c r="BI135" s="42">
        <v>5</v>
      </c>
      <c r="BJ135" s="42">
        <v>0</v>
      </c>
      <c r="BK135" s="42">
        <v>1.0093476456493278E-2</v>
      </c>
      <c r="BL135" s="42">
        <v>0</v>
      </c>
      <c r="BM135" s="42">
        <v>1.6676235071172212</v>
      </c>
      <c r="BN135" s="42">
        <v>0.32228301642628554</v>
      </c>
      <c r="BO135" s="42">
        <v>2</v>
      </c>
      <c r="BP135" s="42">
        <v>0.28240335729356147</v>
      </c>
      <c r="BQ135" s="42">
        <v>0.32567346674021208</v>
      </c>
      <c r="BR135" s="42">
        <v>0.6080768240337735</v>
      </c>
      <c r="BS135" s="24" t="s">
        <v>622</v>
      </c>
      <c r="BT135" s="24" t="s">
        <v>624</v>
      </c>
      <c r="BU135" s="40">
        <v>0.86732039517185255</v>
      </c>
      <c r="BV135" s="42">
        <v>0.30264731924880933</v>
      </c>
      <c r="BW135" s="40">
        <v>0.30500553989638568</v>
      </c>
      <c r="BX135" s="40" t="s">
        <v>606</v>
      </c>
      <c r="BY135" s="40"/>
      <c r="BZ135" s="44">
        <v>973.1503438152256</v>
      </c>
      <c r="CA135" s="44">
        <v>488.16109471878377</v>
      </c>
      <c r="CB135" s="5">
        <v>1545.9146725179289</v>
      </c>
      <c r="CC135" s="44">
        <v>612.4446995507169</v>
      </c>
      <c r="CD135" s="44">
        <v>604.07605751416952</v>
      </c>
      <c r="CE135" s="44">
        <v>1323.1564100438827</v>
      </c>
      <c r="CF135" s="44">
        <v>1635.7139942099845</v>
      </c>
      <c r="CG135" s="44">
        <v>710.71171049316581</v>
      </c>
      <c r="CH135" s="40">
        <v>-5.8088148905265126E-2</v>
      </c>
      <c r="CI135" s="44">
        <v>1635.7139942099845</v>
      </c>
      <c r="CJ135" s="24">
        <v>1443.0922400124912</v>
      </c>
      <c r="CK135" s="44">
        <v>1590.8143333639568</v>
      </c>
      <c r="CL135" s="44">
        <v>1036.1812691686225</v>
      </c>
      <c r="CM135" s="45">
        <v>6.7396404735186293</v>
      </c>
      <c r="CN135" s="45">
        <v>65.783661674453299</v>
      </c>
      <c r="CO135" s="45">
        <v>0.26007994321828903</v>
      </c>
      <c r="CP135" s="45">
        <v>17.669965261430331</v>
      </c>
      <c r="CQ135" s="45">
        <v>1.168675125309552</v>
      </c>
      <c r="CR135" s="45">
        <v>935.72522309255476</v>
      </c>
      <c r="CS135" s="45">
        <v>5.5951007255946372E-2</v>
      </c>
      <c r="CT135" s="45">
        <v>9.5893066133294109</v>
      </c>
      <c r="CU135" s="45">
        <v>8.3200475928877502</v>
      </c>
      <c r="CV135" s="45">
        <v>1038.5729103104393</v>
      </c>
      <c r="CW135" s="24"/>
      <c r="CX135" s="40">
        <v>52.298535207798921</v>
      </c>
      <c r="CY135" s="40">
        <v>56.631497095902873</v>
      </c>
      <c r="CZ135" s="40">
        <v>60.994140110672873</v>
      </c>
      <c r="DA135" s="40">
        <v>60.540259059767024</v>
      </c>
      <c r="DB135" s="40"/>
      <c r="DC135" s="40">
        <v>1.3053867498109406</v>
      </c>
      <c r="DD135" s="40">
        <v>1.4523200241776357</v>
      </c>
      <c r="DE135" s="40"/>
      <c r="DF135" s="40">
        <v>5.390706225224605</v>
      </c>
      <c r="DG135" s="40">
        <v>4.9088402562043365</v>
      </c>
      <c r="DH135" s="40"/>
      <c r="DI135" s="40">
        <v>2.4019645137991876</v>
      </c>
      <c r="DJ135" s="40"/>
      <c r="DK135" s="40">
        <v>6.8853124154816472</v>
      </c>
      <c r="DL135" s="40">
        <v>7.0260490331579923</v>
      </c>
      <c r="DM135" s="40"/>
      <c r="DN135" s="40">
        <v>3.3184441068628638</v>
      </c>
      <c r="DO135" s="40">
        <v>1.3186846891812434</v>
      </c>
      <c r="DP135" s="40"/>
      <c r="DQ135" s="40">
        <v>16.809000205818851</v>
      </c>
      <c r="DR135" s="40"/>
    </row>
    <row r="136" spans="1:122" s="43" customFormat="1" ht="10.5" customHeight="1">
      <c r="A136" s="30" t="s">
        <v>275</v>
      </c>
      <c r="B136" s="25">
        <v>1409</v>
      </c>
      <c r="C136" s="30" t="s">
        <v>276</v>
      </c>
      <c r="D136" s="139"/>
      <c r="E136" s="139">
        <v>1000</v>
      </c>
      <c r="F136" s="139">
        <v>1000</v>
      </c>
      <c r="G136" s="132">
        <v>42.68</v>
      </c>
      <c r="H136" s="122">
        <v>2.19</v>
      </c>
      <c r="I136" s="122">
        <v>14.15</v>
      </c>
      <c r="J136" s="122">
        <v>10.77</v>
      </c>
      <c r="K136" s="122"/>
      <c r="L136" s="122">
        <v>4.83</v>
      </c>
      <c r="M136" s="122">
        <v>9.49</v>
      </c>
      <c r="N136" s="122">
        <v>4</v>
      </c>
      <c r="O136" s="122">
        <v>1.95</v>
      </c>
      <c r="P136" s="122"/>
      <c r="Q136" s="122">
        <v>90.059999999999988</v>
      </c>
      <c r="R136" s="26"/>
      <c r="S136" s="26">
        <v>47.390628469908961</v>
      </c>
      <c r="T136" s="26">
        <v>2.4317121918720859</v>
      </c>
      <c r="U136" s="26">
        <v>15.71174772373973</v>
      </c>
      <c r="V136" s="26">
        <v>11.958694203864091</v>
      </c>
      <c r="W136" s="26">
        <v>0</v>
      </c>
      <c r="X136" s="26">
        <v>5.3630912724850104</v>
      </c>
      <c r="Y136" s="26">
        <v>10.537419498112371</v>
      </c>
      <c r="Z136" s="26">
        <v>4.4414834554741285</v>
      </c>
      <c r="AA136" s="26">
        <v>2.1652231845436378</v>
      </c>
      <c r="AB136" s="26">
        <v>0</v>
      </c>
      <c r="AC136" s="26">
        <v>100</v>
      </c>
      <c r="AD136" s="42">
        <v>0.54211721835834858</v>
      </c>
      <c r="AE136" s="42">
        <v>1.2509158941177605</v>
      </c>
      <c r="AF136" s="42">
        <v>0.44426360070283605</v>
      </c>
      <c r="AG136" s="42"/>
      <c r="AH136" s="25">
        <v>1409</v>
      </c>
      <c r="AI136" s="122">
        <v>45.3</v>
      </c>
      <c r="AJ136" s="122">
        <v>2.25</v>
      </c>
      <c r="AK136" s="122">
        <v>11.92</v>
      </c>
      <c r="AL136" s="122">
        <v>0.4</v>
      </c>
      <c r="AM136" s="122">
        <v>9.2200000000000006</v>
      </c>
      <c r="AN136" s="122">
        <v>16.22</v>
      </c>
      <c r="AO136" s="122">
        <v>11.53</v>
      </c>
      <c r="AP136" s="122">
        <v>0</v>
      </c>
      <c r="AQ136" s="122">
        <v>2.4900000000000002</v>
      </c>
      <c r="AR136" s="122">
        <v>1.2</v>
      </c>
      <c r="AS136" s="122">
        <v>1.02</v>
      </c>
      <c r="AT136" s="122">
        <v>0</v>
      </c>
      <c r="AU136" s="122">
        <v>0</v>
      </c>
      <c r="AV136" s="122">
        <v>101.55</v>
      </c>
      <c r="AW136" s="26"/>
      <c r="AX136" s="42">
        <v>6.3201735716472278</v>
      </c>
      <c r="AY136" s="42">
        <v>1.6798264283527722</v>
      </c>
      <c r="AZ136" s="42">
        <v>0</v>
      </c>
      <c r="BA136" s="42">
        <v>8</v>
      </c>
      <c r="BB136" s="42">
        <v>0.28006512159829411</v>
      </c>
      <c r="BC136" s="42">
        <v>0.23613456397973204</v>
      </c>
      <c r="BD136" s="42">
        <v>4.4120019884492281E-2</v>
      </c>
      <c r="BE136" s="42">
        <v>0.53160342019830154</v>
      </c>
      <c r="BF136" s="42">
        <v>3.3728636057056991</v>
      </c>
      <c r="BG136" s="42">
        <v>0.53521326863348051</v>
      </c>
      <c r="BH136" s="42">
        <v>0</v>
      </c>
      <c r="BI136" s="42">
        <v>5</v>
      </c>
      <c r="BJ136" s="42">
        <v>0</v>
      </c>
      <c r="BK136" s="42">
        <v>8.9679158642352874E-3</v>
      </c>
      <c r="BL136" s="42">
        <v>0</v>
      </c>
      <c r="BM136" s="42">
        <v>1.7233838937783772</v>
      </c>
      <c r="BN136" s="42">
        <v>0.26764819035738752</v>
      </c>
      <c r="BO136" s="42">
        <v>2</v>
      </c>
      <c r="BP136" s="42">
        <v>0.40586406933490826</v>
      </c>
      <c r="BQ136" s="42">
        <v>0.21355285973470114</v>
      </c>
      <c r="BR136" s="42">
        <v>0.61941692906960943</v>
      </c>
      <c r="BS136" s="24" t="s">
        <v>622</v>
      </c>
      <c r="BT136" s="24" t="s">
        <v>624</v>
      </c>
      <c r="BU136" s="40">
        <v>0.861073535370665</v>
      </c>
      <c r="BV136" s="42">
        <v>0.31888905191951311</v>
      </c>
      <c r="BW136" s="40">
        <v>0.25492445448893869</v>
      </c>
      <c r="BX136" s="40" t="s">
        <v>606</v>
      </c>
      <c r="BY136" s="40"/>
      <c r="BZ136" s="44">
        <v>948.97510519881507</v>
      </c>
      <c r="CA136" s="44">
        <v>321.10443081637521</v>
      </c>
      <c r="CB136" s="5">
        <v>866.70039756829465</v>
      </c>
      <c r="CC136" s="44">
        <v>379.43168734683695</v>
      </c>
      <c r="CD136" s="44">
        <v>446.29851752972985</v>
      </c>
      <c r="CE136" s="44">
        <v>984.80436810356184</v>
      </c>
      <c r="CF136" s="44">
        <v>1160.850663578864</v>
      </c>
      <c r="CG136" s="44">
        <v>605.37268075672489</v>
      </c>
      <c r="CH136" s="40">
        <v>-0.33939094390156982</v>
      </c>
      <c r="CI136" s="44">
        <v>1160.850663578864</v>
      </c>
      <c r="CJ136" s="24">
        <v>752.1927350167955</v>
      </c>
      <c r="CK136" s="44">
        <v>1013.7755305735793</v>
      </c>
      <c r="CL136" s="44">
        <v>1013.1022445265819</v>
      </c>
      <c r="CM136" s="45">
        <v>5.2714372060204031</v>
      </c>
      <c r="CN136" s="45">
        <v>68.115740909663373</v>
      </c>
      <c r="CO136" s="45">
        <v>0.12889116346712456</v>
      </c>
      <c r="CP136" s="45">
        <v>17.023823094132645</v>
      </c>
      <c r="CQ136" s="45">
        <v>1.5962828967623177</v>
      </c>
      <c r="CR136" s="45">
        <v>0.91752839034137479</v>
      </c>
      <c r="CS136" s="45">
        <v>-2.1499941230399555</v>
      </c>
      <c r="CT136" s="45">
        <v>5.4809797699685765</v>
      </c>
      <c r="CU136" s="45">
        <v>7.3408825706231617</v>
      </c>
      <c r="CV136" s="45">
        <v>98.454134671918609</v>
      </c>
      <c r="CW136" s="24"/>
      <c r="CX136" s="40">
        <v>57.113995753940699</v>
      </c>
      <c r="CY136" s="40">
        <v>60.142326757354397</v>
      </c>
      <c r="CZ136" s="40">
        <v>62.51949845263961</v>
      </c>
      <c r="DA136" s="40">
        <v>62.108699232341806</v>
      </c>
      <c r="DB136" s="40"/>
      <c r="DC136" s="40">
        <v>0.87407933511005931</v>
      </c>
      <c r="DD136" s="40">
        <v>0.92925642876394987</v>
      </c>
      <c r="DE136" s="40"/>
      <c r="DF136" s="40">
        <v>4.2573058067375964</v>
      </c>
      <c r="DG136" s="40">
        <v>3.9393682507233265</v>
      </c>
      <c r="DH136" s="40"/>
      <c r="DI136" s="40">
        <v>1.7732098847343627</v>
      </c>
      <c r="DJ136" s="40"/>
      <c r="DK136" s="40">
        <v>6.0358054198034861</v>
      </c>
      <c r="DL136" s="40">
        <v>5.2343691267938999</v>
      </c>
      <c r="DM136" s="40"/>
      <c r="DN136" s="40">
        <v>3.1058185945677725</v>
      </c>
      <c r="DO136" s="40">
        <v>1.7753930908410052</v>
      </c>
      <c r="DP136" s="40"/>
      <c r="DQ136" s="40">
        <v>16.636866867612213</v>
      </c>
      <c r="DR136" s="40"/>
    </row>
    <row r="137" spans="1:122" s="43" customFormat="1" ht="10.5" customHeight="1">
      <c r="A137" s="30" t="s">
        <v>275</v>
      </c>
      <c r="B137" s="25">
        <v>1395</v>
      </c>
      <c r="C137" s="30" t="s">
        <v>276</v>
      </c>
      <c r="D137" s="139"/>
      <c r="E137" s="139">
        <v>2000</v>
      </c>
      <c r="F137" s="139">
        <v>1025</v>
      </c>
      <c r="G137" s="122">
        <v>37.94</v>
      </c>
      <c r="H137" s="122">
        <v>2.0699999999999998</v>
      </c>
      <c r="I137" s="122">
        <v>13.11</v>
      </c>
      <c r="J137" s="122">
        <v>8.64</v>
      </c>
      <c r="K137" s="122"/>
      <c r="L137" s="122">
        <v>5.0199999999999996</v>
      </c>
      <c r="M137" s="122">
        <v>7.1</v>
      </c>
      <c r="N137" s="122">
        <v>5.2</v>
      </c>
      <c r="O137" s="122">
        <v>2.6</v>
      </c>
      <c r="P137" s="122"/>
      <c r="Q137" s="122">
        <v>81.679999999999993</v>
      </c>
      <c r="R137" s="26"/>
      <c r="S137" s="26">
        <v>46.449559255631733</v>
      </c>
      <c r="T137" s="26">
        <v>2.5342801175318317</v>
      </c>
      <c r="U137" s="26">
        <v>16.050440744368267</v>
      </c>
      <c r="V137" s="26">
        <v>10.577864838393733</v>
      </c>
      <c r="W137" s="26">
        <v>0</v>
      </c>
      <c r="X137" s="26">
        <v>6.1459353574926547</v>
      </c>
      <c r="Y137" s="26">
        <v>8.6924583741429977</v>
      </c>
      <c r="Z137" s="26">
        <v>6.3663075416258579</v>
      </c>
      <c r="AA137" s="26">
        <v>3.1831537708129289</v>
      </c>
      <c r="AB137" s="26">
        <v>0</v>
      </c>
      <c r="AC137" s="26">
        <v>100.00000000000003</v>
      </c>
      <c r="AD137" s="42">
        <v>0.56625529120967322</v>
      </c>
      <c r="AE137" s="42">
        <v>0.96553842865505679</v>
      </c>
      <c r="AF137" s="42">
        <v>0.50876644558115403</v>
      </c>
      <c r="AG137" s="42"/>
      <c r="AH137" s="25">
        <v>1395</v>
      </c>
      <c r="AI137" s="122">
        <v>42.37</v>
      </c>
      <c r="AJ137" s="122">
        <v>2.2400000000000002</v>
      </c>
      <c r="AK137" s="122">
        <v>13.34</v>
      </c>
      <c r="AL137" s="122">
        <v>0.26</v>
      </c>
      <c r="AM137" s="122">
        <v>7.76</v>
      </c>
      <c r="AN137" s="122">
        <v>14.79</v>
      </c>
      <c r="AO137" s="122">
        <v>11.03</v>
      </c>
      <c r="AP137" s="122">
        <v>0</v>
      </c>
      <c r="AQ137" s="122">
        <v>2.2599999999999998</v>
      </c>
      <c r="AR137" s="122">
        <v>1.71</v>
      </c>
      <c r="AS137" s="122">
        <v>0</v>
      </c>
      <c r="AT137" s="122">
        <v>0</v>
      </c>
      <c r="AU137" s="122">
        <v>0</v>
      </c>
      <c r="AV137" s="122">
        <v>95.759999999999991</v>
      </c>
      <c r="AW137" s="26"/>
      <c r="AX137" s="42">
        <v>6.1977131052569465</v>
      </c>
      <c r="AY137" s="42">
        <v>1.8022868947430535</v>
      </c>
      <c r="AZ137" s="42">
        <v>0</v>
      </c>
      <c r="BA137" s="42">
        <v>8</v>
      </c>
      <c r="BB137" s="42">
        <v>0.4973211316907169</v>
      </c>
      <c r="BC137" s="42">
        <v>0.24647181464989046</v>
      </c>
      <c r="BD137" s="42">
        <v>3.0067080290659128E-2</v>
      </c>
      <c r="BE137" s="42">
        <v>0.46974733834940707</v>
      </c>
      <c r="BF137" s="42">
        <v>3.2244697316303448</v>
      </c>
      <c r="BG137" s="42">
        <v>0.47954139459901735</v>
      </c>
      <c r="BH137" s="42">
        <v>0</v>
      </c>
      <c r="BI137" s="42">
        <v>4.9476184912100365</v>
      </c>
      <c r="BJ137" s="42">
        <v>0</v>
      </c>
      <c r="BK137" s="42">
        <v>0</v>
      </c>
      <c r="BL137" s="42">
        <v>0</v>
      </c>
      <c r="BM137" s="42">
        <v>1.7285041881498755</v>
      </c>
      <c r="BN137" s="42">
        <v>0.2714958118501245</v>
      </c>
      <c r="BO137" s="42">
        <v>2</v>
      </c>
      <c r="BP137" s="42">
        <v>0.36941382040947801</v>
      </c>
      <c r="BQ137" s="42">
        <v>0.31905272413306451</v>
      </c>
      <c r="BR137" s="42">
        <v>0.68846654454254252</v>
      </c>
      <c r="BS137" s="24" t="s">
        <v>622</v>
      </c>
      <c r="BT137" s="24" t="s">
        <v>678</v>
      </c>
      <c r="BU137" s="40">
        <v>0.87053456961745568</v>
      </c>
      <c r="BV137" s="42">
        <v>0.29434257534451036</v>
      </c>
      <c r="BW137" s="40">
        <v>0.30484812060200833</v>
      </c>
      <c r="BX137" s="40" t="s">
        <v>606</v>
      </c>
      <c r="BY137" s="40"/>
      <c r="BZ137" s="44">
        <v>987.85016054354173</v>
      </c>
      <c r="CA137" s="44">
        <v>531.44620602241389</v>
      </c>
      <c r="CB137" s="5">
        <v>1267.6959787919138</v>
      </c>
      <c r="CC137" s="44">
        <v>594.00502287352015</v>
      </c>
      <c r="CD137" s="44">
        <v>570.89459571477175</v>
      </c>
      <c r="CE137" s="44">
        <v>1346.0942098948369</v>
      </c>
      <c r="CF137" s="44">
        <v>1914.751321754055</v>
      </c>
      <c r="CG137" s="44">
        <v>752.08918702131677</v>
      </c>
      <c r="CH137" s="40">
        <v>-0.51041839193871275</v>
      </c>
      <c r="CI137" s="44">
        <v>1914.751321754055</v>
      </c>
      <c r="CJ137" s="24">
        <v>1147.36397383299</v>
      </c>
      <c r="CK137" s="44">
        <v>1591.2236502729843</v>
      </c>
      <c r="CL137" s="44">
        <v>1010.7503477792508</v>
      </c>
      <c r="CM137" s="45">
        <v>6.4317371807766222</v>
      </c>
      <c r="CN137" s="45">
        <v>64.992891774216801</v>
      </c>
      <c r="CO137" s="45">
        <v>0.24494144876903937</v>
      </c>
      <c r="CP137" s="45">
        <v>18.022900252714109</v>
      </c>
      <c r="CQ137" s="45">
        <v>1.3469977973380243</v>
      </c>
      <c r="CR137" s="45">
        <v>940.61910055955195</v>
      </c>
      <c r="CS137" s="45">
        <v>0.34362712097224257</v>
      </c>
      <c r="CT137" s="45">
        <v>8.2859392966161245</v>
      </c>
      <c r="CU137" s="45">
        <v>9.4137663582504079</v>
      </c>
      <c r="CV137" s="45">
        <v>1043.2701646084286</v>
      </c>
      <c r="CW137" s="24"/>
      <c r="CX137" s="40">
        <v>54.171621209737204</v>
      </c>
      <c r="CY137" s="40">
        <v>57.008742473465482</v>
      </c>
      <c r="CZ137" s="40">
        <v>60.628564060143269</v>
      </c>
      <c r="DA137" s="40">
        <v>59.892917644568428</v>
      </c>
      <c r="DB137" s="40"/>
      <c r="DC137" s="40">
        <v>1.1018820900602611</v>
      </c>
      <c r="DD137" s="40">
        <v>1.2779901513900846</v>
      </c>
      <c r="DE137" s="40"/>
      <c r="DF137" s="40">
        <v>4.9400647588843647</v>
      </c>
      <c r="DG137" s="40">
        <v>4.7915342087700932</v>
      </c>
      <c r="DH137" s="40"/>
      <c r="DI137" s="40">
        <v>2.5502046322307477</v>
      </c>
      <c r="DJ137" s="40"/>
      <c r="DK137" s="40">
        <v>6.5604820519367664</v>
      </c>
      <c r="DL137" s="40">
        <v>7.2804654396527573</v>
      </c>
      <c r="DM137" s="40"/>
      <c r="DN137" s="40">
        <v>2.7738722649958181</v>
      </c>
      <c r="DO137" s="40">
        <v>1.4797440043600396</v>
      </c>
      <c r="DP137" s="40"/>
      <c r="DQ137" s="40">
        <v>17.51547321717517</v>
      </c>
      <c r="DR137" s="40"/>
    </row>
    <row r="138" spans="1:122" s="43" customFormat="1" ht="10.5" customHeight="1">
      <c r="A138" s="17" t="s">
        <v>201</v>
      </c>
      <c r="B138" s="16" t="s">
        <v>204</v>
      </c>
      <c r="C138" s="17" t="s">
        <v>203</v>
      </c>
      <c r="D138" s="123">
        <v>0.19380000233650199</v>
      </c>
      <c r="E138" s="148">
        <v>193.80000233650199</v>
      </c>
      <c r="F138" s="141">
        <v>950</v>
      </c>
      <c r="G138" s="123">
        <v>60.590000152587898</v>
      </c>
      <c r="H138" s="123">
        <v>0.75999999046325695</v>
      </c>
      <c r="I138" s="123">
        <v>17.379999160766602</v>
      </c>
      <c r="J138" s="123">
        <v>4.5260142522837796</v>
      </c>
      <c r="K138" s="123">
        <v>5.9999998658895499E-2</v>
      </c>
      <c r="L138" s="123">
        <v>1.78999996185303</v>
      </c>
      <c r="M138" s="123">
        <v>4.3000001907348597</v>
      </c>
      <c r="N138" s="123">
        <v>4.2699999809265101</v>
      </c>
      <c r="O138" s="123">
        <v>1.87999999523163</v>
      </c>
      <c r="P138" s="123"/>
      <c r="Q138" s="122">
        <v>95.55601368350645</v>
      </c>
      <c r="R138" s="26"/>
      <c r="S138" s="26">
        <v>63.407835694433224</v>
      </c>
      <c r="T138" s="26">
        <v>0.79534501405685731</v>
      </c>
      <c r="U138" s="26">
        <v>18.188284013532989</v>
      </c>
      <c r="V138" s="26">
        <v>4.7365038345723676</v>
      </c>
      <c r="W138" s="26">
        <v>6.2790395231034912E-2</v>
      </c>
      <c r="X138" s="26">
        <v>1.8732467930084811</v>
      </c>
      <c r="Y138" s="26">
        <v>4.4999786250784819</v>
      </c>
      <c r="Z138" s="26">
        <v>4.4685832071954028</v>
      </c>
      <c r="AA138" s="26">
        <v>1.9674324228911713</v>
      </c>
      <c r="AB138" s="26">
        <v>0</v>
      </c>
      <c r="AC138" s="26">
        <v>100.00000000000001</v>
      </c>
      <c r="AD138" s="42">
        <v>0.68901025802105842</v>
      </c>
      <c r="AE138" s="42">
        <v>1.4184774420263355</v>
      </c>
      <c r="AF138" s="42">
        <v>0.41348328606370793</v>
      </c>
      <c r="AH138" s="16" t="s">
        <v>204</v>
      </c>
      <c r="AI138" s="122">
        <v>43.5</v>
      </c>
      <c r="AJ138" s="122">
        <v>2.8199999332428001</v>
      </c>
      <c r="AK138" s="122">
        <v>10.8599996566772</v>
      </c>
      <c r="AL138" s="122">
        <v>0.37000000476837203</v>
      </c>
      <c r="AM138" s="122">
        <v>11.73896467246591</v>
      </c>
      <c r="AN138" s="122">
        <v>15.8400001525879</v>
      </c>
      <c r="AO138" s="122">
        <v>11.3800001144409</v>
      </c>
      <c r="AP138" s="122">
        <v>9.00000035762787E-2</v>
      </c>
      <c r="AQ138" s="122">
        <v>2.3099999427795401</v>
      </c>
      <c r="AR138" s="122">
        <v>0.43000000715255698</v>
      </c>
      <c r="AS138" s="122">
        <v>0</v>
      </c>
      <c r="AT138" s="122">
        <v>0</v>
      </c>
      <c r="AU138" s="122">
        <v>0</v>
      </c>
      <c r="AV138" s="122">
        <v>99.33896448769147</v>
      </c>
      <c r="AW138" s="26"/>
      <c r="AX138" s="42">
        <v>6.215492307521596</v>
      </c>
      <c r="AY138" s="42">
        <v>1.784507692478404</v>
      </c>
      <c r="AZ138" s="42">
        <v>0</v>
      </c>
      <c r="BA138" s="42">
        <v>8</v>
      </c>
      <c r="BB138" s="42">
        <v>4.4186431507690749E-2</v>
      </c>
      <c r="BC138" s="42">
        <v>0.30309698333593948</v>
      </c>
      <c r="BD138" s="42">
        <v>4.1795825823362498E-2</v>
      </c>
      <c r="BE138" s="42">
        <v>0.53794829540243683</v>
      </c>
      <c r="BF138" s="42">
        <v>3.3733280968477195</v>
      </c>
      <c r="BG138" s="42">
        <v>0.69964436708285049</v>
      </c>
      <c r="BH138" s="42">
        <v>0</v>
      </c>
      <c r="BI138" s="42">
        <v>5</v>
      </c>
      <c r="BJ138" s="42">
        <v>0</v>
      </c>
      <c r="BK138" s="42">
        <v>0.16515538322560785</v>
      </c>
      <c r="BL138" s="42">
        <v>1.089099460470367E-2</v>
      </c>
      <c r="BM138" s="42">
        <v>1.7420092702165257</v>
      </c>
      <c r="BN138" s="42">
        <v>8.1944351953162631E-2</v>
      </c>
      <c r="BO138" s="42">
        <v>2</v>
      </c>
      <c r="BP138" s="42">
        <v>0.55795784364276602</v>
      </c>
      <c r="BQ138" s="42">
        <v>7.8369681383436529E-2</v>
      </c>
      <c r="BR138" s="42">
        <v>0.6363275250262026</v>
      </c>
      <c r="BS138" s="24" t="s">
        <v>622</v>
      </c>
      <c r="BT138" s="24" t="s">
        <v>624</v>
      </c>
      <c r="BU138" s="40">
        <v>0.79594769636580276</v>
      </c>
      <c r="BV138" s="42">
        <v>0.41575181357423513</v>
      </c>
      <c r="BW138" s="40">
        <v>0.2930972331715912</v>
      </c>
      <c r="BX138" s="40" t="s">
        <v>606</v>
      </c>
      <c r="BY138" s="40"/>
      <c r="BZ138" s="44">
        <v>964.34624308745674</v>
      </c>
      <c r="CA138" s="44">
        <v>257.21524516992395</v>
      </c>
      <c r="CB138" s="5">
        <v>505.90327005746809</v>
      </c>
      <c r="CC138" s="44">
        <v>307.99848482409146</v>
      </c>
      <c r="CD138" s="44">
        <v>391.02894656176511</v>
      </c>
      <c r="CE138" s="44">
        <v>307.16764955490635</v>
      </c>
      <c r="CF138" s="44">
        <v>422.72982307134134</v>
      </c>
      <c r="CG138" s="44">
        <v>-0.83083526918511552</v>
      </c>
      <c r="CH138" s="40">
        <v>0.16440582994586822</v>
      </c>
      <c r="CI138" s="44">
        <v>307.99848482409146</v>
      </c>
      <c r="CJ138" s="24">
        <v>430.21883198449405</v>
      </c>
      <c r="CK138" s="44">
        <v>406.95087744077978</v>
      </c>
      <c r="CL138" s="44">
        <v>1011.0894812728785</v>
      </c>
      <c r="CM138" s="45">
        <v>2.0191032776532865</v>
      </c>
      <c r="CN138" s="45">
        <v>64.146316532336527</v>
      </c>
      <c r="CO138" s="45">
        <v>0.46357329228137012</v>
      </c>
      <c r="CP138" s="45">
        <v>17.117984088704347</v>
      </c>
      <c r="CQ138" s="45">
        <v>4.7012019096383053</v>
      </c>
      <c r="CR138" s="45">
        <v>1.6904705092903141</v>
      </c>
      <c r="CS138" s="45">
        <v>2.3329657352250948</v>
      </c>
      <c r="CT138" s="45">
        <v>1.8427920384592811</v>
      </c>
      <c r="CU138" s="45">
        <v>4.5544129175488299</v>
      </c>
      <c r="CV138" s="45">
        <v>96.849717023484047</v>
      </c>
      <c r="CW138" s="24"/>
      <c r="CX138" s="40">
        <v>59.112830955486146</v>
      </c>
      <c r="CY138" s="40">
        <v>58.273875633772143</v>
      </c>
      <c r="CZ138" s="40">
        <v>59.227858681257743</v>
      </c>
      <c r="DA138" s="40">
        <v>59.307550451799216</v>
      </c>
      <c r="DB138" s="40"/>
      <c r="DC138" s="40">
        <v>0.89192410872562233</v>
      </c>
      <c r="DD138" s="40">
        <v>0.86234984841131868</v>
      </c>
      <c r="DE138" s="40"/>
      <c r="DF138" s="40">
        <v>5.5895814807223436</v>
      </c>
      <c r="DG138" s="40">
        <v>4.7868144841034219</v>
      </c>
      <c r="DH138" s="40"/>
      <c r="DI138" s="40">
        <v>1.8243532877940212</v>
      </c>
      <c r="DJ138" s="40"/>
      <c r="DK138" s="40">
        <v>6.0236153914892512</v>
      </c>
      <c r="DL138" s="40">
        <v>4.3367454630715789</v>
      </c>
      <c r="DM138" s="40"/>
      <c r="DN138" s="40">
        <v>2.5133904488649694</v>
      </c>
      <c r="DO138" s="40">
        <v>2.3954830224368044</v>
      </c>
      <c r="DP138" s="40"/>
      <c r="DQ138" s="40">
        <v>16.516094194053391</v>
      </c>
      <c r="DR138" s="40"/>
    </row>
    <row r="139" spans="1:122" s="43" customFormat="1" ht="10.5" customHeight="1">
      <c r="A139" s="17" t="s">
        <v>201</v>
      </c>
      <c r="B139" s="16" t="s">
        <v>200</v>
      </c>
      <c r="C139" s="17" t="s">
        <v>202</v>
      </c>
      <c r="D139" s="123">
        <v>0.13240000605583199</v>
      </c>
      <c r="E139" s="148">
        <v>132.40000605583199</v>
      </c>
      <c r="F139" s="141">
        <v>925</v>
      </c>
      <c r="G139" s="123">
        <v>64.279998779296903</v>
      </c>
      <c r="H139" s="123">
        <v>0.62999999523162797</v>
      </c>
      <c r="I139" s="123">
        <v>15.4899997711182</v>
      </c>
      <c r="J139" s="123">
        <v>4.2504255890888727</v>
      </c>
      <c r="K139" s="123">
        <v>5.0000000745058101E-2</v>
      </c>
      <c r="L139" s="123">
        <v>2.1199998855590798</v>
      </c>
      <c r="M139" s="123">
        <v>3.3800001144409202</v>
      </c>
      <c r="N139" s="123">
        <v>4.3400001525878897</v>
      </c>
      <c r="O139" s="123">
        <v>2.2699999809265101</v>
      </c>
      <c r="P139" s="123"/>
      <c r="Q139" s="122">
        <v>96.810424268995064</v>
      </c>
      <c r="R139" s="26"/>
      <c r="S139" s="26">
        <v>66.397807121152653</v>
      </c>
      <c r="T139" s="26">
        <v>0.65075636222926314</v>
      </c>
      <c r="U139" s="26">
        <v>16.000342822667594</v>
      </c>
      <c r="V139" s="26">
        <v>4.3904627225666779</v>
      </c>
      <c r="W139" s="26">
        <v>5.1647331496171657E-2</v>
      </c>
      <c r="X139" s="26">
        <v>2.1898467045950549</v>
      </c>
      <c r="Y139" s="26">
        <v>3.4913596753272511</v>
      </c>
      <c r="Z139" s="26">
        <v>4.4829884646811093</v>
      </c>
      <c r="AA139" s="26">
        <v>2.3447887952842184</v>
      </c>
      <c r="AB139" s="26">
        <v>0</v>
      </c>
      <c r="AC139" s="26">
        <v>99.999999999999986</v>
      </c>
      <c r="AD139" s="42">
        <v>0.72197605011958832</v>
      </c>
      <c r="AE139" s="42">
        <v>1.1247503013095901</v>
      </c>
      <c r="AF139" s="42">
        <v>0.47064353838832257</v>
      </c>
      <c r="AH139" s="16" t="s">
        <v>200</v>
      </c>
      <c r="AI139" s="122">
        <v>43.849998474121101</v>
      </c>
      <c r="AJ139" s="122">
        <v>2.3900001049041801</v>
      </c>
      <c r="AK139" s="122">
        <v>11.1000003814697</v>
      </c>
      <c r="AL139" s="122">
        <v>0.15999999642372101</v>
      </c>
      <c r="AM139" s="122">
        <v>11.983418819331025</v>
      </c>
      <c r="AN139" s="122">
        <v>16.110000610351602</v>
      </c>
      <c r="AO139" s="122">
        <v>11.1199998855591</v>
      </c>
      <c r="AP139" s="122">
        <v>0.129999995231628</v>
      </c>
      <c r="AQ139" s="122">
        <v>2.2599999904632599</v>
      </c>
      <c r="AR139" s="122">
        <v>0.37999999523162797</v>
      </c>
      <c r="AS139" s="122">
        <v>0</v>
      </c>
      <c r="AT139" s="122">
        <v>0</v>
      </c>
      <c r="AU139" s="122">
        <v>0</v>
      </c>
      <c r="AV139" s="122">
        <v>99.483418253086938</v>
      </c>
      <c r="AW139" s="26"/>
      <c r="AX139" s="42">
        <v>6.2156909436666687</v>
      </c>
      <c r="AY139" s="42">
        <v>1.7843090563333313</v>
      </c>
      <c r="AZ139" s="42">
        <v>0</v>
      </c>
      <c r="BA139" s="42">
        <v>8</v>
      </c>
      <c r="BB139" s="42">
        <v>6.9938882905750344E-2</v>
      </c>
      <c r="BC139" s="42">
        <v>0.25483788341433977</v>
      </c>
      <c r="BD139" s="42">
        <v>1.7930182391951138E-2</v>
      </c>
      <c r="BE139" s="42">
        <v>0.75474738313479861</v>
      </c>
      <c r="BF139" s="42">
        <v>3.4035529582518018</v>
      </c>
      <c r="BG139" s="42">
        <v>0.49899270990135847</v>
      </c>
      <c r="BH139" s="42">
        <v>0</v>
      </c>
      <c r="BI139" s="42">
        <v>5</v>
      </c>
      <c r="BJ139" s="42">
        <v>0</v>
      </c>
      <c r="BK139" s="42">
        <v>0.16683490947715729</v>
      </c>
      <c r="BL139" s="42">
        <v>1.5606370249143122E-2</v>
      </c>
      <c r="BM139" s="42">
        <v>1.6886767795653841</v>
      </c>
      <c r="BN139" s="42">
        <v>0.12888194070831549</v>
      </c>
      <c r="BO139" s="42">
        <v>2</v>
      </c>
      <c r="BP139" s="42">
        <v>0.49219244989526989</v>
      </c>
      <c r="BQ139" s="42">
        <v>6.8706331885194843E-2</v>
      </c>
      <c r="BR139" s="42">
        <v>0.56089878178046471</v>
      </c>
      <c r="BS139" s="24" t="s">
        <v>622</v>
      </c>
      <c r="BT139" s="24" t="s">
        <v>624</v>
      </c>
      <c r="BU139" s="40">
        <v>0.83638108879798101</v>
      </c>
      <c r="BV139" s="42">
        <v>0.41729647813792586</v>
      </c>
      <c r="BW139" s="40">
        <v>0.37101255065417765</v>
      </c>
      <c r="BX139" s="40" t="s">
        <v>606</v>
      </c>
      <c r="BY139" s="40"/>
      <c r="BZ139" s="44">
        <v>950.96770338977308</v>
      </c>
      <c r="CA139" s="44">
        <v>266.37162159079736</v>
      </c>
      <c r="CB139" s="5">
        <v>469.28203428145025</v>
      </c>
      <c r="CC139" s="44">
        <v>311.3195615049251</v>
      </c>
      <c r="CD139" s="44">
        <v>368.93011712398464</v>
      </c>
      <c r="CE139" s="44">
        <v>292.50469893322207</v>
      </c>
      <c r="CF139" s="44">
        <v>396.50020817048903</v>
      </c>
      <c r="CG139" s="44">
        <v>-18.814862571703031</v>
      </c>
      <c r="CH139" s="40">
        <v>0.1550918654331237</v>
      </c>
      <c r="CI139" s="44">
        <v>311.3195615049251</v>
      </c>
      <c r="CJ139" s="24">
        <v>389.5180258076262</v>
      </c>
      <c r="CK139" s="44">
        <v>390.30079789318768</v>
      </c>
      <c r="CL139" s="44">
        <v>983.36081123385793</v>
      </c>
      <c r="CM139" s="45">
        <v>1.9083466951597756</v>
      </c>
      <c r="CN139" s="45">
        <v>65.154511570138141</v>
      </c>
      <c r="CO139" s="45">
        <v>0.44601162487795054</v>
      </c>
      <c r="CP139" s="45">
        <v>17.276587026428757</v>
      </c>
      <c r="CQ139" s="45">
        <v>4.3912273385331231</v>
      </c>
      <c r="CR139" s="45">
        <v>1.4163020697559612</v>
      </c>
      <c r="CS139" s="45">
        <v>2.7616936866734196</v>
      </c>
      <c r="CT139" s="45">
        <v>1.8538802779752213</v>
      </c>
      <c r="CU139" s="45">
        <v>5.1275065948215426</v>
      </c>
      <c r="CV139" s="45">
        <v>98.427720189204123</v>
      </c>
      <c r="CW139" s="24"/>
      <c r="CX139" s="40">
        <v>60.722076163400835</v>
      </c>
      <c r="CY139" s="40">
        <v>59.830786403237433</v>
      </c>
      <c r="CZ139" s="40">
        <v>58.748688430801579</v>
      </c>
      <c r="DA139" s="40">
        <v>59.096614805196154</v>
      </c>
      <c r="DB139" s="40"/>
      <c r="DC139" s="40">
        <v>0.85315809287972566</v>
      </c>
      <c r="DD139" s="40">
        <v>0.77970139590779508</v>
      </c>
      <c r="DE139" s="40"/>
      <c r="DF139" s="40">
        <v>5.7266588279415105</v>
      </c>
      <c r="DG139" s="40">
        <v>5.1938220752170565</v>
      </c>
      <c r="DH139" s="40"/>
      <c r="DI139" s="40">
        <v>1.946115750644464</v>
      </c>
      <c r="DJ139" s="40"/>
      <c r="DK139" s="40">
        <v>6.4639417868961697</v>
      </c>
      <c r="DL139" s="40">
        <v>4.578403199401631</v>
      </c>
      <c r="DM139" s="40"/>
      <c r="DN139" s="40">
        <v>1.7741122076835372</v>
      </c>
      <c r="DO139" s="40">
        <v>2.0161830387302508</v>
      </c>
      <c r="DP139" s="40"/>
      <c r="DQ139" s="40">
        <v>16.952313866473361</v>
      </c>
      <c r="DR139" s="40"/>
    </row>
    <row r="140" spans="1:122" s="43" customFormat="1" ht="10.5" customHeight="1">
      <c r="A140" s="14" t="s">
        <v>38</v>
      </c>
      <c r="B140" s="12">
        <v>42</v>
      </c>
      <c r="C140" s="13" t="s">
        <v>39</v>
      </c>
      <c r="D140" s="121">
        <v>1.5</v>
      </c>
      <c r="E140" s="139">
        <v>1500</v>
      </c>
      <c r="F140" s="140">
        <v>900</v>
      </c>
      <c r="G140" s="121">
        <v>63.700000762939403</v>
      </c>
      <c r="H140" s="121">
        <v>0.60000002384185802</v>
      </c>
      <c r="I140" s="121">
        <v>19.200000762939499</v>
      </c>
      <c r="J140" s="121">
        <v>3.7000000476837198</v>
      </c>
      <c r="K140" s="121">
        <v>0.10000000149011599</v>
      </c>
      <c r="L140" s="121">
        <v>1</v>
      </c>
      <c r="M140" s="121">
        <v>5.1999998092651403</v>
      </c>
      <c r="N140" s="121">
        <v>4.0999999046325701</v>
      </c>
      <c r="O140" s="121">
        <v>2.2999999523162802</v>
      </c>
      <c r="P140" s="121"/>
      <c r="Q140" s="122">
        <v>99.900001265108585</v>
      </c>
      <c r="R140" s="26"/>
      <c r="S140" s="26">
        <v>63.763763719978527</v>
      </c>
      <c r="T140" s="26">
        <v>0.60060061686046851</v>
      </c>
      <c r="U140" s="26">
        <v>19.219219739535035</v>
      </c>
      <c r="V140" s="26">
        <v>3.7037037045323786</v>
      </c>
      <c r="W140" s="26">
        <v>0.10010010032406509</v>
      </c>
      <c r="X140" s="26">
        <v>1.0010009883245752</v>
      </c>
      <c r="Y140" s="26">
        <v>5.2052049483620078</v>
      </c>
      <c r="Z140" s="26">
        <v>4.1041039566678661</v>
      </c>
      <c r="AA140" s="26">
        <v>2.302302225415072</v>
      </c>
      <c r="AB140" s="26">
        <v>0</v>
      </c>
      <c r="AC140" s="26">
        <v>100.00000000000001</v>
      </c>
      <c r="AD140" s="42">
        <v>0.69119711668914097</v>
      </c>
      <c r="AE140" s="42">
        <v>2.0756841440928415</v>
      </c>
      <c r="AF140" s="42">
        <v>0.32513091499353075</v>
      </c>
      <c r="AH140" s="12">
        <v>42</v>
      </c>
      <c r="AI140" s="122">
        <v>40.330001831054702</v>
      </c>
      <c r="AJ140" s="122">
        <v>1.78999996185303</v>
      </c>
      <c r="AK140" s="122">
        <v>16.870000839233398</v>
      </c>
      <c r="AL140" s="122">
        <v>9.9999997764825804E-3</v>
      </c>
      <c r="AM140" s="122">
        <v>13.5900001525879</v>
      </c>
      <c r="AN140" s="122">
        <v>10.3999996185303</v>
      </c>
      <c r="AO140" s="122">
        <v>10.319999694824199</v>
      </c>
      <c r="AP140" s="122">
        <v>0.17000000178813901</v>
      </c>
      <c r="AQ140" s="122">
        <v>2.4300000667571999</v>
      </c>
      <c r="AR140" s="122">
        <v>1.1100000143051101</v>
      </c>
      <c r="AS140" s="122">
        <v>0</v>
      </c>
      <c r="AT140" s="122">
        <v>0</v>
      </c>
      <c r="AU140" s="122">
        <v>0</v>
      </c>
      <c r="AV140" s="122">
        <v>97.020002180710478</v>
      </c>
      <c r="AW140" s="26"/>
      <c r="AX140" s="42">
        <v>5.9043512540256708</v>
      </c>
      <c r="AY140" s="42">
        <v>2.0956487459743292</v>
      </c>
      <c r="AZ140" s="42">
        <v>0</v>
      </c>
      <c r="BA140" s="42">
        <v>8</v>
      </c>
      <c r="BB140" s="42">
        <v>0.81496134087490724</v>
      </c>
      <c r="BC140" s="42">
        <v>0.19712568052673343</v>
      </c>
      <c r="BD140" s="42">
        <v>1.1574142879354949E-3</v>
      </c>
      <c r="BE140" s="42">
        <v>0.81597458104229759</v>
      </c>
      <c r="BF140" s="42">
        <v>2.2693129608894229</v>
      </c>
      <c r="BG140" s="42">
        <v>0.84792459349801241</v>
      </c>
      <c r="BH140" s="42">
        <v>2.107810725892836E-2</v>
      </c>
      <c r="BI140" s="42">
        <v>4.9675346783782377</v>
      </c>
      <c r="BJ140" s="42">
        <v>0</v>
      </c>
      <c r="BK140" s="42">
        <v>0</v>
      </c>
      <c r="BL140" s="42">
        <v>0</v>
      </c>
      <c r="BM140" s="42">
        <v>1.6186224058183827</v>
      </c>
      <c r="BN140" s="42">
        <v>0.38137759418161732</v>
      </c>
      <c r="BO140" s="42">
        <v>2</v>
      </c>
      <c r="BP140" s="42">
        <v>0.30833091599614515</v>
      </c>
      <c r="BQ140" s="42">
        <v>0.20728137014471584</v>
      </c>
      <c r="BR140" s="42">
        <v>0.51561228614086096</v>
      </c>
      <c r="BS140" s="24" t="s">
        <v>622</v>
      </c>
      <c r="BT140" s="24" t="s">
        <v>624</v>
      </c>
      <c r="BU140" s="40">
        <v>0.72798845814475088</v>
      </c>
      <c r="BV140" s="42">
        <v>0.73307038737245045</v>
      </c>
      <c r="BW140" s="40">
        <v>0.35317049053859401</v>
      </c>
      <c r="BX140" s="40" t="s">
        <v>606</v>
      </c>
      <c r="BY140" s="40"/>
      <c r="BZ140" s="44">
        <v>1012.5588504697639</v>
      </c>
      <c r="CA140" s="44">
        <v>1275.8609989866725</v>
      </c>
      <c r="CB140" s="5">
        <v>1761.961689687208</v>
      </c>
      <c r="CC140" s="44">
        <v>1079.8661068844988</v>
      </c>
      <c r="CD140" s="44">
        <v>691.94260238166657</v>
      </c>
      <c r="CE140" s="44">
        <v>1472.3305420731053</v>
      </c>
      <c r="CF140" s="44">
        <v>2428.5826766223518</v>
      </c>
      <c r="CG140" s="44">
        <v>392.46443518860656</v>
      </c>
      <c r="CH140" s="40">
        <v>-0.37834022773417142</v>
      </c>
      <c r="CI140" s="44">
        <v>1472.3305420731053</v>
      </c>
      <c r="CJ140" s="24">
        <v>1670.9166982906349</v>
      </c>
      <c r="CK140" s="44">
        <v>1617.1461158801567</v>
      </c>
      <c r="CL140" s="44">
        <v>979.52151163676285</v>
      </c>
      <c r="CM140" s="45">
        <v>3.0106287504858935</v>
      </c>
      <c r="CN140" s="45">
        <v>57.698788476734713</v>
      </c>
      <c r="CO140" s="45">
        <v>0.94180058403025235</v>
      </c>
      <c r="CP140" s="45">
        <v>19.844654320529809</v>
      </c>
      <c r="CQ140" s="45">
        <v>3.7877793611772592</v>
      </c>
      <c r="CR140" s="45">
        <v>1299.5950242543117</v>
      </c>
      <c r="CS140" s="45">
        <v>8.6543804240863462</v>
      </c>
      <c r="CT140" s="45">
        <v>2.3203299390359589</v>
      </c>
      <c r="CU140" s="45">
        <v>12.547053127983206</v>
      </c>
      <c r="CV140" s="45">
        <v>1405.3898104878892</v>
      </c>
      <c r="CW140" s="24"/>
      <c r="CX140" s="40">
        <v>56.837197275957692</v>
      </c>
      <c r="CY140" s="40">
        <v>57.187079447854046</v>
      </c>
      <c r="CZ140" s="40">
        <v>58.191610398049136</v>
      </c>
      <c r="DA140" s="40">
        <v>58.60498778687635</v>
      </c>
      <c r="DB140" s="40"/>
      <c r="DC140" s="40">
        <v>0.77741102642670978</v>
      </c>
      <c r="DD140" s="40">
        <v>0.8189579616673095</v>
      </c>
      <c r="DE140" s="40"/>
      <c r="DF140" s="40">
        <v>7.1749287735071565</v>
      </c>
      <c r="DG140" s="40">
        <v>7.2425222471648416</v>
      </c>
      <c r="DH140" s="40"/>
      <c r="DI140" s="40">
        <v>2.3116099461184119</v>
      </c>
      <c r="DJ140" s="40"/>
      <c r="DK140" s="40">
        <v>5.5015342638390941</v>
      </c>
      <c r="DL140" s="40">
        <v>8.1806529744594396</v>
      </c>
      <c r="DM140" s="40"/>
      <c r="DN140" s="40">
        <v>1.3755190966431456</v>
      </c>
      <c r="DO140" s="40">
        <v>1.2923314989009143</v>
      </c>
      <c r="DP140" s="40"/>
      <c r="DQ140" s="40">
        <v>19.601650089303796</v>
      </c>
      <c r="DR140" s="40"/>
    </row>
    <row r="141" spans="1:122" s="43" customFormat="1" ht="10.5" customHeight="1">
      <c r="A141" s="14" t="s">
        <v>38</v>
      </c>
      <c r="B141" s="12">
        <v>45</v>
      </c>
      <c r="C141" s="13" t="s">
        <v>40</v>
      </c>
      <c r="D141" s="121">
        <v>1.5</v>
      </c>
      <c r="E141" s="139">
        <v>1500</v>
      </c>
      <c r="F141" s="140">
        <v>950</v>
      </c>
      <c r="G141" s="121">
        <v>61.200000762939403</v>
      </c>
      <c r="H141" s="121">
        <v>0.69999998807907104</v>
      </c>
      <c r="I141" s="121">
        <v>18.799999237060501</v>
      </c>
      <c r="J141" s="121">
        <v>5.5</v>
      </c>
      <c r="K141" s="121">
        <v>0.10000000149011599</v>
      </c>
      <c r="L141" s="121">
        <v>1.79999995231628</v>
      </c>
      <c r="M141" s="121">
        <v>5.5999999046325701</v>
      </c>
      <c r="N141" s="121">
        <v>3.9000000953674299</v>
      </c>
      <c r="O141" s="121">
        <v>2.2000000476837198</v>
      </c>
      <c r="P141" s="121"/>
      <c r="Q141" s="122">
        <v>99.799999989569088</v>
      </c>
      <c r="R141" s="26"/>
      <c r="S141" s="26">
        <v>61.322646061458826</v>
      </c>
      <c r="T141" s="26">
        <v>0.70140279373971326</v>
      </c>
      <c r="U141" s="26">
        <v>18.837674588201846</v>
      </c>
      <c r="V141" s="26">
        <v>5.5110220446641778</v>
      </c>
      <c r="W141" s="26">
        <v>0.10020040230517818</v>
      </c>
      <c r="X141" s="26">
        <v>1.8036071668380889</v>
      </c>
      <c r="Y141" s="26">
        <v>5.611222349917707</v>
      </c>
      <c r="Z141" s="26">
        <v>3.9078157272295098</v>
      </c>
      <c r="AA141" s="26">
        <v>2.2044088656449494</v>
      </c>
      <c r="AB141" s="26">
        <v>0</v>
      </c>
      <c r="AC141" s="26">
        <v>99.999999999999986</v>
      </c>
      <c r="AD141" s="42">
        <v>0.66500901277981839</v>
      </c>
      <c r="AE141" s="42">
        <v>1.7141535957674701</v>
      </c>
      <c r="AF141" s="42">
        <v>0.36843898648898465</v>
      </c>
      <c r="AH141" s="12">
        <v>45</v>
      </c>
      <c r="AI141" s="122">
        <v>41.040000915527301</v>
      </c>
      <c r="AJ141" s="122">
        <v>1.4400000572204601</v>
      </c>
      <c r="AK141" s="122">
        <v>15.1300001144409</v>
      </c>
      <c r="AL141" s="122">
        <v>1.9999999552965199E-2</v>
      </c>
      <c r="AM141" s="122">
        <v>12.069999694824199</v>
      </c>
      <c r="AN141" s="122">
        <v>13.060000419616699</v>
      </c>
      <c r="AO141" s="122">
        <v>10.6400003433228</v>
      </c>
      <c r="AP141" s="122">
        <v>0.17000000178813901</v>
      </c>
      <c r="AQ141" s="122">
        <v>2.4000000953674299</v>
      </c>
      <c r="AR141" s="122">
        <v>1.1799999475479099</v>
      </c>
      <c r="AS141" s="122">
        <v>0</v>
      </c>
      <c r="AT141" s="122">
        <v>0</v>
      </c>
      <c r="AU141" s="122">
        <v>0</v>
      </c>
      <c r="AV141" s="122">
        <v>97.150001589208813</v>
      </c>
      <c r="AW141" s="26"/>
      <c r="AX141" s="42">
        <v>5.9862853494018085</v>
      </c>
      <c r="AY141" s="42">
        <v>2.0137146505981915</v>
      </c>
      <c r="AZ141" s="42">
        <v>0</v>
      </c>
      <c r="BA141" s="42">
        <v>8</v>
      </c>
      <c r="BB141" s="42">
        <v>0.58712732456789096</v>
      </c>
      <c r="BC141" s="42">
        <v>0.15800062384718999</v>
      </c>
      <c r="BD141" s="42">
        <v>2.3063485615195472E-3</v>
      </c>
      <c r="BE141" s="42">
        <v>0.72441258071551573</v>
      </c>
      <c r="BF141" s="42">
        <v>2.839294031718429</v>
      </c>
      <c r="BG141" s="42">
        <v>0.68885909058945494</v>
      </c>
      <c r="BH141" s="42">
        <v>0</v>
      </c>
      <c r="BI141" s="42">
        <v>5</v>
      </c>
      <c r="BJ141" s="42">
        <v>0</v>
      </c>
      <c r="BK141" s="42">
        <v>5.9111727995232455E-2</v>
      </c>
      <c r="BL141" s="42">
        <v>2.1000890892273735E-2</v>
      </c>
      <c r="BM141" s="42">
        <v>1.6626989166383672</v>
      </c>
      <c r="BN141" s="42">
        <v>0.25718846447412669</v>
      </c>
      <c r="BO141" s="42">
        <v>2</v>
      </c>
      <c r="BP141" s="42">
        <v>0.42150968740930939</v>
      </c>
      <c r="BQ141" s="42">
        <v>0.219545926123699</v>
      </c>
      <c r="BR141" s="42">
        <v>0.64105561353300833</v>
      </c>
      <c r="BS141" s="24" t="s">
        <v>622</v>
      </c>
      <c r="BT141" s="24" t="s">
        <v>624</v>
      </c>
      <c r="BU141" s="40">
        <v>0.79149272501541523</v>
      </c>
      <c r="BV141" s="42">
        <v>0.51846996932883849</v>
      </c>
      <c r="BW141" s="40">
        <v>0.3024641260905831</v>
      </c>
      <c r="BX141" s="40" t="s">
        <v>606</v>
      </c>
      <c r="BY141" s="40"/>
      <c r="BZ141" s="44">
        <v>1001.063549931918</v>
      </c>
      <c r="CA141" s="44">
        <v>790.37969922936679</v>
      </c>
      <c r="CB141" s="5">
        <v>1522.4010107494926</v>
      </c>
      <c r="CC141" s="44">
        <v>755.48049176636277</v>
      </c>
      <c r="CD141" s="44">
        <v>615.90074043665618</v>
      </c>
      <c r="CE141" s="44">
        <v>1317.2307082338018</v>
      </c>
      <c r="CF141" s="44">
        <v>1658.0537655415812</v>
      </c>
      <c r="CG141" s="44">
        <v>561.75021646743903</v>
      </c>
      <c r="CH141" s="40">
        <v>-8.9104482875576596E-2</v>
      </c>
      <c r="CI141" s="44">
        <v>1658.0537655415812</v>
      </c>
      <c r="CJ141" s="24">
        <v>1418.1358108226354</v>
      </c>
      <c r="CK141" s="44">
        <v>1590.2273881455369</v>
      </c>
      <c r="CL141" s="44">
        <v>997.4856031485433</v>
      </c>
      <c r="CM141" s="45">
        <v>4.5374139809571599</v>
      </c>
      <c r="CN141" s="45">
        <v>62.048663035451717</v>
      </c>
      <c r="CO141" s="45">
        <v>0.38688855780485132</v>
      </c>
      <c r="CP141" s="45">
        <v>19.273604039001594</v>
      </c>
      <c r="CQ141" s="45">
        <v>2.6138934446901634</v>
      </c>
      <c r="CR141" s="45">
        <v>928.93710910244943</v>
      </c>
      <c r="CS141" s="45">
        <v>4.1904661785728088</v>
      </c>
      <c r="CT141" s="45">
        <v>3.1803028994122191</v>
      </c>
      <c r="CU141" s="45">
        <v>11.891697442717776</v>
      </c>
      <c r="CV141" s="45">
        <v>1032.5226247001006</v>
      </c>
      <c r="CW141" s="24"/>
      <c r="CX141" s="40">
        <v>54.457096695255579</v>
      </c>
      <c r="CY141" s="40">
        <v>54.711459070679879</v>
      </c>
      <c r="CZ141" s="40">
        <v>56.88336421488593</v>
      </c>
      <c r="DA141" s="40">
        <v>56.834838441597867</v>
      </c>
      <c r="DB141" s="40"/>
      <c r="DC141" s="40">
        <v>0.84180962153225181</v>
      </c>
      <c r="DD141" s="40">
        <v>0.89974229188187571</v>
      </c>
      <c r="DE141" s="40"/>
      <c r="DF141" s="40">
        <v>7.9902005904819671</v>
      </c>
      <c r="DG141" s="40">
        <v>7.0802375219322657</v>
      </c>
      <c r="DH141" s="40"/>
      <c r="DI141" s="40">
        <v>3.0085674013567858</v>
      </c>
      <c r="DJ141" s="40"/>
      <c r="DK141" s="40">
        <v>6.4165527862860952</v>
      </c>
      <c r="DL141" s="40">
        <v>8.0928693279330766</v>
      </c>
      <c r="DM141" s="40"/>
      <c r="DN141" s="40">
        <v>1.4813112288668737</v>
      </c>
      <c r="DO141" s="40">
        <v>1.1277358007461604</v>
      </c>
      <c r="DP141" s="40"/>
      <c r="DQ141" s="40">
        <v>18.75325783670521</v>
      </c>
      <c r="DR141" s="40"/>
    </row>
    <row r="142" spans="1:122" s="43" customFormat="1" ht="10.5" customHeight="1">
      <c r="A142" s="14" t="s">
        <v>225</v>
      </c>
      <c r="B142" s="12">
        <v>53</v>
      </c>
      <c r="C142" s="13" t="s">
        <v>35</v>
      </c>
      <c r="D142" s="121">
        <v>0.80000001192092896</v>
      </c>
      <c r="E142" s="139">
        <v>800.00001192092896</v>
      </c>
      <c r="F142" s="140">
        <v>900</v>
      </c>
      <c r="G142" s="121">
        <v>58.040000915527301</v>
      </c>
      <c r="H142" s="121">
        <v>0.99000000953674305</v>
      </c>
      <c r="I142" s="121">
        <v>17.2399997711182</v>
      </c>
      <c r="J142" s="121">
        <v>4.9000000953674299</v>
      </c>
      <c r="K142" s="121">
        <v>0.140000000596046</v>
      </c>
      <c r="L142" s="121">
        <v>0.74000000953674305</v>
      </c>
      <c r="M142" s="121">
        <v>5.7600002288818404</v>
      </c>
      <c r="N142" s="121">
        <v>0.33000001311302202</v>
      </c>
      <c r="O142" s="121">
        <v>0.230000004172325</v>
      </c>
      <c r="P142" s="121"/>
      <c r="Q142" s="122">
        <v>88.370001047849655</v>
      </c>
      <c r="R142" s="26"/>
      <c r="S142" s="26">
        <v>65.678397903492623</v>
      </c>
      <c r="T142" s="26">
        <v>1.1202896885795988</v>
      </c>
      <c r="U142" s="26">
        <v>19.508882614795112</v>
      </c>
      <c r="V142" s="26">
        <v>5.5448682101002014</v>
      </c>
      <c r="W142" s="26">
        <v>0.15842480359397107</v>
      </c>
      <c r="X142" s="26">
        <v>0.83738825479480938</v>
      </c>
      <c r="Y142" s="26">
        <v>6.5180492934055492</v>
      </c>
      <c r="Z142" s="26">
        <v>0.37342990743469279</v>
      </c>
      <c r="AA142" s="26">
        <v>0.26026932380343304</v>
      </c>
      <c r="AB142" s="26">
        <v>0</v>
      </c>
      <c r="AC142" s="26">
        <v>100</v>
      </c>
      <c r="AD142" s="42">
        <v>0.64432027379591827</v>
      </c>
      <c r="AE142" s="42">
        <v>3.7147013301146985</v>
      </c>
      <c r="AF142" s="42">
        <v>0.21210251296568813</v>
      </c>
      <c r="AH142" s="12">
        <v>53</v>
      </c>
      <c r="AI142" s="122">
        <v>41.880001068115199</v>
      </c>
      <c r="AJ142" s="122">
        <v>2.5599999427795401</v>
      </c>
      <c r="AK142" s="122">
        <v>14.319999694824199</v>
      </c>
      <c r="AL142" s="122"/>
      <c r="AM142" s="122">
        <v>16.110000610351602</v>
      </c>
      <c r="AN142" s="122">
        <v>10.1300001144409</v>
      </c>
      <c r="AO142" s="122">
        <v>10.829999923706101</v>
      </c>
      <c r="AP142" s="122">
        <v>0.239999994635582</v>
      </c>
      <c r="AQ142" s="122">
        <v>2.4100000858306898</v>
      </c>
      <c r="AR142" s="122">
        <v>0.129999995231628</v>
      </c>
      <c r="AS142" s="122">
        <v>0</v>
      </c>
      <c r="AT142" s="122">
        <v>0</v>
      </c>
      <c r="AU142" s="122">
        <v>0</v>
      </c>
      <c r="AV142" s="122">
        <v>98.610001429915442</v>
      </c>
      <c r="AW142" s="26"/>
      <c r="AX142" s="42">
        <v>6.0635888872888239</v>
      </c>
      <c r="AY142" s="42">
        <v>1.9364111127111761</v>
      </c>
      <c r="AZ142" s="42">
        <v>0</v>
      </c>
      <c r="BA142" s="42">
        <v>8</v>
      </c>
      <c r="BB142" s="42">
        <v>0.50696911144930557</v>
      </c>
      <c r="BC142" s="42">
        <v>0.27881058614374749</v>
      </c>
      <c r="BD142" s="42">
        <v>0</v>
      </c>
      <c r="BE142" s="42">
        <v>0.90787149652383192</v>
      </c>
      <c r="BF142" s="42">
        <v>2.1859973965494581</v>
      </c>
      <c r="BG142" s="42">
        <v>1.04279139160975</v>
      </c>
      <c r="BH142" s="42">
        <v>2.942883270453173E-2</v>
      </c>
      <c r="BI142" s="42">
        <v>4.9518688149806245</v>
      </c>
      <c r="BJ142" s="42">
        <v>0</v>
      </c>
      <c r="BK142" s="42">
        <v>0</v>
      </c>
      <c r="BL142" s="42">
        <v>0</v>
      </c>
      <c r="BM142" s="42">
        <v>1.6798613455547535</v>
      </c>
      <c r="BN142" s="42">
        <v>0.32013865444524647</v>
      </c>
      <c r="BO142" s="42">
        <v>2</v>
      </c>
      <c r="BP142" s="42">
        <v>0.35634214906737871</v>
      </c>
      <c r="BQ142" s="42">
        <v>2.4008207867154293E-2</v>
      </c>
      <c r="BR142" s="42">
        <v>0.38035035693453301</v>
      </c>
      <c r="BS142" s="24" t="s">
        <v>622</v>
      </c>
      <c r="BT142" s="24" t="s">
        <v>332</v>
      </c>
      <c r="BU142" s="40">
        <v>0.67703325921040991</v>
      </c>
      <c r="BV142" s="42">
        <v>0.89216595126900167</v>
      </c>
      <c r="BW142" s="40">
        <v>0.24017165095785892</v>
      </c>
      <c r="BX142" s="40" t="s">
        <v>606</v>
      </c>
      <c r="BY142" s="40"/>
      <c r="BZ142" s="44">
        <v>958.76130003554499</v>
      </c>
      <c r="CA142" s="44">
        <v>653.32733027652409</v>
      </c>
      <c r="CB142" s="5">
        <v>535.49094693292614</v>
      </c>
      <c r="CC142" s="44">
        <v>535.1704888510684</v>
      </c>
      <c r="CD142" s="44">
        <v>468.02453449274907</v>
      </c>
      <c r="CE142" s="44">
        <v>544.43862199438445</v>
      </c>
      <c r="CF142" s="44">
        <v>919.86852956914686</v>
      </c>
      <c r="CG142" s="44">
        <v>9.2681331433160494</v>
      </c>
      <c r="CH142" s="40">
        <v>-0.71780407276309499</v>
      </c>
      <c r="CI142" s="44">
        <v>468.02453449274907</v>
      </c>
      <c r="CJ142" s="24">
        <v>442.21395357197957</v>
      </c>
      <c r="CK142" s="44">
        <v>501.75774071283763</v>
      </c>
      <c r="CL142" s="44">
        <v>927.81460016639403</v>
      </c>
      <c r="CM142" s="45">
        <v>-1.1655521086219163</v>
      </c>
      <c r="CN142" s="45">
        <v>58.898466387409982</v>
      </c>
      <c r="CO142" s="45">
        <v>0.88619959582265606</v>
      </c>
      <c r="CP142" s="45">
        <v>18.228378030253374</v>
      </c>
      <c r="CQ142" s="45">
        <v>8.3062618268845476</v>
      </c>
      <c r="CR142" s="45">
        <v>1.9600556993071296</v>
      </c>
      <c r="CS142" s="45">
        <v>8.7660853516855468</v>
      </c>
      <c r="CT142" s="45">
        <v>0.82307977569859891</v>
      </c>
      <c r="CU142" s="45">
        <v>7.7089095848663964</v>
      </c>
      <c r="CV142" s="45">
        <v>105.57743625192823</v>
      </c>
      <c r="CW142" s="24"/>
      <c r="CX142" s="40">
        <v>67.631037142397446</v>
      </c>
      <c r="CY142" s="40">
        <v>66.256396900194517</v>
      </c>
      <c r="CZ142" s="40">
        <v>63.184090111968146</v>
      </c>
      <c r="DA142" s="40">
        <v>63.659201705432828</v>
      </c>
      <c r="DB142" s="40"/>
      <c r="DC142" s="40">
        <v>0.43396242638825938</v>
      </c>
      <c r="DD142" s="40">
        <v>0.42309609975820228</v>
      </c>
      <c r="DE142" s="40"/>
      <c r="DF142" s="40">
        <v>4.0898012749646631</v>
      </c>
      <c r="DG142" s="40">
        <v>4.6376803167068346</v>
      </c>
      <c r="DH142" s="40"/>
      <c r="DI142" s="40">
        <v>0.99051039394974094</v>
      </c>
      <c r="DJ142" s="40"/>
      <c r="DK142" s="40">
        <v>3.8102169845780134</v>
      </c>
      <c r="DL142" s="40">
        <v>4.2714938863474039</v>
      </c>
      <c r="DM142" s="40"/>
      <c r="DN142" s="40">
        <v>1.5796576478234159</v>
      </c>
      <c r="DO142" s="40">
        <v>2.5089832890665331</v>
      </c>
      <c r="DP142" s="40"/>
      <c r="DQ142" s="40">
        <v>18.628556064431891</v>
      </c>
      <c r="DR142" s="40"/>
    </row>
    <row r="143" spans="1:122" s="43" customFormat="1" ht="10.5" customHeight="1">
      <c r="A143" s="14" t="s">
        <v>225</v>
      </c>
      <c r="B143" s="12">
        <v>55</v>
      </c>
      <c r="C143" s="13" t="s">
        <v>36</v>
      </c>
      <c r="D143" s="121">
        <v>1</v>
      </c>
      <c r="E143" s="139">
        <v>1000</v>
      </c>
      <c r="F143" s="140">
        <v>900</v>
      </c>
      <c r="G143" s="121">
        <v>58.430000305175803</v>
      </c>
      <c r="H143" s="121">
        <v>0.68999999761581399</v>
      </c>
      <c r="I143" s="121">
        <v>17.2600002288818</v>
      </c>
      <c r="J143" s="121">
        <v>5.6500000953674299</v>
      </c>
      <c r="K143" s="121">
        <v>0.15999999642372101</v>
      </c>
      <c r="L143" s="121">
        <v>1</v>
      </c>
      <c r="M143" s="121">
        <v>6.3099999427795401</v>
      </c>
      <c r="N143" s="121">
        <v>0.769999980926514</v>
      </c>
      <c r="O143" s="121">
        <v>0.239999994635582</v>
      </c>
      <c r="P143" s="121"/>
      <c r="Q143" s="122">
        <v>90.510000541806207</v>
      </c>
      <c r="R143" s="26"/>
      <c r="S143" s="26">
        <v>64.556402558176117</v>
      </c>
      <c r="T143" s="26">
        <v>0.76234669482418771</v>
      </c>
      <c r="U143" s="26">
        <v>19.069716192200744</v>
      </c>
      <c r="V143" s="26">
        <v>6.2424042222358818</v>
      </c>
      <c r="W143" s="26">
        <v>0.17677604183619208</v>
      </c>
      <c r="X143" s="26">
        <v>1.1048502861715308</v>
      </c>
      <c r="Y143" s="26">
        <v>6.9716052425223181</v>
      </c>
      <c r="Z143" s="26">
        <v>0.85073469927873235</v>
      </c>
      <c r="AA143" s="26">
        <v>0.26516406275428867</v>
      </c>
      <c r="AB143" s="26">
        <v>0</v>
      </c>
      <c r="AC143" s="26">
        <v>99.999999999999986</v>
      </c>
      <c r="AD143" s="42">
        <v>0.63935677629609711</v>
      </c>
      <c r="AE143" s="42">
        <v>3.169625800253423</v>
      </c>
      <c r="AF143" s="42">
        <v>0.23982967486895868</v>
      </c>
      <c r="AH143" s="12">
        <v>55</v>
      </c>
      <c r="AI143" s="122">
        <v>41.639999389648402</v>
      </c>
      <c r="AJ143" s="122">
        <v>2.6199998855590798</v>
      </c>
      <c r="AK143" s="122">
        <v>14.2399997711182</v>
      </c>
      <c r="AL143" s="122"/>
      <c r="AM143" s="122">
        <v>16.469999313354499</v>
      </c>
      <c r="AN143" s="122">
        <v>10.3599996566772</v>
      </c>
      <c r="AO143" s="122">
        <v>10.7399997711182</v>
      </c>
      <c r="AP143" s="122">
        <v>0.239999994635582</v>
      </c>
      <c r="AQ143" s="122">
        <v>2.3800001144409202</v>
      </c>
      <c r="AR143" s="122">
        <v>0.129999995231628</v>
      </c>
      <c r="AS143" s="122">
        <v>0</v>
      </c>
      <c r="AT143" s="122">
        <v>0</v>
      </c>
      <c r="AU143" s="122">
        <v>0</v>
      </c>
      <c r="AV143" s="122">
        <v>98.819997891783714</v>
      </c>
      <c r="AW143" s="26"/>
      <c r="AX143" s="42">
        <v>6.0235121058040484</v>
      </c>
      <c r="AY143" s="42">
        <v>1.9764878941959516</v>
      </c>
      <c r="AZ143" s="42">
        <v>0</v>
      </c>
      <c r="BA143" s="42">
        <v>8</v>
      </c>
      <c r="BB143" s="42">
        <v>0.45109482276937696</v>
      </c>
      <c r="BC143" s="42">
        <v>0.28509302028993183</v>
      </c>
      <c r="BD143" s="42">
        <v>0</v>
      </c>
      <c r="BE143" s="42">
        <v>0.95142195223989745</v>
      </c>
      <c r="BF143" s="42">
        <v>2.2336542030473647</v>
      </c>
      <c r="BG143" s="42">
        <v>1.0410685249774188</v>
      </c>
      <c r="BH143" s="42">
        <v>2.9402824039500321E-2</v>
      </c>
      <c r="BI143" s="42">
        <v>4.9917353473634893</v>
      </c>
      <c r="BJ143" s="42">
        <v>0</v>
      </c>
      <c r="BK143" s="42">
        <v>0</v>
      </c>
      <c r="BL143" s="42">
        <v>0</v>
      </c>
      <c r="BM143" s="42">
        <v>1.6644289620914046</v>
      </c>
      <c r="BN143" s="42">
        <v>0.33557103790859544</v>
      </c>
      <c r="BO143" s="42">
        <v>2</v>
      </c>
      <c r="BP143" s="42">
        <v>0.33189843193703783</v>
      </c>
      <c r="BQ143" s="42">
        <v>2.3986989851384165E-2</v>
      </c>
      <c r="BR143" s="42">
        <v>0.35588542178842197</v>
      </c>
      <c r="BS143" s="24" t="s">
        <v>622</v>
      </c>
      <c r="BT143" s="24" t="s">
        <v>332</v>
      </c>
      <c r="BU143" s="40">
        <v>0.68208956560870104</v>
      </c>
      <c r="BV143" s="42">
        <v>0.89185320672773583</v>
      </c>
      <c r="BW143" s="40">
        <v>0.28137492023709199</v>
      </c>
      <c r="BX143" s="40" t="s">
        <v>606</v>
      </c>
      <c r="BY143" s="40"/>
      <c r="BZ143" s="44">
        <v>960.53632764046188</v>
      </c>
      <c r="CA143" s="44">
        <v>631.76810670137911</v>
      </c>
      <c r="CB143" s="5">
        <v>543.60605184897702</v>
      </c>
      <c r="CC143" s="44">
        <v>530.5508904998286</v>
      </c>
      <c r="CD143" s="44">
        <v>472.42306495231702</v>
      </c>
      <c r="CE143" s="44">
        <v>491.1864212660447</v>
      </c>
      <c r="CF143" s="44">
        <v>767.90256254149733</v>
      </c>
      <c r="CG143" s="44">
        <v>-39.364469233783893</v>
      </c>
      <c r="CH143" s="40">
        <v>-0.4126085607943778</v>
      </c>
      <c r="CI143" s="44">
        <v>472.42306495231702</v>
      </c>
      <c r="CJ143" s="24">
        <v>450.61205056688397</v>
      </c>
      <c r="CK143" s="44">
        <v>508.01455840064705</v>
      </c>
      <c r="CL143" s="44">
        <v>937.55128529949309</v>
      </c>
      <c r="CM143" s="45">
        <v>-1.2776315802761025</v>
      </c>
      <c r="CN143" s="45">
        <v>58.503419643520843</v>
      </c>
      <c r="CO143" s="45">
        <v>0.91908929638680192</v>
      </c>
      <c r="CP143" s="45">
        <v>18.355302429582661</v>
      </c>
      <c r="CQ143" s="45">
        <v>8.9956327560235589</v>
      </c>
      <c r="CR143" s="45">
        <v>1.982272195460077</v>
      </c>
      <c r="CS143" s="45">
        <v>8.6638263588417264</v>
      </c>
      <c r="CT143" s="45">
        <v>0.80907930018999807</v>
      </c>
      <c r="CU143" s="45">
        <v>7.4461018852808696</v>
      </c>
      <c r="CV143" s="45">
        <v>105.67472386528654</v>
      </c>
      <c r="CW143" s="24"/>
      <c r="CX143" s="40">
        <v>66.023082981192402</v>
      </c>
      <c r="CY143" s="40">
        <v>64.980913263184263</v>
      </c>
      <c r="CZ143" s="40">
        <v>61.745882063257298</v>
      </c>
      <c r="DA143" s="40">
        <v>62.207304915185489</v>
      </c>
      <c r="DB143" s="40"/>
      <c r="DC143" s="40">
        <v>0.50981896917077363</v>
      </c>
      <c r="DD143" s="40">
        <v>0.48759109070107898</v>
      </c>
      <c r="DE143" s="40"/>
      <c r="DF143" s="40">
        <v>4.7552137326334618</v>
      </c>
      <c r="DG143" s="40">
        <v>5.2391413249338417</v>
      </c>
      <c r="DH143" s="40"/>
      <c r="DI143" s="40">
        <v>1.1022370625013447</v>
      </c>
      <c r="DJ143" s="40"/>
      <c r="DK143" s="40">
        <v>4.3954042056621931</v>
      </c>
      <c r="DL143" s="40">
        <v>4.2953853663522521</v>
      </c>
      <c r="DM143" s="40"/>
      <c r="DN143" s="40">
        <v>1.7165073579684902</v>
      </c>
      <c r="DO143" s="40">
        <v>2.4788426732998143</v>
      </c>
      <c r="DP143" s="40"/>
      <c r="DQ143" s="40">
        <v>18.349327811244223</v>
      </c>
      <c r="DR143" s="40"/>
    </row>
    <row r="144" spans="1:122" s="43" customFormat="1" ht="10.5" customHeight="1">
      <c r="A144" s="14" t="s">
        <v>225</v>
      </c>
      <c r="B144" s="12">
        <v>57</v>
      </c>
      <c r="C144" s="13" t="s">
        <v>37</v>
      </c>
      <c r="D144" s="121">
        <v>1.20000004768372</v>
      </c>
      <c r="E144" s="139">
        <v>1200.0000476837201</v>
      </c>
      <c r="F144" s="140">
        <v>900</v>
      </c>
      <c r="G144" s="121">
        <v>60.810001373291001</v>
      </c>
      <c r="H144" s="121">
        <v>0.62999999523162797</v>
      </c>
      <c r="I144" s="121">
        <v>17.059999465942401</v>
      </c>
      <c r="J144" s="121">
        <v>3.3699998855590798</v>
      </c>
      <c r="K144" s="121">
        <v>3.9999999105930301E-2</v>
      </c>
      <c r="L144" s="121">
        <v>0.479999989271164</v>
      </c>
      <c r="M144" s="121">
        <v>4.5300002098083496</v>
      </c>
      <c r="N144" s="121">
        <v>0.479999989271164</v>
      </c>
      <c r="O144" s="121">
        <v>0.270000010728836</v>
      </c>
      <c r="P144" s="121"/>
      <c r="Q144" s="122">
        <v>87.670000918209553</v>
      </c>
      <c r="R144" s="26"/>
      <c r="S144" s="26">
        <v>69.36238249845897</v>
      </c>
      <c r="T144" s="26">
        <v>0.71860384240143593</v>
      </c>
      <c r="U144" s="26">
        <v>19.459335333939688</v>
      </c>
      <c r="V144" s="26">
        <v>3.8439601348961681</v>
      </c>
      <c r="W144" s="26">
        <v>4.5625640112913556E-2</v>
      </c>
      <c r="X144" s="26">
        <v>0.54750768135496308</v>
      </c>
      <c r="Y144" s="26">
        <v>5.167104097597246</v>
      </c>
      <c r="Z144" s="26">
        <v>0.54750768135496308</v>
      </c>
      <c r="AA144" s="26">
        <v>0.30797308988365196</v>
      </c>
      <c r="AB144" s="26">
        <v>0</v>
      </c>
      <c r="AC144" s="26">
        <v>99.999999999999986</v>
      </c>
      <c r="AD144" s="42">
        <v>0.68160237946919333</v>
      </c>
      <c r="AE144" s="42">
        <v>3.9386573165836856</v>
      </c>
      <c r="AF144" s="42">
        <v>0.20248418464712378</v>
      </c>
      <c r="AH144" s="12">
        <v>57</v>
      </c>
      <c r="AI144" s="122">
        <v>41.0200004577637</v>
      </c>
      <c r="AJ144" s="122">
        <v>2.4200000762939502</v>
      </c>
      <c r="AK144" s="122">
        <v>15.1199998855591</v>
      </c>
      <c r="AL144" s="122"/>
      <c r="AM144" s="122">
        <v>16.219999313354499</v>
      </c>
      <c r="AN144" s="122">
        <v>10.1400003433228</v>
      </c>
      <c r="AO144" s="122">
        <v>10.189999580383301</v>
      </c>
      <c r="AP144" s="122">
        <v>0.18000000715255701</v>
      </c>
      <c r="AQ144" s="122">
        <v>2.7300000190734899</v>
      </c>
      <c r="AR144" s="122">
        <v>0.140000000596046</v>
      </c>
      <c r="AS144" s="122">
        <v>0</v>
      </c>
      <c r="AT144" s="122">
        <v>0</v>
      </c>
      <c r="AU144" s="122">
        <v>0</v>
      </c>
      <c r="AV144" s="122">
        <v>98.159999683499436</v>
      </c>
      <c r="AW144" s="26"/>
      <c r="AX144" s="42">
        <v>5.9633287771030723</v>
      </c>
      <c r="AY144" s="42">
        <v>2.0366712228969277</v>
      </c>
      <c r="AZ144" s="42">
        <v>0</v>
      </c>
      <c r="BA144" s="42">
        <v>8</v>
      </c>
      <c r="BB144" s="42">
        <v>0.55374685687538605</v>
      </c>
      <c r="BC144" s="42">
        <v>0.26463952745289476</v>
      </c>
      <c r="BD144" s="42">
        <v>0</v>
      </c>
      <c r="BE144" s="42">
        <v>0.96487634086694385</v>
      </c>
      <c r="BF144" s="42">
        <v>2.1970917265620686</v>
      </c>
      <c r="BG144" s="42">
        <v>1.007126448811251</v>
      </c>
      <c r="BH144" s="42">
        <v>1.2519099431456127E-2</v>
      </c>
      <c r="BI144" s="42">
        <v>5</v>
      </c>
      <c r="BJ144" s="42">
        <v>0</v>
      </c>
      <c r="BK144" s="42">
        <v>0</v>
      </c>
      <c r="BL144" s="42">
        <v>9.6426660787713274E-3</v>
      </c>
      <c r="BM144" s="42">
        <v>1.587044770295476</v>
      </c>
      <c r="BN144" s="42">
        <v>0.40331256362575263</v>
      </c>
      <c r="BO144" s="42">
        <v>2</v>
      </c>
      <c r="BP144" s="42">
        <v>0.36612094899683179</v>
      </c>
      <c r="BQ144" s="42">
        <v>2.5960584877733062E-2</v>
      </c>
      <c r="BR144" s="42">
        <v>0.39208153387456485</v>
      </c>
      <c r="BS144" s="24" t="s">
        <v>622</v>
      </c>
      <c r="BT144" s="24" t="s">
        <v>332</v>
      </c>
      <c r="BU144" s="40">
        <v>0.68568730539270728</v>
      </c>
      <c r="BV144" s="42">
        <v>0.89737176336983737</v>
      </c>
      <c r="BW144" s="40">
        <v>0.22783697367919281</v>
      </c>
      <c r="BX144" s="40" t="s">
        <v>606</v>
      </c>
      <c r="BY144" s="40"/>
      <c r="BZ144" s="44">
        <v>973.72127615591808</v>
      </c>
      <c r="CA144" s="44">
        <v>794.49130599385705</v>
      </c>
      <c r="CB144" s="5">
        <v>909.84522343568972</v>
      </c>
      <c r="CC144" s="44">
        <v>657.64129019759787</v>
      </c>
      <c r="CD144" s="44">
        <v>525.39437178401374</v>
      </c>
      <c r="CE144" s="44">
        <v>941.22444646443478</v>
      </c>
      <c r="CF144" s="44">
        <v>1171.501550721279</v>
      </c>
      <c r="CG144" s="44">
        <v>283.58315626683691</v>
      </c>
      <c r="CH144" s="40">
        <v>-0.28758333895246735</v>
      </c>
      <c r="CI144" s="44">
        <v>941.22444646443478</v>
      </c>
      <c r="CJ144" s="24">
        <v>808.15002937903182</v>
      </c>
      <c r="CK144" s="44">
        <v>925.5348349500623</v>
      </c>
      <c r="CL144" s="44">
        <v>976.61753722178128</v>
      </c>
      <c r="CM144" s="45">
        <v>-0.51612605310686166</v>
      </c>
      <c r="CN144" s="45">
        <v>57.471977761697744</v>
      </c>
      <c r="CO144" s="45">
        <v>0.62521659138238384</v>
      </c>
      <c r="CP144" s="45">
        <v>19.172682094078937</v>
      </c>
      <c r="CQ144" s="45">
        <v>8.9822296242105928</v>
      </c>
      <c r="CR144" s="45">
        <v>1.7594039656474749</v>
      </c>
      <c r="CS144" s="45">
        <v>7.756060048001121</v>
      </c>
      <c r="CT144" s="45">
        <v>0.73772327535066529</v>
      </c>
      <c r="CU144" s="45">
        <v>8.989170335836949</v>
      </c>
      <c r="CV144" s="45">
        <v>105.49446369620586</v>
      </c>
      <c r="CW144" s="24"/>
      <c r="CX144" s="40">
        <v>62.935964207552203</v>
      </c>
      <c r="CY144" s="40">
        <v>61.735055374486549</v>
      </c>
      <c r="CZ144" s="40">
        <v>60.352954219825747</v>
      </c>
      <c r="DA144" s="40">
        <v>60.786798800989345</v>
      </c>
      <c r="DB144" s="40"/>
      <c r="DC144" s="40">
        <v>0.57709728541814209</v>
      </c>
      <c r="DD144" s="40">
        <v>0.56243939832201861</v>
      </c>
      <c r="DE144" s="40"/>
      <c r="DF144" s="40">
        <v>6.3118804814382337</v>
      </c>
      <c r="DG144" s="40">
        <v>6.501474149375075</v>
      </c>
      <c r="DH144" s="40"/>
      <c r="DI144" s="40">
        <v>1.3736009123150408</v>
      </c>
      <c r="DJ144" s="40"/>
      <c r="DK144" s="40">
        <v>4.5227139486573238</v>
      </c>
      <c r="DL144" s="40">
        <v>5.1494547676961782</v>
      </c>
      <c r="DM144" s="40"/>
      <c r="DN144" s="40">
        <v>1.3018294264598302</v>
      </c>
      <c r="DO144" s="40">
        <v>2.0190067117452291</v>
      </c>
      <c r="DP144" s="40"/>
      <c r="DQ144" s="40">
        <v>19.208814379229931</v>
      </c>
      <c r="DR144" s="40"/>
    </row>
    <row r="145" spans="1:122" s="43" customFormat="1" ht="10.5" customHeight="1">
      <c r="A145" s="14" t="s">
        <v>225</v>
      </c>
      <c r="B145" s="12">
        <v>59</v>
      </c>
      <c r="C145" s="13" t="s">
        <v>37</v>
      </c>
      <c r="D145" s="121">
        <v>1.3999999761581401</v>
      </c>
      <c r="E145" s="139">
        <v>1399.99997615814</v>
      </c>
      <c r="F145" s="140">
        <v>900</v>
      </c>
      <c r="G145" s="121">
        <v>65.139999389648395</v>
      </c>
      <c r="H145" s="121">
        <v>0.62000000476837203</v>
      </c>
      <c r="I145" s="121">
        <v>17.120000839233398</v>
      </c>
      <c r="J145" s="121">
        <v>2.9000000953674299</v>
      </c>
      <c r="K145" s="121">
        <v>2.9999999329447701E-2</v>
      </c>
      <c r="L145" s="121">
        <v>0.68999999761581399</v>
      </c>
      <c r="M145" s="121">
        <v>2.7799999713897701</v>
      </c>
      <c r="N145" s="121">
        <v>0.72000002861022905</v>
      </c>
      <c r="O145" s="121">
        <v>0.40000000596046498</v>
      </c>
      <c r="P145" s="121"/>
      <c r="Q145" s="122">
        <v>90.400000331923323</v>
      </c>
      <c r="R145" s="26"/>
      <c r="S145" s="26">
        <v>72.057521184151184</v>
      </c>
      <c r="T145" s="26">
        <v>0.68584071072113584</v>
      </c>
      <c r="U145" s="26">
        <v>18.938053956165465</v>
      </c>
      <c r="V145" s="26">
        <v>3.2079646954861136</v>
      </c>
      <c r="W145" s="26">
        <v>3.3185839844354158E-2</v>
      </c>
      <c r="X145" s="26">
        <v>0.76327433084328378</v>
      </c>
      <c r="Y145" s="26">
        <v>3.075221195998223</v>
      </c>
      <c r="Z145" s="26">
        <v>0.79646020571525655</v>
      </c>
      <c r="AA145" s="26">
        <v>0.44247788107497527</v>
      </c>
      <c r="AB145" s="26">
        <v>0</v>
      </c>
      <c r="AC145" s="26">
        <v>100</v>
      </c>
      <c r="AD145" s="42">
        <v>0.71213831281009055</v>
      </c>
      <c r="AE145" s="42">
        <v>2.3578081312358901</v>
      </c>
      <c r="AF145" s="42">
        <v>0.29781332372672986</v>
      </c>
      <c r="AH145" s="12">
        <v>59</v>
      </c>
      <c r="AI145" s="122">
        <v>41.430000305175803</v>
      </c>
      <c r="AJ145" s="122">
        <v>2.1700000762939502</v>
      </c>
      <c r="AK145" s="122">
        <v>15.1599998474121</v>
      </c>
      <c r="AL145" s="122"/>
      <c r="AM145" s="122">
        <v>15.800000190734901</v>
      </c>
      <c r="AN145" s="122">
        <v>10.3400001525879</v>
      </c>
      <c r="AO145" s="122">
        <v>9.9899997711181605</v>
      </c>
      <c r="AP145" s="122">
        <v>0.119999997317791</v>
      </c>
      <c r="AQ145" s="122">
        <v>2.9200000762939502</v>
      </c>
      <c r="AR145" s="122">
        <v>0.15000000596046401</v>
      </c>
      <c r="AS145" s="122">
        <v>0</v>
      </c>
      <c r="AT145" s="122">
        <v>0</v>
      </c>
      <c r="AU145" s="122">
        <v>0</v>
      </c>
      <c r="AV145" s="122">
        <v>98.080000422895026</v>
      </c>
      <c r="AW145" s="26"/>
      <c r="AX145" s="42">
        <v>6.0114219757415608</v>
      </c>
      <c r="AY145" s="42">
        <v>1.9885780242584392</v>
      </c>
      <c r="AZ145" s="42">
        <v>0</v>
      </c>
      <c r="BA145" s="42">
        <v>8</v>
      </c>
      <c r="BB145" s="42">
        <v>0.6037291190893681</v>
      </c>
      <c r="BC145" s="42">
        <v>0.23684720650731947</v>
      </c>
      <c r="BD145" s="42">
        <v>0</v>
      </c>
      <c r="BE145" s="42">
        <v>0.93866517205053412</v>
      </c>
      <c r="BF145" s="42">
        <v>2.2361449368466988</v>
      </c>
      <c r="BG145" s="42">
        <v>0.97860347642295276</v>
      </c>
      <c r="BH145" s="42">
        <v>6.0100890831265019E-3</v>
      </c>
      <c r="BI145" s="42">
        <v>5</v>
      </c>
      <c r="BJ145" s="42">
        <v>0</v>
      </c>
      <c r="BK145" s="42">
        <v>0</v>
      </c>
      <c r="BL145" s="42">
        <v>8.7361833915570904E-3</v>
      </c>
      <c r="BM145" s="42">
        <v>1.5529221175109149</v>
      </c>
      <c r="BN145" s="42">
        <v>0.43834169909752796</v>
      </c>
      <c r="BO145" s="42">
        <v>2</v>
      </c>
      <c r="BP145" s="42">
        <v>0.38306926553052401</v>
      </c>
      <c r="BQ145" s="42">
        <v>2.7761753670900512E-2</v>
      </c>
      <c r="BR145" s="42">
        <v>0.41083101920142451</v>
      </c>
      <c r="BS145" s="24" t="s">
        <v>622</v>
      </c>
      <c r="BT145" s="24" t="s">
        <v>332</v>
      </c>
      <c r="BU145" s="40">
        <v>0.69558940525997925</v>
      </c>
      <c r="BV145" s="42">
        <v>0.85722748094378098</v>
      </c>
      <c r="BW145" s="40">
        <v>0.36356965165543342</v>
      </c>
      <c r="BX145" s="40" t="s">
        <v>606</v>
      </c>
      <c r="BY145" s="40"/>
      <c r="BZ145" s="44">
        <v>968.33918445296558</v>
      </c>
      <c r="CA145" s="44">
        <v>796.85688142935305</v>
      </c>
      <c r="CB145" s="5">
        <v>1055.2425537023466</v>
      </c>
      <c r="CC145" s="44">
        <v>654.30078015588276</v>
      </c>
      <c r="CD145" s="44">
        <v>512.61650857698237</v>
      </c>
      <c r="CE145" s="44">
        <v>1149.5575583077709</v>
      </c>
      <c r="CF145" s="44">
        <v>1491.6467751781715</v>
      </c>
      <c r="CG145" s="44">
        <v>495.25677815188817</v>
      </c>
      <c r="CH145" s="40">
        <v>-0.41355820985866143</v>
      </c>
      <c r="CI145" s="44">
        <v>1149.5575583077709</v>
      </c>
      <c r="CJ145" s="24">
        <v>950.96484144663395</v>
      </c>
      <c r="CK145" s="44">
        <v>1102.4000560050588</v>
      </c>
      <c r="CL145" s="44">
        <v>979.88989833049538</v>
      </c>
      <c r="CM145" s="45">
        <v>9.8702375938860554E-2</v>
      </c>
      <c r="CN145" s="45">
        <v>58.948084853356349</v>
      </c>
      <c r="CO145" s="45">
        <v>0.43474255174102922</v>
      </c>
      <c r="CP145" s="45">
        <v>19.212514496213867</v>
      </c>
      <c r="CQ145" s="45">
        <v>7.3527154517695994</v>
      </c>
      <c r="CR145" s="45">
        <v>1.9852115917026198</v>
      </c>
      <c r="CS145" s="45">
        <v>6.5970449503449524</v>
      </c>
      <c r="CT145" s="45">
        <v>0.79414010135194768</v>
      </c>
      <c r="CU145" s="45">
        <v>9.8010782022155354</v>
      </c>
      <c r="CV145" s="45">
        <v>105.12553219869589</v>
      </c>
      <c r="CW145" s="24"/>
      <c r="CX145" s="40">
        <v>62.901301024111788</v>
      </c>
      <c r="CY145" s="40">
        <v>61.697201545168056</v>
      </c>
      <c r="CZ145" s="40">
        <v>61.396387860976404</v>
      </c>
      <c r="DA145" s="40">
        <v>61.852910539930463</v>
      </c>
      <c r="DB145" s="40"/>
      <c r="DC145" s="40">
        <v>0.54119137789042659</v>
      </c>
      <c r="DD145" s="40">
        <v>0.53315592316673432</v>
      </c>
      <c r="DE145" s="40"/>
      <c r="DF145" s="40">
        <v>6.2495006455429243</v>
      </c>
      <c r="DG145" s="40">
        <v>6.2392728408896883</v>
      </c>
      <c r="DH145" s="40"/>
      <c r="DI145" s="40">
        <v>1.339852155297351</v>
      </c>
      <c r="DJ145" s="40"/>
      <c r="DK145" s="40">
        <v>4.2333776630414928</v>
      </c>
      <c r="DL145" s="40">
        <v>5.3380445187535557</v>
      </c>
      <c r="DM145" s="40"/>
      <c r="DN145" s="40">
        <v>1.1387043646939268</v>
      </c>
      <c r="DO145" s="40">
        <v>1.7911209243029145</v>
      </c>
      <c r="DP145" s="40"/>
      <c r="DQ145" s="40">
        <v>19.43121073486968</v>
      </c>
      <c r="DR145" s="40"/>
    </row>
    <row r="146" spans="1:122" s="43" customFormat="1" ht="10.5" customHeight="1">
      <c r="A146" s="14" t="s">
        <v>225</v>
      </c>
      <c r="B146" s="12">
        <v>112</v>
      </c>
      <c r="C146" s="13" t="s">
        <v>37</v>
      </c>
      <c r="D146" s="121">
        <v>1.1000000238418599</v>
      </c>
      <c r="E146" s="139">
        <v>1100.00002384186</v>
      </c>
      <c r="F146" s="140">
        <v>950</v>
      </c>
      <c r="G146" s="121">
        <v>56.310001373291001</v>
      </c>
      <c r="H146" s="121">
        <v>0.95999997854232799</v>
      </c>
      <c r="I146" s="121">
        <v>18.059999465942401</v>
      </c>
      <c r="J146" s="121">
        <v>5.6799998283386204</v>
      </c>
      <c r="K146" s="121">
        <v>0.10000000149011599</v>
      </c>
      <c r="L146" s="121">
        <v>0.769999980926514</v>
      </c>
      <c r="M146" s="121">
        <v>5.6500000953674299</v>
      </c>
      <c r="N146" s="121">
        <v>0.56999999284744296</v>
      </c>
      <c r="O146" s="121">
        <v>0.28000000119209301</v>
      </c>
      <c r="P146" s="121"/>
      <c r="Q146" s="122">
        <v>88.380000717937946</v>
      </c>
      <c r="R146" s="26"/>
      <c r="S146" s="26">
        <v>63.713510880139765</v>
      </c>
      <c r="T146" s="26">
        <v>1.0862185683909853</v>
      </c>
      <c r="U146" s="26">
        <v>20.434486670327527</v>
      </c>
      <c r="V146" s="26">
        <v>6.4267931457323302</v>
      </c>
      <c r="W146" s="26">
        <v>0.11314777175581037</v>
      </c>
      <c r="X146" s="26">
        <v>0.87123780795606143</v>
      </c>
      <c r="Y146" s="26">
        <v>6.3928491168485406</v>
      </c>
      <c r="Z146" s="26">
        <v>0.64494228130477205</v>
      </c>
      <c r="AA146" s="26">
        <v>0.31681375754420321</v>
      </c>
      <c r="AB146" s="26">
        <v>0</v>
      </c>
      <c r="AC146" s="26">
        <v>100.00000000000001</v>
      </c>
      <c r="AD146" s="42">
        <v>0.62921803057186332</v>
      </c>
      <c r="AE146" s="42">
        <v>4.1382540267584851</v>
      </c>
      <c r="AF146" s="42">
        <v>0.19461863792492548</v>
      </c>
      <c r="AH146" s="12">
        <v>112</v>
      </c>
      <c r="AI146" s="122">
        <v>40.5</v>
      </c>
      <c r="AJ146" s="122">
        <v>2.75</v>
      </c>
      <c r="AK146" s="122">
        <v>14.569999694824199</v>
      </c>
      <c r="AL146" s="122"/>
      <c r="AM146" s="122">
        <v>15.710000038146999</v>
      </c>
      <c r="AN146" s="122">
        <v>10.8500003814697</v>
      </c>
      <c r="AO146" s="122">
        <v>10.039999961853001</v>
      </c>
      <c r="AP146" s="122">
        <v>0.15000000596046401</v>
      </c>
      <c r="AQ146" s="122">
        <v>2.8099999427795401</v>
      </c>
      <c r="AR146" s="122">
        <v>0.129999995231628</v>
      </c>
      <c r="AS146" s="122">
        <v>0</v>
      </c>
      <c r="AT146" s="122">
        <v>0</v>
      </c>
      <c r="AU146" s="122">
        <v>0</v>
      </c>
      <c r="AV146" s="122">
        <v>97.510000020265522</v>
      </c>
      <c r="AW146" s="26"/>
      <c r="AX146" s="42">
        <v>5.9290172145510818</v>
      </c>
      <c r="AY146" s="42">
        <v>2.0709827854489182</v>
      </c>
      <c r="AZ146" s="42">
        <v>0</v>
      </c>
      <c r="BA146" s="42">
        <v>8</v>
      </c>
      <c r="BB146" s="42">
        <v>0.44271007884592928</v>
      </c>
      <c r="BC146" s="42">
        <v>0.30283538657359244</v>
      </c>
      <c r="BD146" s="42">
        <v>0</v>
      </c>
      <c r="BE146" s="42">
        <v>0.94159844338614107</v>
      </c>
      <c r="BF146" s="42">
        <v>2.3674159397388439</v>
      </c>
      <c r="BG146" s="42">
        <v>0.94544015145549309</v>
      </c>
      <c r="BH146" s="42">
        <v>0</v>
      </c>
      <c r="BI146" s="42">
        <v>5</v>
      </c>
      <c r="BJ146" s="42">
        <v>0</v>
      </c>
      <c r="BK146" s="42">
        <v>3.6351939974982983E-2</v>
      </c>
      <c r="BL146" s="42">
        <v>1.8597634328694792E-2</v>
      </c>
      <c r="BM146" s="42">
        <v>1.5746473922103132</v>
      </c>
      <c r="BN146" s="42">
        <v>0.37040303348600889</v>
      </c>
      <c r="BO146" s="42">
        <v>2</v>
      </c>
      <c r="BP146" s="42">
        <v>0.42713123693122079</v>
      </c>
      <c r="BQ146" s="42">
        <v>2.4275286624454592E-2</v>
      </c>
      <c r="BR146" s="42">
        <v>0.4514065235556754</v>
      </c>
      <c r="BS146" s="24" t="s">
        <v>622</v>
      </c>
      <c r="BT146" s="24" t="s">
        <v>332</v>
      </c>
      <c r="BU146" s="40">
        <v>0.70685843271201643</v>
      </c>
      <c r="BV146" s="42">
        <v>0.8122803939755423</v>
      </c>
      <c r="BW146" s="40">
        <v>0.19628577383679985</v>
      </c>
      <c r="BX146" s="40" t="s">
        <v>606</v>
      </c>
      <c r="BY146" s="40"/>
      <c r="BZ146" s="44">
        <v>978.34902347627622</v>
      </c>
      <c r="CA146" s="44">
        <v>702.68358948499792</v>
      </c>
      <c r="CB146" s="5">
        <v>929.81467375445607</v>
      </c>
      <c r="CC146" s="44">
        <v>611.54197599616828</v>
      </c>
      <c r="CD146" s="44">
        <v>513.57752206284977</v>
      </c>
      <c r="CE146" s="44">
        <v>934.2845673580905</v>
      </c>
      <c r="CF146" s="44">
        <v>970.64880627311254</v>
      </c>
      <c r="CG146" s="44">
        <v>322.74259136192222</v>
      </c>
      <c r="CH146" s="40">
        <v>-4.3916420843063492E-2</v>
      </c>
      <c r="CI146" s="44">
        <v>934.2845673580905</v>
      </c>
      <c r="CJ146" s="24">
        <v>829.57488536202231</v>
      </c>
      <c r="CK146" s="44">
        <v>932.04962055627334</v>
      </c>
      <c r="CL146" s="44">
        <v>1002.6301688051807</v>
      </c>
      <c r="CM146" s="45">
        <v>-0.46051372514073996</v>
      </c>
      <c r="CN146" s="45">
        <v>56.810744252683982</v>
      </c>
      <c r="CO146" s="45">
        <v>0.63662502059711934</v>
      </c>
      <c r="CP146" s="45">
        <v>19.348716401750373</v>
      </c>
      <c r="CQ146" s="45">
        <v>10.29800635913077</v>
      </c>
      <c r="CR146" s="45">
        <v>1.8308925852166418</v>
      </c>
      <c r="CS146" s="45">
        <v>7.0299220035199514</v>
      </c>
      <c r="CT146" s="45">
        <v>0.72671097772334436</v>
      </c>
      <c r="CU146" s="45">
        <v>7.8284985193831078</v>
      </c>
      <c r="CV146" s="45">
        <v>104.51011612000529</v>
      </c>
      <c r="CW146" s="24"/>
      <c r="CX146" s="40">
        <v>60.79602105155719</v>
      </c>
      <c r="CY146" s="40">
        <v>59.12327021949433</v>
      </c>
      <c r="CZ146" s="40">
        <v>58.703771579132436</v>
      </c>
      <c r="DA146" s="40">
        <v>58.601322547720713</v>
      </c>
      <c r="DB146" s="40"/>
      <c r="DC146" s="40">
        <v>0.69946586565172264</v>
      </c>
      <c r="DD146" s="40">
        <v>0.70432086086703138</v>
      </c>
      <c r="DE146" s="40"/>
      <c r="DF146" s="40">
        <v>7.7159301053876872</v>
      </c>
      <c r="DG146" s="40">
        <v>7.557688488246316</v>
      </c>
      <c r="DH146" s="40"/>
      <c r="DI146" s="40">
        <v>1.6583531143611581</v>
      </c>
      <c r="DJ146" s="40"/>
      <c r="DK146" s="40">
        <v>5.0820697327647668</v>
      </c>
      <c r="DL146" s="40">
        <v>5.1965077168694425</v>
      </c>
      <c r="DM146" s="40"/>
      <c r="DN146" s="40">
        <v>1.2694963329750415</v>
      </c>
      <c r="DO146" s="40">
        <v>2.0567385529995921</v>
      </c>
      <c r="DP146" s="40"/>
      <c r="DQ146" s="40">
        <v>19.167844775252931</v>
      </c>
      <c r="DR146" s="40"/>
    </row>
    <row r="147" spans="1:122" s="43" customFormat="1" ht="10.5" customHeight="1">
      <c r="A147" s="14" t="s">
        <v>49</v>
      </c>
      <c r="B147" s="12">
        <v>1702</v>
      </c>
      <c r="C147" s="13" t="s">
        <v>6</v>
      </c>
      <c r="D147" s="121">
        <v>0.5</v>
      </c>
      <c r="E147" s="139">
        <v>500</v>
      </c>
      <c r="F147" s="140">
        <v>1010</v>
      </c>
      <c r="G147" s="121">
        <v>51.06</v>
      </c>
      <c r="H147" s="121">
        <v>1.4</v>
      </c>
      <c r="I147" s="121">
        <v>16.3</v>
      </c>
      <c r="J147" s="121">
        <v>6.41</v>
      </c>
      <c r="K147" s="121">
        <v>0.18</v>
      </c>
      <c r="L147" s="121">
        <v>4</v>
      </c>
      <c r="M147" s="121">
        <v>7.68</v>
      </c>
      <c r="N147" s="121">
        <v>3.74</v>
      </c>
      <c r="O147" s="121">
        <v>1.65</v>
      </c>
      <c r="P147" s="121"/>
      <c r="Q147" s="122">
        <v>92.42</v>
      </c>
      <c r="R147" s="26"/>
      <c r="S147" s="26">
        <v>55.247781865397108</v>
      </c>
      <c r="T147" s="26">
        <v>1.5148236312486474</v>
      </c>
      <c r="U147" s="26">
        <v>17.636875135252112</v>
      </c>
      <c r="V147" s="26">
        <v>6.9357281973598788</v>
      </c>
      <c r="W147" s="26">
        <v>0.19476303830339753</v>
      </c>
      <c r="X147" s="26">
        <v>4.3280675178532784</v>
      </c>
      <c r="Y147" s="26">
        <v>8.309889634278294</v>
      </c>
      <c r="Z147" s="26">
        <v>4.0467431291928158</v>
      </c>
      <c r="AA147" s="26">
        <v>1.7853278511144772</v>
      </c>
      <c r="AB147" s="26">
        <v>0</v>
      </c>
      <c r="AC147" s="26">
        <v>100</v>
      </c>
      <c r="AD147" s="42">
        <v>0.60184421947352562</v>
      </c>
      <c r="AE147" s="42">
        <v>0.89899562109224951</v>
      </c>
      <c r="AF147" s="42">
        <v>0.52659415792903608</v>
      </c>
      <c r="AH147" s="12">
        <v>1702</v>
      </c>
      <c r="AI147" s="122">
        <v>41.75</v>
      </c>
      <c r="AJ147" s="122">
        <v>2.56</v>
      </c>
      <c r="AK147" s="122">
        <v>11.94</v>
      </c>
      <c r="AL147" s="122">
        <v>0.02</v>
      </c>
      <c r="AM147" s="122">
        <v>9.39</v>
      </c>
      <c r="AN147" s="122">
        <v>16.760000000000002</v>
      </c>
      <c r="AO147" s="122">
        <v>11.82</v>
      </c>
      <c r="AP147" s="122">
        <v>0.13</v>
      </c>
      <c r="AQ147" s="122">
        <v>2.54</v>
      </c>
      <c r="AR147" s="122">
        <v>0.79</v>
      </c>
      <c r="AS147" s="122">
        <v>0</v>
      </c>
      <c r="AT147" s="122">
        <v>0</v>
      </c>
      <c r="AU147" s="122">
        <v>0</v>
      </c>
      <c r="AV147" s="122">
        <v>97.700000000000017</v>
      </c>
      <c r="AW147" s="26"/>
      <c r="AX147" s="42">
        <v>6.0209052624723141</v>
      </c>
      <c r="AY147" s="42">
        <v>1.9790947375276859</v>
      </c>
      <c r="AZ147" s="42">
        <v>0</v>
      </c>
      <c r="BA147" s="42">
        <v>8</v>
      </c>
      <c r="BB147" s="42">
        <v>5.0150905891718001E-2</v>
      </c>
      <c r="BC147" s="42">
        <v>0.27771000022146819</v>
      </c>
      <c r="BD147" s="42">
        <v>2.2802381856627759E-3</v>
      </c>
      <c r="BE147" s="42">
        <v>0.70150362694516843</v>
      </c>
      <c r="BF147" s="42">
        <v>3.6024374936862555</v>
      </c>
      <c r="BG147" s="42">
        <v>0.36591773506972736</v>
      </c>
      <c r="BH147" s="42">
        <v>0</v>
      </c>
      <c r="BI147" s="42">
        <v>5</v>
      </c>
      <c r="BJ147" s="42">
        <v>0</v>
      </c>
      <c r="BK147" s="42">
        <v>6.506897876570461E-2</v>
      </c>
      <c r="BL147" s="42">
        <v>1.5877693205192802E-2</v>
      </c>
      <c r="BM147" s="42">
        <v>1.8261847404313591</v>
      </c>
      <c r="BN147" s="42">
        <v>9.2868587597743524E-2</v>
      </c>
      <c r="BO147" s="42">
        <v>2</v>
      </c>
      <c r="BP147" s="42">
        <v>0.61728843386982524</v>
      </c>
      <c r="BQ147" s="42">
        <v>0.14532011979011342</v>
      </c>
      <c r="BR147" s="42">
        <v>0.76260855365993863</v>
      </c>
      <c r="BS147" s="24" t="s">
        <v>622</v>
      </c>
      <c r="BT147" s="24" t="s">
        <v>624</v>
      </c>
      <c r="BU147" s="40">
        <v>0.89314619745879675</v>
      </c>
      <c r="BV147" s="42">
        <v>0.31430487424765985</v>
      </c>
      <c r="BW147" s="40">
        <v>0.34961780332788495</v>
      </c>
      <c r="BX147" s="40" t="s">
        <v>606</v>
      </c>
      <c r="BY147" s="40"/>
      <c r="BZ147" s="44">
        <v>1000.1994593404791</v>
      </c>
      <c r="CA147" s="44">
        <v>349.10459666593175</v>
      </c>
      <c r="CB147" s="5">
        <v>674.39298351037894</v>
      </c>
      <c r="CC147" s="44">
        <v>374.49051792526512</v>
      </c>
      <c r="CD147" s="44">
        <v>438.3792793747977</v>
      </c>
      <c r="CE147" s="44">
        <v>729.54300917522141</v>
      </c>
      <c r="CF147" s="44">
        <v>704.57204950541518</v>
      </c>
      <c r="CG147" s="44">
        <v>355.05249124995629</v>
      </c>
      <c r="CH147" s="40">
        <v>-4.4749970318414177E-2</v>
      </c>
      <c r="CI147" s="44">
        <v>729.54300917522141</v>
      </c>
      <c r="CJ147" s="24">
        <v>570.46473991863616</v>
      </c>
      <c r="CK147" s="44">
        <v>701.96799634280023</v>
      </c>
      <c r="CL147" s="44">
        <v>1020.4103758206991</v>
      </c>
      <c r="CM147" s="45">
        <v>4.0618088947348525</v>
      </c>
      <c r="CN147" s="45">
        <v>62.654113101615579</v>
      </c>
      <c r="CO147" s="45">
        <v>0.3351846331776111</v>
      </c>
      <c r="CP147" s="45">
        <v>18.537643075308644</v>
      </c>
      <c r="CQ147" s="45">
        <v>4.2690801549239792</v>
      </c>
      <c r="CR147" s="45">
        <v>1.5739202504928969</v>
      </c>
      <c r="CS147" s="45">
        <v>1.1623403482364036</v>
      </c>
      <c r="CT147" s="45">
        <v>2.505522297601523</v>
      </c>
      <c r="CU147" s="45">
        <v>6.4974188697723791</v>
      </c>
      <c r="CV147" s="45">
        <v>97.535222731128997</v>
      </c>
      <c r="CW147" s="24"/>
      <c r="CX147" s="40">
        <v>54.061287525651096</v>
      </c>
      <c r="CY147" s="40">
        <v>53.883025668604198</v>
      </c>
      <c r="CZ147" s="40">
        <v>52.964711666907299</v>
      </c>
      <c r="DA147" s="40">
        <v>52.339778328218323</v>
      </c>
      <c r="DB147" s="40"/>
      <c r="DC147" s="40">
        <v>1.1649768158991745</v>
      </c>
      <c r="DD147" s="40">
        <v>1.1895146356012183</v>
      </c>
      <c r="DE147" s="40"/>
      <c r="DF147" s="40">
        <v>7.5528106643146176</v>
      </c>
      <c r="DG147" s="40">
        <v>6.99568327720272</v>
      </c>
      <c r="DH147" s="40"/>
      <c r="DI147" s="40">
        <v>4.089315871820479</v>
      </c>
      <c r="DJ147" s="40"/>
      <c r="DK147" s="40">
        <v>7.9587539119816171</v>
      </c>
      <c r="DL147" s="40">
        <v>6.414552405280082</v>
      </c>
      <c r="DM147" s="40"/>
      <c r="DN147" s="40">
        <v>1.8098435866282787</v>
      </c>
      <c r="DO147" s="40">
        <v>1.8552484886206786</v>
      </c>
      <c r="DP147" s="40"/>
      <c r="DQ147" s="40">
        <v>17.80399250758698</v>
      </c>
      <c r="DR147" s="40"/>
    </row>
    <row r="148" spans="1:122" s="43" customFormat="1" ht="10.5" customHeight="1">
      <c r="A148" s="14" t="s">
        <v>49</v>
      </c>
      <c r="B148" s="12">
        <v>1680</v>
      </c>
      <c r="C148" s="13" t="s">
        <v>4</v>
      </c>
      <c r="D148" s="121">
        <v>1</v>
      </c>
      <c r="E148" s="139">
        <v>1000</v>
      </c>
      <c r="F148" s="140">
        <v>1000</v>
      </c>
      <c r="G148" s="121">
        <v>44.75</v>
      </c>
      <c r="H148" s="121">
        <v>1.83</v>
      </c>
      <c r="I148" s="121">
        <v>15.42</v>
      </c>
      <c r="J148" s="121">
        <v>9.2200000000000006</v>
      </c>
      <c r="K148" s="121">
        <v>0.17</v>
      </c>
      <c r="L148" s="121">
        <v>4.1500000000000004</v>
      </c>
      <c r="M148" s="121">
        <v>8.2799999999999994</v>
      </c>
      <c r="N148" s="121">
        <v>3.62</v>
      </c>
      <c r="O148" s="121">
        <v>1.28</v>
      </c>
      <c r="P148" s="121"/>
      <c r="Q148" s="122">
        <v>88.720000000000013</v>
      </c>
      <c r="R148" s="26"/>
      <c r="S148" s="26">
        <v>50.439585211902603</v>
      </c>
      <c r="T148" s="26">
        <v>2.062669071235347</v>
      </c>
      <c r="U148" s="26">
        <v>17.380522993688004</v>
      </c>
      <c r="V148" s="26">
        <v>10.392245266005409</v>
      </c>
      <c r="W148" s="26">
        <v>0.19161406672678086</v>
      </c>
      <c r="X148" s="26">
        <v>4.6776375112714152</v>
      </c>
      <c r="Y148" s="26">
        <v>9.332732191163208</v>
      </c>
      <c r="Z148" s="26">
        <v>4.0802524797114517</v>
      </c>
      <c r="AA148" s="26">
        <v>1.4427412082957618</v>
      </c>
      <c r="AB148" s="26">
        <v>0</v>
      </c>
      <c r="AC148" s="26">
        <v>99.999999999999957</v>
      </c>
      <c r="AD148" s="42">
        <v>0.5570501852707187</v>
      </c>
      <c r="AE148" s="42">
        <v>1.2463567282251813</v>
      </c>
      <c r="AF148" s="42">
        <v>0.44516527025077074</v>
      </c>
      <c r="AH148" s="12">
        <v>1680</v>
      </c>
      <c r="AI148" s="122">
        <v>42.78</v>
      </c>
      <c r="AJ148" s="122">
        <v>2.44</v>
      </c>
      <c r="AK148" s="122">
        <v>12.15</v>
      </c>
      <c r="AL148" s="122">
        <v>0.12</v>
      </c>
      <c r="AM148" s="122">
        <v>9.2799999999999994</v>
      </c>
      <c r="AN148" s="122">
        <v>15.55</v>
      </c>
      <c r="AO148" s="122">
        <v>11.82</v>
      </c>
      <c r="AP148" s="122">
        <v>0.08</v>
      </c>
      <c r="AQ148" s="122">
        <v>2.57</v>
      </c>
      <c r="AR148" s="122">
        <v>1.1100000000000001</v>
      </c>
      <c r="AS148" s="122">
        <v>0</v>
      </c>
      <c r="AT148" s="122">
        <v>0</v>
      </c>
      <c r="AU148" s="122">
        <v>0</v>
      </c>
      <c r="AV148" s="122">
        <v>97.899999999999977</v>
      </c>
      <c r="AW148" s="26"/>
      <c r="AX148" s="42">
        <v>6.1636814230532284</v>
      </c>
      <c r="AY148" s="42">
        <v>1.8363185769467716</v>
      </c>
      <c r="AZ148" s="42">
        <v>0</v>
      </c>
      <c r="BA148" s="42">
        <v>8</v>
      </c>
      <c r="BB148" s="42">
        <v>0.22668823910336577</v>
      </c>
      <c r="BC148" s="42">
        <v>0.26444506654448718</v>
      </c>
      <c r="BD148" s="42">
        <v>1.3668647828367608E-2</v>
      </c>
      <c r="BE148" s="42">
        <v>0.55229482102652128</v>
      </c>
      <c r="BF148" s="42">
        <v>3.3392345295204215</v>
      </c>
      <c r="BG148" s="42">
        <v>0.56588327324916898</v>
      </c>
      <c r="BH148" s="42">
        <v>9.7617600950737366E-3</v>
      </c>
      <c r="BI148" s="42">
        <v>4.9719763373674066</v>
      </c>
      <c r="BJ148" s="42">
        <v>0</v>
      </c>
      <c r="BK148" s="42">
        <v>0</v>
      </c>
      <c r="BL148" s="42">
        <v>0</v>
      </c>
      <c r="BM148" s="42">
        <v>1.8244787060289664</v>
      </c>
      <c r="BN148" s="42">
        <v>0.17552129397103355</v>
      </c>
      <c r="BO148" s="42">
        <v>2</v>
      </c>
      <c r="BP148" s="42">
        <v>0.54235213942634475</v>
      </c>
      <c r="BQ148" s="42">
        <v>0.20399321570941958</v>
      </c>
      <c r="BR148" s="42">
        <v>0.74634535513576439</v>
      </c>
      <c r="BS148" s="24" t="s">
        <v>622</v>
      </c>
      <c r="BT148" s="24" t="s">
        <v>624</v>
      </c>
      <c r="BU148" s="40">
        <v>0.85509188151818805</v>
      </c>
      <c r="BV148" s="42">
        <v>0.33479357971562013</v>
      </c>
      <c r="BW148" s="40">
        <v>0.26861778183872603</v>
      </c>
      <c r="BX148" s="40" t="s">
        <v>606</v>
      </c>
      <c r="BY148" s="40"/>
      <c r="BZ148" s="44">
        <v>983.82829043747529</v>
      </c>
      <c r="CA148" s="44">
        <v>375.55197561328936</v>
      </c>
      <c r="CB148" s="5">
        <v>748.98844513371364</v>
      </c>
      <c r="CC148" s="44">
        <v>384.62550302277322</v>
      </c>
      <c r="CD148" s="44">
        <v>439.71045166970907</v>
      </c>
      <c r="CE148" s="44">
        <v>969.81575716182169</v>
      </c>
      <c r="CF148" s="44">
        <v>1211.7370194415387</v>
      </c>
      <c r="CG148" s="44">
        <v>585.19025413904842</v>
      </c>
      <c r="CH148" s="40">
        <v>-0.61783139287978273</v>
      </c>
      <c r="CI148" s="44">
        <v>1211.7370194415387</v>
      </c>
      <c r="CJ148" s="24">
        <v>625.38755950906193</v>
      </c>
      <c r="CK148" s="44">
        <v>980.36273228762616</v>
      </c>
      <c r="CL148" s="44">
        <v>1001.0923108348275</v>
      </c>
      <c r="CM148" s="45">
        <v>4.8029159089772229</v>
      </c>
      <c r="CN148" s="45">
        <v>65.460124594260805</v>
      </c>
      <c r="CO148" s="45">
        <v>0.16517852882176318</v>
      </c>
      <c r="CP148" s="45">
        <v>17.876590480556594</v>
      </c>
      <c r="CQ148" s="45">
        <v>2.3761229900883327</v>
      </c>
      <c r="CR148" s="45">
        <v>1.1558129076274251</v>
      </c>
      <c r="CS148" s="45">
        <v>-0.94764222503783735</v>
      </c>
      <c r="CT148" s="45">
        <v>4.0778000763009246</v>
      </c>
      <c r="CU148" s="45">
        <v>8.0549300482563382</v>
      </c>
      <c r="CV148" s="45">
        <v>98.218917400874332</v>
      </c>
      <c r="CW148" s="24"/>
      <c r="CX148" s="40">
        <v>56.761744342559986</v>
      </c>
      <c r="CY148" s="40">
        <v>57.984564171595537</v>
      </c>
      <c r="CZ148" s="40">
        <v>58.625314318001472</v>
      </c>
      <c r="DA148" s="40">
        <v>58.149289136931515</v>
      </c>
      <c r="DB148" s="40"/>
      <c r="DC148" s="40">
        <v>0.85955730758888083</v>
      </c>
      <c r="DD148" s="40">
        <v>0.91663386925144885</v>
      </c>
      <c r="DE148" s="40"/>
      <c r="DF148" s="40">
        <v>4.9281673250005831</v>
      </c>
      <c r="DG148" s="40">
        <v>4.7221699313569179</v>
      </c>
      <c r="DH148" s="40"/>
      <c r="DI148" s="40">
        <v>2.4259763342094125</v>
      </c>
      <c r="DJ148" s="40"/>
      <c r="DK148" s="40">
        <v>6.3509896036855951</v>
      </c>
      <c r="DL148" s="40">
        <v>5.7299203749057561</v>
      </c>
      <c r="DM148" s="40"/>
      <c r="DN148" s="40">
        <v>2.562085242274907</v>
      </c>
      <c r="DO148" s="40">
        <v>2.0066167374260981</v>
      </c>
      <c r="DP148" s="40"/>
      <c r="DQ148" s="40">
        <v>17.471456990557719</v>
      </c>
      <c r="DR148" s="40"/>
    </row>
    <row r="149" spans="1:122" s="43" customFormat="1" ht="10.5" customHeight="1">
      <c r="A149" s="14" t="s">
        <v>49</v>
      </c>
      <c r="B149" s="12">
        <v>1642</v>
      </c>
      <c r="C149" s="13" t="s">
        <v>2</v>
      </c>
      <c r="D149" s="121">
        <v>1</v>
      </c>
      <c r="E149" s="139">
        <v>1000</v>
      </c>
      <c r="F149" s="140">
        <v>1050</v>
      </c>
      <c r="G149" s="121">
        <v>45.89</v>
      </c>
      <c r="H149" s="121">
        <v>1.93</v>
      </c>
      <c r="I149" s="121">
        <v>15.54</v>
      </c>
      <c r="J149" s="121">
        <v>10.029999999999999</v>
      </c>
      <c r="K149" s="121">
        <v>0.21</v>
      </c>
      <c r="L149" s="121">
        <v>5.23</v>
      </c>
      <c r="M149" s="121">
        <v>8.6999999999999993</v>
      </c>
      <c r="N149" s="121">
        <v>3.65</v>
      </c>
      <c r="O149" s="121">
        <v>1.56</v>
      </c>
      <c r="P149" s="121"/>
      <c r="Q149" s="122">
        <v>92.740000000000009</v>
      </c>
      <c r="R149" s="26"/>
      <c r="S149" s="26">
        <v>49.482423981022208</v>
      </c>
      <c r="T149" s="26">
        <v>2.0810869096398532</v>
      </c>
      <c r="U149" s="26">
        <v>16.756523614405864</v>
      </c>
      <c r="V149" s="26">
        <v>10.815182229890013</v>
      </c>
      <c r="W149" s="26">
        <v>0.22643950830278192</v>
      </c>
      <c r="X149" s="26">
        <v>5.6394220401121418</v>
      </c>
      <c r="Y149" s="26">
        <v>9.381065343972395</v>
      </c>
      <c r="Z149" s="26">
        <v>3.9357343109769247</v>
      </c>
      <c r="AA149" s="26">
        <v>1.6821220616778088</v>
      </c>
      <c r="AB149" s="26">
        <v>0</v>
      </c>
      <c r="AC149" s="26">
        <v>99.999999999999972</v>
      </c>
      <c r="AD149" s="42">
        <v>0.54733478180149842</v>
      </c>
      <c r="AE149" s="42">
        <v>1.0758674847266325</v>
      </c>
      <c r="AF149" s="42">
        <v>0.48172631796469823</v>
      </c>
      <c r="AH149" s="12">
        <v>1642</v>
      </c>
      <c r="AI149" s="122">
        <v>41.88</v>
      </c>
      <c r="AJ149" s="122">
        <v>2.31</v>
      </c>
      <c r="AK149" s="122">
        <v>12.29</v>
      </c>
      <c r="AL149" s="122">
        <v>0.05</v>
      </c>
      <c r="AM149" s="122">
        <v>9.76</v>
      </c>
      <c r="AN149" s="122">
        <v>16.239999999999998</v>
      </c>
      <c r="AO149" s="122">
        <v>11.57</v>
      </c>
      <c r="AP149" s="122">
        <v>0.13</v>
      </c>
      <c r="AQ149" s="122">
        <v>2.65</v>
      </c>
      <c r="AR149" s="122">
        <v>1.01</v>
      </c>
      <c r="AS149" s="122">
        <v>0</v>
      </c>
      <c r="AT149" s="122">
        <v>0</v>
      </c>
      <c r="AU149" s="122">
        <v>0</v>
      </c>
      <c r="AV149" s="122">
        <v>97.89</v>
      </c>
      <c r="AW149" s="26"/>
      <c r="AX149" s="42">
        <v>6.0370846056603167</v>
      </c>
      <c r="AY149" s="42">
        <v>1.9629153943396833</v>
      </c>
      <c r="AZ149" s="42">
        <v>0</v>
      </c>
      <c r="BA149" s="42">
        <v>8</v>
      </c>
      <c r="BB149" s="42">
        <v>0.12492575885039114</v>
      </c>
      <c r="BC149" s="42">
        <v>0.25048331869626184</v>
      </c>
      <c r="BD149" s="42">
        <v>5.6981712639076094E-3</v>
      </c>
      <c r="BE149" s="42">
        <v>0.70586844280329331</v>
      </c>
      <c r="BF149" s="42">
        <v>3.4891829368686169</v>
      </c>
      <c r="BG149" s="42">
        <v>0.4238413715175291</v>
      </c>
      <c r="BH149" s="42">
        <v>0</v>
      </c>
      <c r="BI149" s="42">
        <v>5</v>
      </c>
      <c r="BJ149" s="42">
        <v>0</v>
      </c>
      <c r="BK149" s="42">
        <v>4.6904173974954055E-2</v>
      </c>
      <c r="BL149" s="42">
        <v>1.5870941154802833E-2</v>
      </c>
      <c r="BM149" s="42">
        <v>1.7867996849399508</v>
      </c>
      <c r="BN149" s="42">
        <v>0.15042519993029235</v>
      </c>
      <c r="BO149" s="42">
        <v>2</v>
      </c>
      <c r="BP149" s="42">
        <v>0.59017157754707616</v>
      </c>
      <c r="BQ149" s="42">
        <v>0.1857100064127899</v>
      </c>
      <c r="BR149" s="42">
        <v>0.77588158395986606</v>
      </c>
      <c r="BS149" s="24" t="s">
        <v>622</v>
      </c>
      <c r="BT149" s="24" t="s">
        <v>624</v>
      </c>
      <c r="BU149" s="40">
        <v>0.88112271532444397</v>
      </c>
      <c r="BV149" s="42">
        <v>0.33715012956434892</v>
      </c>
      <c r="BW149" s="40">
        <v>0.31337514549946222</v>
      </c>
      <c r="BX149" s="40" t="s">
        <v>606</v>
      </c>
      <c r="BY149" s="40"/>
      <c r="BZ149" s="44">
        <v>996.87988062318027</v>
      </c>
      <c r="CA149" s="44">
        <v>381.17776020045534</v>
      </c>
      <c r="CB149" s="5">
        <v>914.66957162147605</v>
      </c>
      <c r="CC149" s="44">
        <v>405.34147944159474</v>
      </c>
      <c r="CD149" s="44">
        <v>466.0994064657657</v>
      </c>
      <c r="CE149" s="44">
        <v>993.58705197773156</v>
      </c>
      <c r="CF149" s="44">
        <v>957.44450964949192</v>
      </c>
      <c r="CG149" s="44">
        <v>588.24557253613682</v>
      </c>
      <c r="CH149" s="40">
        <v>-4.6765454274582244E-2</v>
      </c>
      <c r="CI149" s="44">
        <v>957.44450964949192</v>
      </c>
      <c r="CJ149" s="24">
        <v>812.38472485620969</v>
      </c>
      <c r="CK149" s="44">
        <v>936.05704063548399</v>
      </c>
      <c r="CL149" s="44">
        <v>1029.4298591579193</v>
      </c>
      <c r="CM149" s="45">
        <v>4.9034501457748325</v>
      </c>
      <c r="CN149" s="45">
        <v>64.141564458648688</v>
      </c>
      <c r="CO149" s="45">
        <v>0.23519186208962212</v>
      </c>
      <c r="CP149" s="45">
        <v>18.540576445430418</v>
      </c>
      <c r="CQ149" s="45">
        <v>3.0225368684917067</v>
      </c>
      <c r="CR149" s="45">
        <v>1.1447482851170969</v>
      </c>
      <c r="CS149" s="45">
        <v>-0.14098960816494532</v>
      </c>
      <c r="CT149" s="45">
        <v>3.5331357000861812</v>
      </c>
      <c r="CU149" s="45">
        <v>7.3036261119188728</v>
      </c>
      <c r="CV149" s="45">
        <v>97.78039012361765</v>
      </c>
      <c r="CW149" s="24"/>
      <c r="CX149" s="40">
        <v>53.234761266776552</v>
      </c>
      <c r="CY149" s="40">
        <v>54.070807840807277</v>
      </c>
      <c r="CZ149" s="40">
        <v>54.651088727783872</v>
      </c>
      <c r="DA149" s="40">
        <v>53.599774949040089</v>
      </c>
      <c r="DB149" s="40"/>
      <c r="DC149" s="40">
        <v>1.037594391884789</v>
      </c>
      <c r="DD149" s="40">
        <v>1.121580290253924</v>
      </c>
      <c r="DE149" s="40"/>
      <c r="DF149" s="40">
        <v>7.6510340050054237</v>
      </c>
      <c r="DG149" s="40">
        <v>6.8381461421381244</v>
      </c>
      <c r="DH149" s="40"/>
      <c r="DI149" s="40">
        <v>3.6750432900321259</v>
      </c>
      <c r="DJ149" s="40"/>
      <c r="DK149" s="40">
        <v>7.566722244023012</v>
      </c>
      <c r="DL149" s="40">
        <v>6.4337228675769564</v>
      </c>
      <c r="DM149" s="40"/>
      <c r="DN149" s="40">
        <v>2.0774099521948477</v>
      </c>
      <c r="DO149" s="40">
        <v>1.682847542307857</v>
      </c>
      <c r="DP149" s="40"/>
      <c r="DQ149" s="40">
        <v>17.872529916344114</v>
      </c>
      <c r="DR149" s="40"/>
    </row>
    <row r="150" spans="1:122" s="43" customFormat="1" ht="10.5" customHeight="1">
      <c r="A150" s="14" t="s">
        <v>49</v>
      </c>
      <c r="B150" s="12">
        <v>1705</v>
      </c>
      <c r="C150" s="13" t="s">
        <v>47</v>
      </c>
      <c r="D150" s="121">
        <v>1</v>
      </c>
      <c r="E150" s="139">
        <v>1000</v>
      </c>
      <c r="F150" s="140">
        <v>1050</v>
      </c>
      <c r="G150" s="121">
        <v>45.54</v>
      </c>
      <c r="H150" s="121">
        <v>2</v>
      </c>
      <c r="I150" s="121">
        <v>15.28</v>
      </c>
      <c r="J150" s="121">
        <v>10.18</v>
      </c>
      <c r="K150" s="121">
        <v>0.2</v>
      </c>
      <c r="L150" s="121">
        <v>5.55</v>
      </c>
      <c r="M150" s="121">
        <v>9.0399999999999991</v>
      </c>
      <c r="N150" s="121">
        <v>3.33</v>
      </c>
      <c r="O150" s="121">
        <v>1.38</v>
      </c>
      <c r="P150" s="121"/>
      <c r="Q150" s="122">
        <v>92.499999999999986</v>
      </c>
      <c r="R150" s="26"/>
      <c r="S150" s="26">
        <v>49.232432432432439</v>
      </c>
      <c r="T150" s="26">
        <v>2.1621621621621627</v>
      </c>
      <c r="U150" s="26">
        <v>16.518918918918921</v>
      </c>
      <c r="V150" s="26">
        <v>11.005405405405407</v>
      </c>
      <c r="W150" s="26">
        <v>0.21621621621621626</v>
      </c>
      <c r="X150" s="26">
        <v>6.0000000000000009</v>
      </c>
      <c r="Y150" s="26">
        <v>9.7729729729729744</v>
      </c>
      <c r="Z150" s="26">
        <v>3.6000000000000005</v>
      </c>
      <c r="AA150" s="26">
        <v>1.491891891891892</v>
      </c>
      <c r="AB150" s="26">
        <v>0</v>
      </c>
      <c r="AC150" s="26">
        <v>100.00000000000001</v>
      </c>
      <c r="AD150" s="42">
        <v>0.53803815326218341</v>
      </c>
      <c r="AE150" s="42">
        <v>1.028997531752931</v>
      </c>
      <c r="AF150" s="42">
        <v>0.49285422202365159</v>
      </c>
      <c r="AH150" s="12">
        <v>1705</v>
      </c>
      <c r="AI150" s="122">
        <v>41.39</v>
      </c>
      <c r="AJ150" s="122">
        <v>2.5099999999999998</v>
      </c>
      <c r="AK150" s="122">
        <v>12.8</v>
      </c>
      <c r="AL150" s="122">
        <v>0.17</v>
      </c>
      <c r="AM150" s="122">
        <v>9.6999999999999993</v>
      </c>
      <c r="AN150" s="122">
        <v>15.58</v>
      </c>
      <c r="AO150" s="122">
        <v>11.86</v>
      </c>
      <c r="AP150" s="122">
        <v>0.09</v>
      </c>
      <c r="AQ150" s="122">
        <v>2.57</v>
      </c>
      <c r="AR150" s="122">
        <v>1.1599999999999999</v>
      </c>
      <c r="AS150" s="122">
        <v>0</v>
      </c>
      <c r="AT150" s="122">
        <v>0</v>
      </c>
      <c r="AU150" s="122">
        <v>0</v>
      </c>
      <c r="AV150" s="122">
        <v>97.83</v>
      </c>
      <c r="AW150" s="26"/>
      <c r="AX150" s="42">
        <v>5.9855518352316279</v>
      </c>
      <c r="AY150" s="42">
        <v>2.0144481647683721</v>
      </c>
      <c r="AZ150" s="42">
        <v>0</v>
      </c>
      <c r="BA150" s="42">
        <v>8</v>
      </c>
      <c r="BB150" s="42">
        <v>0.16699408873498145</v>
      </c>
      <c r="BC150" s="42">
        <v>0.27304154379956513</v>
      </c>
      <c r="BD150" s="42">
        <v>1.9435807805326444E-2</v>
      </c>
      <c r="BE150" s="42">
        <v>0.66909120386030452</v>
      </c>
      <c r="BF150" s="42">
        <v>3.3580978675124986</v>
      </c>
      <c r="BG150" s="42">
        <v>0.50403329481388126</v>
      </c>
      <c r="BH150" s="42">
        <v>9.3061934734421925E-3</v>
      </c>
      <c r="BI150" s="42">
        <v>5</v>
      </c>
      <c r="BJ150" s="42">
        <v>0</v>
      </c>
      <c r="BK150" s="42">
        <v>0</v>
      </c>
      <c r="BL150" s="42">
        <v>1.716558087522373E-3</v>
      </c>
      <c r="BM150" s="42">
        <v>1.8374493559627203</v>
      </c>
      <c r="BN150" s="42">
        <v>0.16083408594975723</v>
      </c>
      <c r="BO150" s="42">
        <v>2</v>
      </c>
      <c r="BP150" s="42">
        <v>0.55970450831909146</v>
      </c>
      <c r="BQ150" s="42">
        <v>0.21397355439928648</v>
      </c>
      <c r="BR150" s="42">
        <v>0.77367806271837791</v>
      </c>
      <c r="BS150" s="24" t="s">
        <v>622</v>
      </c>
      <c r="BT150" s="24" t="s">
        <v>624</v>
      </c>
      <c r="BU150" s="40">
        <v>0.86949348076768229</v>
      </c>
      <c r="BV150" s="42">
        <v>0.34927203861884687</v>
      </c>
      <c r="BW150" s="40">
        <v>0.33942942314336799</v>
      </c>
      <c r="BX150" s="40" t="s">
        <v>606</v>
      </c>
      <c r="BY150" s="40"/>
      <c r="BZ150" s="44">
        <v>1011.8137001199123</v>
      </c>
      <c r="CA150" s="44">
        <v>442.2526593087037</v>
      </c>
      <c r="CB150" s="5">
        <v>974.39459912895541</v>
      </c>
      <c r="CC150" s="44">
        <v>457.33965386739635</v>
      </c>
      <c r="CD150" s="44">
        <v>512.84650387564659</v>
      </c>
      <c r="CE150" s="44">
        <v>1025.1404438054469</v>
      </c>
      <c r="CF150" s="44">
        <v>1117.1183500228467</v>
      </c>
      <c r="CG150" s="44">
        <v>567.80078993805057</v>
      </c>
      <c r="CH150" s="40">
        <v>-0.14647428364389226</v>
      </c>
      <c r="CI150" s="44">
        <v>1117.1183500228467</v>
      </c>
      <c r="CJ150" s="24">
        <v>867.57065137612062</v>
      </c>
      <c r="CK150" s="44">
        <v>1045.7564745759009</v>
      </c>
      <c r="CL150" s="44">
        <v>1033.2054496192864</v>
      </c>
      <c r="CM150" s="45">
        <v>5.0190834385470335</v>
      </c>
      <c r="CN150" s="45">
        <v>62.572218182548333</v>
      </c>
      <c r="CO150" s="45">
        <v>0.2901548232874091</v>
      </c>
      <c r="CP150" s="45">
        <v>18.66494870305857</v>
      </c>
      <c r="CQ150" s="45">
        <v>3.1115174526210305</v>
      </c>
      <c r="CR150" s="45">
        <v>1.6115023145211158</v>
      </c>
      <c r="CS150" s="45">
        <v>0.68622529364451612</v>
      </c>
      <c r="CT150" s="45">
        <v>3.6880240991342452</v>
      </c>
      <c r="CU150" s="45">
        <v>7.6620446371956294</v>
      </c>
      <c r="CV150" s="45">
        <v>98.286635506010839</v>
      </c>
      <c r="CW150" s="24"/>
      <c r="CX150" s="40">
        <v>52.137298171990487</v>
      </c>
      <c r="CY150" s="40">
        <v>53.897421239332431</v>
      </c>
      <c r="CZ150" s="40">
        <v>54.182900232370571</v>
      </c>
      <c r="DA150" s="40">
        <v>53.101750667680832</v>
      </c>
      <c r="DB150" s="40"/>
      <c r="DC150" s="40">
        <v>1.1027733038973198</v>
      </c>
      <c r="DD150" s="40">
        <v>1.2151436619515645</v>
      </c>
      <c r="DE150" s="40"/>
      <c r="DF150" s="40">
        <v>7.3042798025313518</v>
      </c>
      <c r="DG150" s="40">
        <v>6.7892374220071314</v>
      </c>
      <c r="DH150" s="40"/>
      <c r="DI150" s="40">
        <v>3.7290371781744516</v>
      </c>
      <c r="DJ150" s="40"/>
      <c r="DK150" s="40">
        <v>7.6138860961683292</v>
      </c>
      <c r="DL150" s="40">
        <v>6.6112361408842126</v>
      </c>
      <c r="DM150" s="40"/>
      <c r="DN150" s="40">
        <v>2.5656051602785106</v>
      </c>
      <c r="DO150" s="40">
        <v>1.8557068125494256</v>
      </c>
      <c r="DP150" s="40"/>
      <c r="DQ150" s="40">
        <v>17.782296753500653</v>
      </c>
      <c r="DR150" s="40"/>
    </row>
    <row r="151" spans="1:122" s="43" customFormat="1" ht="10.5" customHeight="1">
      <c r="A151" s="14" t="s">
        <v>49</v>
      </c>
      <c r="B151" s="12">
        <v>1661</v>
      </c>
      <c r="C151" s="13" t="s">
        <v>51</v>
      </c>
      <c r="D151" s="121">
        <v>2</v>
      </c>
      <c r="E151" s="139">
        <v>2000</v>
      </c>
      <c r="F151" s="140">
        <v>1000</v>
      </c>
      <c r="G151" s="121">
        <v>44.19</v>
      </c>
      <c r="H151" s="121">
        <v>1.46</v>
      </c>
      <c r="I151" s="121">
        <v>14.31</v>
      </c>
      <c r="J151" s="121">
        <v>9.11</v>
      </c>
      <c r="K151" s="121">
        <v>0.18</v>
      </c>
      <c r="L151" s="121">
        <v>3.64</v>
      </c>
      <c r="M151" s="121">
        <v>6.04</v>
      </c>
      <c r="N151" s="121">
        <v>3.29</v>
      </c>
      <c r="O151" s="121">
        <v>1.41</v>
      </c>
      <c r="P151" s="121"/>
      <c r="Q151" s="122">
        <v>83.63000000000001</v>
      </c>
      <c r="R151" s="26"/>
      <c r="S151" s="26">
        <v>52.839889991629782</v>
      </c>
      <c r="T151" s="26">
        <v>1.7457850053808441</v>
      </c>
      <c r="U151" s="26">
        <v>17.111084539041013</v>
      </c>
      <c r="V151" s="26">
        <v>10.893220136314717</v>
      </c>
      <c r="W151" s="26">
        <v>0.21523376778667938</v>
      </c>
      <c r="X151" s="26">
        <v>4.3525050819084061</v>
      </c>
      <c r="Y151" s="26">
        <v>7.2222886523974639</v>
      </c>
      <c r="Z151" s="26">
        <v>3.9339949778787511</v>
      </c>
      <c r="AA151" s="26">
        <v>1.6859978476623219</v>
      </c>
      <c r="AB151" s="26">
        <v>0</v>
      </c>
      <c r="AC151" s="26">
        <v>99.999999999999986</v>
      </c>
      <c r="AD151" s="42">
        <v>0.58185886708279411</v>
      </c>
      <c r="AE151" s="42">
        <v>1.4040304654729721</v>
      </c>
      <c r="AF151" s="42">
        <v>0.415968106212522</v>
      </c>
      <c r="AH151" s="12">
        <v>1661</v>
      </c>
      <c r="AI151" s="122">
        <v>42.38</v>
      </c>
      <c r="AJ151" s="122">
        <v>1.56</v>
      </c>
      <c r="AK151" s="122">
        <v>13.1</v>
      </c>
      <c r="AL151" s="122">
        <v>0.06</v>
      </c>
      <c r="AM151" s="122">
        <v>11.32</v>
      </c>
      <c r="AN151" s="122">
        <v>14.3</v>
      </c>
      <c r="AO151" s="122">
        <v>11.18</v>
      </c>
      <c r="AP151" s="122">
        <v>0.14000000000000001</v>
      </c>
      <c r="AQ151" s="122">
        <v>2.54</v>
      </c>
      <c r="AR151" s="122">
        <v>1.34</v>
      </c>
      <c r="AS151" s="122">
        <v>0</v>
      </c>
      <c r="AT151" s="122">
        <v>0</v>
      </c>
      <c r="AU151" s="122">
        <v>0</v>
      </c>
      <c r="AV151" s="122">
        <v>97.920000000000016</v>
      </c>
      <c r="AW151" s="26"/>
      <c r="AX151" s="42">
        <v>6.1358426465570677</v>
      </c>
      <c r="AY151" s="42">
        <v>1.8641573534429323</v>
      </c>
      <c r="AZ151" s="42">
        <v>0</v>
      </c>
      <c r="BA151" s="42">
        <v>8</v>
      </c>
      <c r="BB151" s="42">
        <v>0.37100738998713645</v>
      </c>
      <c r="BC151" s="42">
        <v>0.16989636973201788</v>
      </c>
      <c r="BD151" s="42">
        <v>6.8676699633560242E-3</v>
      </c>
      <c r="BE151" s="42">
        <v>0.67511201538275145</v>
      </c>
      <c r="BF151" s="42">
        <v>3.0857904067530582</v>
      </c>
      <c r="BG151" s="42">
        <v>0.69132614818168037</v>
      </c>
      <c r="BH151" s="42">
        <v>0</v>
      </c>
      <c r="BI151" s="42">
        <v>5</v>
      </c>
      <c r="BJ151" s="42">
        <v>0</v>
      </c>
      <c r="BK151" s="42">
        <v>4.201478407201531E-3</v>
      </c>
      <c r="BL151" s="42">
        <v>1.7166431970945809E-2</v>
      </c>
      <c r="BM151" s="42">
        <v>1.7341113622543376</v>
      </c>
      <c r="BN151" s="42">
        <v>0.24452072736751496</v>
      </c>
      <c r="BO151" s="42">
        <v>2</v>
      </c>
      <c r="BP151" s="42">
        <v>0.4684346232715253</v>
      </c>
      <c r="BQ151" s="42">
        <v>0.24746364274163596</v>
      </c>
      <c r="BR151" s="42">
        <v>0.7158982660131612</v>
      </c>
      <c r="BS151" s="24" t="s">
        <v>622</v>
      </c>
      <c r="BT151" s="24" t="s">
        <v>624</v>
      </c>
      <c r="BU151" s="40">
        <v>0.81606211896062797</v>
      </c>
      <c r="BV151" s="42">
        <v>0.44408890962609843</v>
      </c>
      <c r="BW151" s="40">
        <v>0.31629577886438481</v>
      </c>
      <c r="BX151" s="40" t="s">
        <v>606</v>
      </c>
      <c r="BY151" s="40"/>
      <c r="BZ151" s="44">
        <v>976.81425205987898</v>
      </c>
      <c r="CA151" s="44">
        <v>475.46359700885955</v>
      </c>
      <c r="CB151" s="5">
        <v>1135.4967688095892</v>
      </c>
      <c r="CC151" s="44">
        <v>466.16042386346237</v>
      </c>
      <c r="CD151" s="44">
        <v>493.8926397358108</v>
      </c>
      <c r="CE151" s="44">
        <v>1230.4611096529673</v>
      </c>
      <c r="CF151" s="44">
        <v>1535.7961356325682</v>
      </c>
      <c r="CG151" s="44">
        <v>764.30068578950488</v>
      </c>
      <c r="CH151" s="40">
        <v>-0.35253236981258634</v>
      </c>
      <c r="CI151" s="44">
        <v>1535.7961356325682</v>
      </c>
      <c r="CJ151" s="24">
        <v>1020.5115395164139</v>
      </c>
      <c r="CK151" s="44">
        <v>1335.6464522210786</v>
      </c>
      <c r="CL151" s="44">
        <v>990.78331487521666</v>
      </c>
      <c r="CM151" s="45">
        <v>5.4880761085314926</v>
      </c>
      <c r="CN151" s="45">
        <v>67.614479289239114</v>
      </c>
      <c r="CO151" s="45">
        <v>0.12976541982003628</v>
      </c>
      <c r="CP151" s="45">
        <v>18.126794790938913</v>
      </c>
      <c r="CQ151" s="45">
        <v>1.5451123952417662</v>
      </c>
      <c r="CR151" s="45">
        <v>28.655792847887906</v>
      </c>
      <c r="CS151" s="45">
        <v>-1.1450752068067551</v>
      </c>
      <c r="CT151" s="45">
        <v>5.7353456211451705</v>
      </c>
      <c r="CU151" s="45">
        <v>10.581026838934449</v>
      </c>
      <c r="CV151" s="45">
        <v>131.24324199640063</v>
      </c>
      <c r="CW151" s="24"/>
      <c r="CX151" s="40">
        <v>55.961872668074378</v>
      </c>
      <c r="CY151" s="40">
        <v>57.946739920665514</v>
      </c>
      <c r="CZ151" s="40">
        <v>59.708003260124286</v>
      </c>
      <c r="DA151" s="40">
        <v>59.204617110463005</v>
      </c>
      <c r="DB151" s="40"/>
      <c r="DC151" s="40">
        <v>0.68878139089402035</v>
      </c>
      <c r="DD151" s="40">
        <v>0.74449951103118228</v>
      </c>
      <c r="DE151" s="40"/>
      <c r="DF151" s="40">
        <v>5.840940616980892</v>
      </c>
      <c r="DG151" s="40">
        <v>5.1476648950575168</v>
      </c>
      <c r="DH151" s="40"/>
      <c r="DI151" s="40">
        <v>2.2069296374296559</v>
      </c>
      <c r="DJ151" s="40"/>
      <c r="DK151" s="40">
        <v>6.0012805563732607</v>
      </c>
      <c r="DL151" s="40">
        <v>6.0325988106343944</v>
      </c>
      <c r="DM151" s="40"/>
      <c r="DN151" s="40">
        <v>2.4720743810867183</v>
      </c>
      <c r="DO151" s="40">
        <v>1.5265400738520953</v>
      </c>
      <c r="DP151" s="40"/>
      <c r="DQ151" s="40">
        <v>17.683612694864589</v>
      </c>
      <c r="DR151" s="40"/>
    </row>
    <row r="152" spans="1:122" s="43" customFormat="1" ht="10.5" customHeight="1">
      <c r="A152" s="14" t="s">
        <v>49</v>
      </c>
      <c r="B152" s="12">
        <v>1686</v>
      </c>
      <c r="C152" s="13" t="s">
        <v>6</v>
      </c>
      <c r="D152" s="121">
        <v>2</v>
      </c>
      <c r="E152" s="139">
        <v>2000</v>
      </c>
      <c r="F152" s="140">
        <v>1050</v>
      </c>
      <c r="G152" s="121">
        <v>44.38</v>
      </c>
      <c r="H152" s="121">
        <v>1.81</v>
      </c>
      <c r="I152" s="121">
        <v>15.76</v>
      </c>
      <c r="J152" s="121">
        <v>9.82</v>
      </c>
      <c r="K152" s="121">
        <v>0.19</v>
      </c>
      <c r="L152" s="121">
        <v>3.99</v>
      </c>
      <c r="M152" s="121">
        <v>6.88</v>
      </c>
      <c r="N152" s="121">
        <v>2.83</v>
      </c>
      <c r="O152" s="121">
        <v>1.47</v>
      </c>
      <c r="P152" s="121"/>
      <c r="Q152" s="122">
        <v>87.13</v>
      </c>
      <c r="R152" s="26"/>
      <c r="S152" s="26">
        <v>50.935383909101347</v>
      </c>
      <c r="T152" s="26">
        <v>2.0773556754275226</v>
      </c>
      <c r="U152" s="26">
        <v>18.08791461035235</v>
      </c>
      <c r="V152" s="26">
        <v>11.270515321932745</v>
      </c>
      <c r="W152" s="26">
        <v>0.21806496040399403</v>
      </c>
      <c r="X152" s="26">
        <v>4.5793641684838748</v>
      </c>
      <c r="Y152" s="26">
        <v>7.8962469872604162</v>
      </c>
      <c r="Z152" s="26">
        <v>3.2480201997015956</v>
      </c>
      <c r="AA152" s="26">
        <v>1.6871341673361646</v>
      </c>
      <c r="AB152" s="26">
        <v>0</v>
      </c>
      <c r="AC152" s="26">
        <v>100.00000000000003</v>
      </c>
      <c r="AD152" s="42">
        <v>0.55415505996818637</v>
      </c>
      <c r="AE152" s="42">
        <v>1.3806962021474729</v>
      </c>
      <c r="AF152" s="42">
        <v>0.42004519480392516</v>
      </c>
      <c r="AH152" s="12">
        <v>1686</v>
      </c>
      <c r="AI152" s="122">
        <v>43.24</v>
      </c>
      <c r="AJ152" s="122">
        <v>1.81</v>
      </c>
      <c r="AK152" s="122">
        <v>12.75</v>
      </c>
      <c r="AL152" s="122">
        <v>0.06</v>
      </c>
      <c r="AM152" s="122">
        <v>10.3</v>
      </c>
      <c r="AN152" s="122">
        <v>14.88</v>
      </c>
      <c r="AO152" s="122">
        <v>10.82</v>
      </c>
      <c r="AP152" s="122">
        <v>0.14000000000000001</v>
      </c>
      <c r="AQ152" s="122">
        <v>2.6</v>
      </c>
      <c r="AR152" s="122">
        <v>1.35</v>
      </c>
      <c r="AS152" s="122">
        <v>0</v>
      </c>
      <c r="AT152" s="122">
        <v>0</v>
      </c>
      <c r="AU152" s="122">
        <v>0</v>
      </c>
      <c r="AV152" s="122">
        <v>97.95</v>
      </c>
      <c r="AW152" s="26"/>
      <c r="AX152" s="42">
        <v>6.2227237980369896</v>
      </c>
      <c r="AY152" s="42">
        <v>1.7772762019630104</v>
      </c>
      <c r="AZ152" s="42">
        <v>0</v>
      </c>
      <c r="BA152" s="42">
        <v>8</v>
      </c>
      <c r="BB152" s="42">
        <v>0.38509378988103915</v>
      </c>
      <c r="BC152" s="42">
        <v>0.19593844358575882</v>
      </c>
      <c r="BD152" s="42">
        <v>6.8263883990017779E-3</v>
      </c>
      <c r="BE152" s="42">
        <v>0.61146996104587714</v>
      </c>
      <c r="BF152" s="42">
        <v>3.1916473287712908</v>
      </c>
      <c r="BG152" s="42">
        <v>0.60902408831703259</v>
      </c>
      <c r="BH152" s="42">
        <v>0</v>
      </c>
      <c r="BI152" s="42">
        <v>5</v>
      </c>
      <c r="BJ152" s="42">
        <v>0</v>
      </c>
      <c r="BK152" s="42">
        <v>1.914618814081237E-2</v>
      </c>
      <c r="BL152" s="42">
        <v>1.7063244547857251E-2</v>
      </c>
      <c r="BM152" s="42">
        <v>1.6681842607747137</v>
      </c>
      <c r="BN152" s="42">
        <v>0.29560630653661657</v>
      </c>
      <c r="BO152" s="42">
        <v>2</v>
      </c>
      <c r="BP152" s="42">
        <v>0.42980370039775595</v>
      </c>
      <c r="BQ152" s="42">
        <v>0.24781178160444636</v>
      </c>
      <c r="BR152" s="42">
        <v>0.67761548200220234</v>
      </c>
      <c r="BS152" s="24" t="s">
        <v>622</v>
      </c>
      <c r="BT152" s="24" t="s">
        <v>624</v>
      </c>
      <c r="BU152" s="40">
        <v>0.83554966718884383</v>
      </c>
      <c r="BV152" s="42">
        <v>0.38832364154002352</v>
      </c>
      <c r="BW152" s="40">
        <v>0.28125205308455425</v>
      </c>
      <c r="BX152" s="40" t="s">
        <v>606</v>
      </c>
      <c r="BY152" s="40"/>
      <c r="BZ152" s="44">
        <v>963.09338440085457</v>
      </c>
      <c r="CA152" s="44">
        <v>426.76948733974797</v>
      </c>
      <c r="CB152" s="5">
        <v>1197.9860320789742</v>
      </c>
      <c r="CC152" s="44">
        <v>455.84518094405422</v>
      </c>
      <c r="CD152" s="44">
        <v>482.89026288069113</v>
      </c>
      <c r="CE152" s="44">
        <v>1299.5475373387237</v>
      </c>
      <c r="CF152" s="44">
        <v>1537.5539815288212</v>
      </c>
      <c r="CG152" s="44">
        <v>843.70235639466955</v>
      </c>
      <c r="CH152" s="40">
        <v>-0.28344900554521812</v>
      </c>
      <c r="CI152" s="44">
        <v>1537.5539815288212</v>
      </c>
      <c r="CJ152" s="24">
        <v>1085.5728358632111</v>
      </c>
      <c r="CK152" s="44">
        <v>1367.7700068038976</v>
      </c>
      <c r="CL152" s="44">
        <v>1006.2697784367373</v>
      </c>
      <c r="CM152" s="45">
        <v>5.6333909396027675</v>
      </c>
      <c r="CN152" s="45">
        <v>67.99837184285191</v>
      </c>
      <c r="CO152" s="45">
        <v>0.12644582486198286</v>
      </c>
      <c r="CP152" s="45">
        <v>17.866117274261221</v>
      </c>
      <c r="CQ152" s="45">
        <v>1.4281951289125763</v>
      </c>
      <c r="CR152" s="45">
        <v>45.865656198913605</v>
      </c>
      <c r="CS152" s="45">
        <v>-1.7172024425989525</v>
      </c>
      <c r="CT152" s="45">
        <v>6.3225753207107847</v>
      </c>
      <c r="CU152" s="45">
        <v>9.2766536562507635</v>
      </c>
      <c r="CV152" s="45">
        <v>147.16681280416392</v>
      </c>
      <c r="CW152" s="24"/>
      <c r="CX152" s="40">
        <v>56.089748728861231</v>
      </c>
      <c r="CY152" s="40">
        <v>58.179296218471286</v>
      </c>
      <c r="CZ152" s="40">
        <v>61.796271824166624</v>
      </c>
      <c r="DA152" s="40">
        <v>60.802444438500771</v>
      </c>
      <c r="DB152" s="40"/>
      <c r="DC152" s="40">
        <v>0.76579330151019942</v>
      </c>
      <c r="DD152" s="40">
        <v>0.87420152728644285</v>
      </c>
      <c r="DE152" s="40"/>
      <c r="DF152" s="40">
        <v>5.5460000485220835</v>
      </c>
      <c r="DG152" s="40">
        <v>4.8683372183435543</v>
      </c>
      <c r="DH152" s="40"/>
      <c r="DI152" s="40">
        <v>2.0363263969572598</v>
      </c>
      <c r="DJ152" s="40"/>
      <c r="DK152" s="40">
        <v>5.9564162410507047</v>
      </c>
      <c r="DL152" s="40">
        <v>5.9625276236325924</v>
      </c>
      <c r="DM152" s="40"/>
      <c r="DN152" s="40">
        <v>2.4982766626576391</v>
      </c>
      <c r="DO152" s="40">
        <v>1.4467806165677191</v>
      </c>
      <c r="DP152" s="40"/>
      <c r="DQ152" s="40">
        <v>17.477826179468106</v>
      </c>
      <c r="DR152" s="40"/>
    </row>
    <row r="153" spans="1:122" s="43" customFormat="1" ht="10.5" customHeight="1">
      <c r="A153" s="14" t="s">
        <v>49</v>
      </c>
      <c r="B153" s="12" t="s">
        <v>52</v>
      </c>
      <c r="C153" s="13" t="s">
        <v>6</v>
      </c>
      <c r="D153" s="121">
        <v>2</v>
      </c>
      <c r="E153" s="139">
        <v>2000</v>
      </c>
      <c r="F153" s="140">
        <v>1050</v>
      </c>
      <c r="G153" s="121">
        <v>43.78</v>
      </c>
      <c r="H153" s="121">
        <v>1.83</v>
      </c>
      <c r="I153" s="121">
        <v>16.28</v>
      </c>
      <c r="J153" s="121">
        <v>10.199999999999999</v>
      </c>
      <c r="K153" s="121">
        <v>0.17</v>
      </c>
      <c r="L153" s="121">
        <v>5.05</v>
      </c>
      <c r="M153" s="121">
        <v>6.98</v>
      </c>
      <c r="N153" s="121">
        <v>3.01</v>
      </c>
      <c r="O153" s="121">
        <v>1.26</v>
      </c>
      <c r="P153" s="121"/>
      <c r="Q153" s="122">
        <v>88.560000000000016</v>
      </c>
      <c r="R153" s="26"/>
      <c r="S153" s="26">
        <v>49.435411020776868</v>
      </c>
      <c r="T153" s="26">
        <v>2.0663956639566394</v>
      </c>
      <c r="U153" s="26">
        <v>18.383017163504967</v>
      </c>
      <c r="V153" s="26">
        <v>11.517615176151759</v>
      </c>
      <c r="W153" s="26">
        <v>0.19196025293586266</v>
      </c>
      <c r="X153" s="26">
        <v>5.7023486901535669</v>
      </c>
      <c r="Y153" s="26">
        <v>7.8816621499548321</v>
      </c>
      <c r="Z153" s="26">
        <v>3.3988256549232148</v>
      </c>
      <c r="AA153" s="26">
        <v>1.4227642276422763</v>
      </c>
      <c r="AB153" s="26">
        <v>0</v>
      </c>
      <c r="AC153" s="26">
        <v>100</v>
      </c>
      <c r="AD153" s="42">
        <v>0.536546298210965</v>
      </c>
      <c r="AE153" s="42">
        <v>1.1331002406686266</v>
      </c>
      <c r="AF153" s="42">
        <v>0.46880122224661458</v>
      </c>
      <c r="AH153" s="12" t="s">
        <v>52</v>
      </c>
      <c r="AI153" s="122">
        <v>42.67</v>
      </c>
      <c r="AJ153" s="122">
        <v>1.53</v>
      </c>
      <c r="AK153" s="122">
        <v>13.53</v>
      </c>
      <c r="AL153" s="122">
        <v>0.09</v>
      </c>
      <c r="AM153" s="122">
        <v>9.6999999999999993</v>
      </c>
      <c r="AN153" s="122">
        <v>15.6</v>
      </c>
      <c r="AO153" s="122">
        <v>10.53</v>
      </c>
      <c r="AP153" s="122">
        <v>0.12</v>
      </c>
      <c r="AQ153" s="122">
        <v>2.77</v>
      </c>
      <c r="AR153" s="122">
        <v>1.4</v>
      </c>
      <c r="AS153" s="122">
        <v>0</v>
      </c>
      <c r="AT153" s="122">
        <v>0</v>
      </c>
      <c r="AU153" s="122">
        <v>0</v>
      </c>
      <c r="AV153" s="122">
        <v>97.940000000000012</v>
      </c>
      <c r="AW153" s="26"/>
      <c r="AX153" s="42">
        <v>6.1341149295346966</v>
      </c>
      <c r="AY153" s="42">
        <v>1.8658850704653034</v>
      </c>
      <c r="AZ153" s="42">
        <v>0</v>
      </c>
      <c r="BA153" s="42">
        <v>8</v>
      </c>
      <c r="BB153" s="42">
        <v>0.4263124795163038</v>
      </c>
      <c r="BC153" s="42">
        <v>0.16545006276124999</v>
      </c>
      <c r="BD153" s="42">
        <v>1.0228611412315083E-2</v>
      </c>
      <c r="BE153" s="42">
        <v>0.57569872085059615</v>
      </c>
      <c r="BF153" s="42">
        <v>3.3424967222775162</v>
      </c>
      <c r="BG153" s="42">
        <v>0.47981340318201937</v>
      </c>
      <c r="BH153" s="42">
        <v>0</v>
      </c>
      <c r="BI153" s="42">
        <v>5</v>
      </c>
      <c r="BJ153" s="42">
        <v>0</v>
      </c>
      <c r="BK153" s="42">
        <v>0.11066522153549596</v>
      </c>
      <c r="BL153" s="42">
        <v>1.4609967564681605E-2</v>
      </c>
      <c r="BM153" s="42">
        <v>1.6217337542908257</v>
      </c>
      <c r="BN153" s="42">
        <v>0.25299105660899679</v>
      </c>
      <c r="BO153" s="42">
        <v>2</v>
      </c>
      <c r="BP153" s="42">
        <v>0.51902154559946123</v>
      </c>
      <c r="BQ153" s="42">
        <v>0.25671464417312573</v>
      </c>
      <c r="BR153" s="42">
        <v>0.77573618977258696</v>
      </c>
      <c r="BS153" s="24" t="s">
        <v>622</v>
      </c>
      <c r="BT153" s="24" t="s">
        <v>624</v>
      </c>
      <c r="BU153" s="40">
        <v>0.84986465140986267</v>
      </c>
      <c r="BV153" s="42">
        <v>0.34882425395395089</v>
      </c>
      <c r="BW153" s="40">
        <v>0.30784942182001002</v>
      </c>
      <c r="BX153" s="40" t="s">
        <v>606</v>
      </c>
      <c r="BY153" s="40"/>
      <c r="BZ153" s="44">
        <v>982.78748571447704</v>
      </c>
      <c r="CA153" s="44">
        <v>502.75626972384981</v>
      </c>
      <c r="CB153" s="5">
        <v>1923.1547575797599</v>
      </c>
      <c r="CC153" s="44">
        <v>563.31240039588499</v>
      </c>
      <c r="CD153" s="44">
        <v>554.20155185390706</v>
      </c>
      <c r="CE153" s="44">
        <v>1588.7182655079407</v>
      </c>
      <c r="CF153" s="44">
        <v>1797.6564435273908</v>
      </c>
      <c r="CG153" s="44">
        <v>1025.4058651120558</v>
      </c>
      <c r="CH153" s="40">
        <v>6.5256482120193721E-2</v>
      </c>
      <c r="CI153" s="44">
        <v>1797.6564435273908</v>
      </c>
      <c r="CJ153" s="24">
        <v>1826.5276326671878</v>
      </c>
      <c r="CK153" s="44">
        <v>1860.4056005535754</v>
      </c>
      <c r="CL153" s="44">
        <v>1048.9047319031567</v>
      </c>
      <c r="CM153" s="45">
        <v>6.7035721616251767</v>
      </c>
      <c r="CN153" s="45">
        <v>66.584776378336372</v>
      </c>
      <c r="CO153" s="45">
        <v>0.16525365470893996</v>
      </c>
      <c r="CP153" s="45">
        <v>18.689808410994463</v>
      </c>
      <c r="CQ153" s="45">
        <v>1.4833370462773749</v>
      </c>
      <c r="CR153" s="45">
        <v>21404.385775933475</v>
      </c>
      <c r="CS153" s="45">
        <v>-0.93846408715521701</v>
      </c>
      <c r="CT153" s="45">
        <v>5.4734817336166088</v>
      </c>
      <c r="CU153" s="45">
        <v>9.6562081163442031</v>
      </c>
      <c r="CV153" s="45">
        <v>21505.500177186597</v>
      </c>
      <c r="CW153" s="24"/>
      <c r="CX153" s="40">
        <v>51.462187877685651</v>
      </c>
      <c r="CY153" s="40">
        <v>52.61781147759001</v>
      </c>
      <c r="CZ153" s="40">
        <v>58.340873490402345</v>
      </c>
      <c r="DA153" s="40">
        <v>57.320451007517242</v>
      </c>
      <c r="DB153" s="40"/>
      <c r="DC153" s="40">
        <v>0.97270335524791041</v>
      </c>
      <c r="DD153" s="40">
        <v>1.1273472481925131</v>
      </c>
      <c r="DE153" s="40"/>
      <c r="DF153" s="40">
        <v>8.4443232145169453</v>
      </c>
      <c r="DG153" s="40">
        <v>6.5887412937234675</v>
      </c>
      <c r="DH153" s="40"/>
      <c r="DI153" s="40">
        <v>3.2470821396733016</v>
      </c>
      <c r="DJ153" s="40"/>
      <c r="DK153" s="40">
        <v>6.6932861201499794</v>
      </c>
      <c r="DL153" s="40">
        <v>7.7374338428200797</v>
      </c>
      <c r="DM153" s="40"/>
      <c r="DN153" s="40">
        <v>1.8972662270331613</v>
      </c>
      <c r="DO153" s="40">
        <v>0.91482493749534743</v>
      </c>
      <c r="DP153" s="40"/>
      <c r="DQ153" s="40">
        <v>18.209048040031078</v>
      </c>
      <c r="DR153" s="40"/>
    </row>
    <row r="154" spans="1:122" s="43" customFormat="1" ht="10.5" customHeight="1">
      <c r="A154" s="14" t="s">
        <v>49</v>
      </c>
      <c r="B154" s="12">
        <v>1664</v>
      </c>
      <c r="C154" s="13" t="s">
        <v>50</v>
      </c>
      <c r="D154" s="121">
        <v>2</v>
      </c>
      <c r="E154" s="139">
        <v>2000</v>
      </c>
      <c r="F154" s="140">
        <v>1050</v>
      </c>
      <c r="G154" s="121">
        <v>46.85</v>
      </c>
      <c r="H154" s="121">
        <v>1.5</v>
      </c>
      <c r="I154" s="121">
        <v>14.81</v>
      </c>
      <c r="J154" s="121">
        <v>8.69</v>
      </c>
      <c r="K154" s="121">
        <v>0.18</v>
      </c>
      <c r="L154" s="121">
        <v>4.33</v>
      </c>
      <c r="M154" s="121">
        <v>6.61</v>
      </c>
      <c r="N154" s="121">
        <v>3.34</v>
      </c>
      <c r="O154" s="121">
        <v>1.63</v>
      </c>
      <c r="P154" s="121"/>
      <c r="Q154" s="122">
        <v>87.940000000000012</v>
      </c>
      <c r="R154" s="26"/>
      <c r="S154" s="26">
        <v>53.274960200136455</v>
      </c>
      <c r="T154" s="26">
        <v>1.7057084375710709</v>
      </c>
      <c r="U154" s="26">
        <v>16.841027973618374</v>
      </c>
      <c r="V154" s="26">
        <v>9.8817375483284042</v>
      </c>
      <c r="W154" s="26">
        <v>0.20468501250852852</v>
      </c>
      <c r="X154" s="26">
        <v>4.9238116897884918</v>
      </c>
      <c r="Y154" s="26">
        <v>7.5164885148965199</v>
      </c>
      <c r="Z154" s="26">
        <v>3.7980441209915847</v>
      </c>
      <c r="AA154" s="26">
        <v>1.8535365021605636</v>
      </c>
      <c r="AB154" s="26">
        <v>0</v>
      </c>
      <c r="AC154" s="26">
        <v>100.00000000000001</v>
      </c>
      <c r="AD154" s="42">
        <v>0.58354679855663427</v>
      </c>
      <c r="AE154" s="42">
        <v>1.1258782210664842</v>
      </c>
      <c r="AF154" s="42">
        <v>0.47039383069568891</v>
      </c>
      <c r="AH154" s="12">
        <v>1664</v>
      </c>
      <c r="AI154" s="122">
        <v>42.36</v>
      </c>
      <c r="AJ154" s="122">
        <v>1.1599999999999999</v>
      </c>
      <c r="AK154" s="122">
        <v>13.35</v>
      </c>
      <c r="AL154" s="122">
        <v>0.05</v>
      </c>
      <c r="AM154" s="122">
        <v>10.37</v>
      </c>
      <c r="AN154" s="122">
        <v>15.33</v>
      </c>
      <c r="AO154" s="122">
        <v>11.11</v>
      </c>
      <c r="AP154" s="122">
        <v>0.13</v>
      </c>
      <c r="AQ154" s="122">
        <v>2.67</v>
      </c>
      <c r="AR154" s="122">
        <v>1.42</v>
      </c>
      <c r="AS154" s="122">
        <v>0</v>
      </c>
      <c r="AT154" s="122">
        <v>0</v>
      </c>
      <c r="AU154" s="122">
        <v>0</v>
      </c>
      <c r="AV154" s="122">
        <v>97.949999999999989</v>
      </c>
      <c r="AW154" s="26"/>
      <c r="AX154" s="42">
        <v>6.1106396916426942</v>
      </c>
      <c r="AY154" s="42">
        <v>1.8893603083573058</v>
      </c>
      <c r="AZ154" s="42">
        <v>0</v>
      </c>
      <c r="BA154" s="42">
        <v>8</v>
      </c>
      <c r="BB154" s="42">
        <v>0.38017515060512697</v>
      </c>
      <c r="BC154" s="42">
        <v>0.12587368718197878</v>
      </c>
      <c r="BD154" s="42">
        <v>5.7022418643834583E-3</v>
      </c>
      <c r="BE154" s="42">
        <v>0.66036081777446043</v>
      </c>
      <c r="BF154" s="42">
        <v>3.2960212723974074</v>
      </c>
      <c r="BG154" s="42">
        <v>0.53186683017664294</v>
      </c>
      <c r="BH154" s="42">
        <v>0</v>
      </c>
      <c r="BI154" s="42">
        <v>5</v>
      </c>
      <c r="BJ154" s="42">
        <v>0</v>
      </c>
      <c r="BK154" s="42">
        <v>5.8817785489103436E-2</v>
      </c>
      <c r="BL154" s="42">
        <v>1.588227887310311E-2</v>
      </c>
      <c r="BM154" s="42">
        <v>1.7169857992422435</v>
      </c>
      <c r="BN154" s="42">
        <v>0.20831413639555008</v>
      </c>
      <c r="BO154" s="42">
        <v>2</v>
      </c>
      <c r="BP154" s="42">
        <v>0.53840510347072845</v>
      </c>
      <c r="BQ154" s="42">
        <v>0.26128375667418613</v>
      </c>
      <c r="BR154" s="42">
        <v>0.79968886014491458</v>
      </c>
      <c r="BS154" s="24" t="s">
        <v>622</v>
      </c>
      <c r="BT154" s="24" t="s">
        <v>624</v>
      </c>
      <c r="BU154" s="40">
        <v>0.84802435978501578</v>
      </c>
      <c r="BV154" s="42">
        <v>0.37948633304845664</v>
      </c>
      <c r="BW154" s="40">
        <v>0.33705806360566204</v>
      </c>
      <c r="BX154" s="40" t="s">
        <v>606</v>
      </c>
      <c r="BY154" s="40"/>
      <c r="BZ154" s="44">
        <v>987.02805470953945</v>
      </c>
      <c r="CA154" s="44">
        <v>492.91416264276984</v>
      </c>
      <c r="CB154" s="5">
        <v>1523.7018120592581</v>
      </c>
      <c r="CC154" s="44">
        <v>501.96524591111114</v>
      </c>
      <c r="CD154" s="44">
        <v>521.7458139046023</v>
      </c>
      <c r="CE154" s="44">
        <v>1447.2894372202445</v>
      </c>
      <c r="CF154" s="44">
        <v>1780.5816420502797</v>
      </c>
      <c r="CG154" s="44">
        <v>945.32419130913331</v>
      </c>
      <c r="CH154" s="40">
        <v>-0.16858930530761307</v>
      </c>
      <c r="CI154" s="44">
        <v>1780.5816420502797</v>
      </c>
      <c r="CJ154" s="24">
        <v>1415.9276657561757</v>
      </c>
      <c r="CK154" s="44">
        <v>1652.141727054769</v>
      </c>
      <c r="CL154" s="44">
        <v>1014.2233768227877</v>
      </c>
      <c r="CM154" s="45">
        <v>6.7712907901151693</v>
      </c>
      <c r="CN154" s="45">
        <v>68.191325803715259</v>
      </c>
      <c r="CO154" s="45">
        <v>0.11945354970333608</v>
      </c>
      <c r="CP154" s="45">
        <v>18.532835666226749</v>
      </c>
      <c r="CQ154" s="45">
        <v>1.3206635830275224</v>
      </c>
      <c r="CR154" s="45">
        <v>1992.1077866158969</v>
      </c>
      <c r="CS154" s="45">
        <v>-1.6854229434771515</v>
      </c>
      <c r="CT154" s="45">
        <v>6.0380803461530022</v>
      </c>
      <c r="CU154" s="45">
        <v>11.320334253350463</v>
      </c>
      <c r="CV154" s="45">
        <v>2095.9450568745965</v>
      </c>
      <c r="CW154" s="24"/>
      <c r="CX154" s="40">
        <v>52.957359068966142</v>
      </c>
      <c r="CY154" s="40">
        <v>54.603327296727102</v>
      </c>
      <c r="CZ154" s="40">
        <v>58.043713920831905</v>
      </c>
      <c r="DA154" s="40">
        <v>57.010712454756145</v>
      </c>
      <c r="DB154" s="40"/>
      <c r="DC154" s="40">
        <v>0.73323667229644196</v>
      </c>
      <c r="DD154" s="40">
        <v>0.84014660147459519</v>
      </c>
      <c r="DE154" s="40"/>
      <c r="DF154" s="40">
        <v>7.3492805360829978</v>
      </c>
      <c r="DG154" s="40">
        <v>5.994403311987516</v>
      </c>
      <c r="DH154" s="40"/>
      <c r="DI154" s="40">
        <v>3.1034792225556047</v>
      </c>
      <c r="DJ154" s="40"/>
      <c r="DK154" s="40">
        <v>6.5952109354631192</v>
      </c>
      <c r="DL154" s="40">
        <v>7.2518312727833711</v>
      </c>
      <c r="DM154" s="40"/>
      <c r="DN154" s="40">
        <v>2.0224428105705274</v>
      </c>
      <c r="DO154" s="40">
        <v>1.0634958523878497</v>
      </c>
      <c r="DP154" s="40"/>
      <c r="DQ154" s="40">
        <v>18.129247235905375</v>
      </c>
      <c r="DR154" s="40"/>
    </row>
    <row r="155" spans="1:122" s="43" customFormat="1" ht="10.5" customHeight="1">
      <c r="A155" s="14" t="s">
        <v>49</v>
      </c>
      <c r="B155" s="12">
        <v>1633</v>
      </c>
      <c r="C155" s="13" t="s">
        <v>3</v>
      </c>
      <c r="D155" s="121">
        <v>2</v>
      </c>
      <c r="E155" s="139">
        <v>2000</v>
      </c>
      <c r="F155" s="140">
        <v>1050</v>
      </c>
      <c r="G155" s="121">
        <v>46.63</v>
      </c>
      <c r="H155" s="121">
        <v>1.9</v>
      </c>
      <c r="I155" s="121">
        <v>15.06</v>
      </c>
      <c r="J155" s="121">
        <v>9.39</v>
      </c>
      <c r="K155" s="121">
        <v>0.15</v>
      </c>
      <c r="L155" s="121">
        <v>3.54</v>
      </c>
      <c r="M155" s="121">
        <v>5.47</v>
      </c>
      <c r="N155" s="121">
        <v>4.28</v>
      </c>
      <c r="O155" s="121">
        <v>1.93</v>
      </c>
      <c r="P155" s="121"/>
      <c r="Q155" s="122">
        <v>88.350000000000023</v>
      </c>
      <c r="R155" s="26"/>
      <c r="S155" s="26">
        <v>52.778720996038473</v>
      </c>
      <c r="T155" s="26">
        <v>2.1505376344086016</v>
      </c>
      <c r="U155" s="26">
        <v>17.045840407470283</v>
      </c>
      <c r="V155" s="26">
        <v>10.62818336162988</v>
      </c>
      <c r="W155" s="26">
        <v>0.16977928692699487</v>
      </c>
      <c r="X155" s="26">
        <v>4.0067911714770785</v>
      </c>
      <c r="Y155" s="26">
        <v>6.1912846632710785</v>
      </c>
      <c r="Z155" s="26">
        <v>4.8443689869835866</v>
      </c>
      <c r="AA155" s="26">
        <v>2.1844934917940004</v>
      </c>
      <c r="AB155" s="26">
        <v>0</v>
      </c>
      <c r="AC155" s="26">
        <v>99.999999999999972</v>
      </c>
      <c r="AD155" s="42">
        <v>0.59977101138008482</v>
      </c>
      <c r="AE155" s="42">
        <v>1.4880648848561524</v>
      </c>
      <c r="AF155" s="42">
        <v>0.40191877876119575</v>
      </c>
      <c r="AH155" s="12">
        <v>1633</v>
      </c>
      <c r="AI155" s="122">
        <v>41.64</v>
      </c>
      <c r="AJ155" s="122">
        <v>2.33</v>
      </c>
      <c r="AK155" s="122">
        <v>14.22</v>
      </c>
      <c r="AL155" s="122">
        <v>0.06</v>
      </c>
      <c r="AM155" s="122">
        <v>12.09</v>
      </c>
      <c r="AN155" s="122">
        <v>13.25</v>
      </c>
      <c r="AO155" s="122">
        <v>9.9499999999999993</v>
      </c>
      <c r="AP155" s="122">
        <v>0.13</v>
      </c>
      <c r="AQ155" s="122">
        <v>2.99</v>
      </c>
      <c r="AR155" s="122">
        <v>1.28</v>
      </c>
      <c r="AS155" s="122">
        <v>0</v>
      </c>
      <c r="AT155" s="122">
        <v>0</v>
      </c>
      <c r="AU155" s="122">
        <v>0</v>
      </c>
      <c r="AV155" s="122">
        <v>97.94</v>
      </c>
      <c r="AW155" s="26"/>
      <c r="AX155" s="42">
        <v>6.0300316798901097</v>
      </c>
      <c r="AY155" s="42">
        <v>1.9699683201098903</v>
      </c>
      <c r="AZ155" s="42">
        <v>0</v>
      </c>
      <c r="BA155" s="42">
        <v>8</v>
      </c>
      <c r="BB155" s="42">
        <v>0.45682868822173184</v>
      </c>
      <c r="BC155" s="42">
        <v>0.25381134676274764</v>
      </c>
      <c r="BD155" s="42">
        <v>6.8691820754891502E-3</v>
      </c>
      <c r="BE155" s="42">
        <v>0.72044876148000725</v>
      </c>
      <c r="BF155" s="42">
        <v>2.8598409272740728</v>
      </c>
      <c r="BG155" s="42">
        <v>0.70220109418595111</v>
      </c>
      <c r="BH155" s="42">
        <v>0</v>
      </c>
      <c r="BI155" s="42">
        <v>5</v>
      </c>
      <c r="BJ155" s="42">
        <v>0</v>
      </c>
      <c r="BK155" s="42">
        <v>4.1544654399461534E-2</v>
      </c>
      <c r="BL155" s="42">
        <v>1.5943767958247285E-2</v>
      </c>
      <c r="BM155" s="42">
        <v>1.5436678981445076</v>
      </c>
      <c r="BN155" s="42">
        <v>0.39884367949778365</v>
      </c>
      <c r="BO155" s="42">
        <v>2</v>
      </c>
      <c r="BP155" s="42">
        <v>0.44060744672353092</v>
      </c>
      <c r="BQ155" s="42">
        <v>0.23643522758141827</v>
      </c>
      <c r="BR155" s="42">
        <v>0.67704267430494913</v>
      </c>
      <c r="BS155" s="24" t="s">
        <v>622</v>
      </c>
      <c r="BT155" s="24" t="s">
        <v>624</v>
      </c>
      <c r="BU155" s="40">
        <v>0.79360958525910208</v>
      </c>
      <c r="BV155" s="42">
        <v>0.51188212093157726</v>
      </c>
      <c r="BW155" s="40">
        <v>0.34399180179637101</v>
      </c>
      <c r="BX155" s="40" t="s">
        <v>606</v>
      </c>
      <c r="BY155" s="40"/>
      <c r="BZ155" s="44">
        <v>985.14387269691974</v>
      </c>
      <c r="CA155" s="44">
        <v>620.03495611719313</v>
      </c>
      <c r="CB155" s="5">
        <v>2183.9990048628883</v>
      </c>
      <c r="CC155" s="44">
        <v>641.44672120666655</v>
      </c>
      <c r="CD155" s="44">
        <v>579.39740815868959</v>
      </c>
      <c r="CE155" s="44">
        <v>1698.6819044508925</v>
      </c>
      <c r="CF155" s="44">
        <v>1932.1239736531156</v>
      </c>
      <c r="CG155" s="44">
        <v>1057.2351832442259</v>
      </c>
      <c r="CH155" s="40">
        <v>0.11532744779139011</v>
      </c>
      <c r="CI155" s="44">
        <v>1932.1239736531156</v>
      </c>
      <c r="CJ155" s="24">
        <v>2090.1182348403313</v>
      </c>
      <c r="CK155" s="44">
        <v>2058.061489258002</v>
      </c>
      <c r="CL155" s="44">
        <v>1063.0922694315507</v>
      </c>
      <c r="CM155" s="45">
        <v>4.8320961692501072</v>
      </c>
      <c r="CN155" s="45">
        <v>63.029421313553627</v>
      </c>
      <c r="CO155" s="45">
        <v>0.2508395347741354</v>
      </c>
      <c r="CP155" s="45">
        <v>19.136000757474282</v>
      </c>
      <c r="CQ155" s="45">
        <v>2.3569000363070058</v>
      </c>
      <c r="CR155" s="45">
        <v>161254.86665483055</v>
      </c>
      <c r="CS155" s="45">
        <v>0.9171003597896874</v>
      </c>
      <c r="CT155" s="45">
        <v>3.7059824873359553</v>
      </c>
      <c r="CU155" s="45">
        <v>8.8165607587053323</v>
      </c>
      <c r="CV155" s="45">
        <v>161353.0794600785</v>
      </c>
      <c r="CW155" s="24"/>
      <c r="CX155" s="40">
        <v>52.406810585622644</v>
      </c>
      <c r="CY155" s="40">
        <v>54.073621959820144</v>
      </c>
      <c r="CZ155" s="40">
        <v>59.001431978346574</v>
      </c>
      <c r="DA155" s="40">
        <v>57.907527406356309</v>
      </c>
      <c r="DB155" s="40"/>
      <c r="DC155" s="40">
        <v>1.0157192253077989</v>
      </c>
      <c r="DD155" s="40">
        <v>1.1625731279188658</v>
      </c>
      <c r="DE155" s="40"/>
      <c r="DF155" s="40">
        <v>9.1981368554285705</v>
      </c>
      <c r="DG155" s="40">
        <v>7.625883451474075</v>
      </c>
      <c r="DH155" s="40"/>
      <c r="DI155" s="40">
        <v>2.3998775516399453</v>
      </c>
      <c r="DJ155" s="40"/>
      <c r="DK155" s="40">
        <v>6.0802680527015927</v>
      </c>
      <c r="DL155" s="40">
        <v>6.5639430791397073</v>
      </c>
      <c r="DM155" s="40"/>
      <c r="DN155" s="40">
        <v>2.2626905035063234</v>
      </c>
      <c r="DO155" s="40">
        <v>1.3208208371349288</v>
      </c>
      <c r="DP155" s="40"/>
      <c r="DQ155" s="40">
        <v>18.559874120292044</v>
      </c>
      <c r="DR155" s="40"/>
    </row>
    <row r="156" spans="1:122" s="43" customFormat="1" ht="10.5" customHeight="1">
      <c r="A156" s="14" t="s">
        <v>49</v>
      </c>
      <c r="B156" s="12">
        <v>1659</v>
      </c>
      <c r="C156" s="13" t="s">
        <v>53</v>
      </c>
      <c r="D156" s="121">
        <v>2</v>
      </c>
      <c r="E156" s="139">
        <v>2000</v>
      </c>
      <c r="F156" s="140">
        <v>1100</v>
      </c>
      <c r="G156" s="121">
        <v>43.72</v>
      </c>
      <c r="H156" s="121">
        <v>1.75</v>
      </c>
      <c r="I156" s="121">
        <v>16.16</v>
      </c>
      <c r="J156" s="121">
        <v>9.2100000000000009</v>
      </c>
      <c r="K156" s="121">
        <v>0.15</v>
      </c>
      <c r="L156" s="121">
        <v>6.1</v>
      </c>
      <c r="M156" s="121">
        <v>7.19</v>
      </c>
      <c r="N156" s="121">
        <v>3.11</v>
      </c>
      <c r="O156" s="121">
        <v>1.34</v>
      </c>
      <c r="P156" s="121"/>
      <c r="Q156" s="122">
        <v>88.73</v>
      </c>
      <c r="R156" s="26"/>
      <c r="S156" s="26">
        <v>49.273075622675528</v>
      </c>
      <c r="T156" s="26">
        <v>1.9722754423532063</v>
      </c>
      <c r="U156" s="26">
        <v>18.21255494195875</v>
      </c>
      <c r="V156" s="26">
        <v>10.379803899470303</v>
      </c>
      <c r="W156" s="26">
        <v>0.16905218077313194</v>
      </c>
      <c r="X156" s="26">
        <v>6.8747886847740327</v>
      </c>
      <c r="Y156" s="26">
        <v>8.1032345317254588</v>
      </c>
      <c r="Z156" s="26">
        <v>3.5050152146962694</v>
      </c>
      <c r="AA156" s="26">
        <v>1.5101994815733124</v>
      </c>
      <c r="AB156" s="26">
        <v>0</v>
      </c>
      <c r="AC156" s="26">
        <v>100</v>
      </c>
      <c r="AD156" s="42">
        <v>0.53354225066337335</v>
      </c>
      <c r="AE156" s="42">
        <v>0.84701155164927955</v>
      </c>
      <c r="AF156" s="42">
        <v>0.54141513035316713</v>
      </c>
      <c r="AH156" s="12">
        <v>1659</v>
      </c>
      <c r="AI156" s="122">
        <v>43.09</v>
      </c>
      <c r="AJ156" s="122">
        <v>1.67</v>
      </c>
      <c r="AK156" s="122">
        <v>13.45</v>
      </c>
      <c r="AL156" s="122">
        <v>0.04</v>
      </c>
      <c r="AM156" s="122">
        <v>8.3800000000000008</v>
      </c>
      <c r="AN156" s="122">
        <v>15.86</v>
      </c>
      <c r="AO156" s="122">
        <v>11.02</v>
      </c>
      <c r="AP156" s="122">
        <v>0.11</v>
      </c>
      <c r="AQ156" s="122">
        <v>2.59</v>
      </c>
      <c r="AR156" s="122">
        <v>1.73</v>
      </c>
      <c r="AS156" s="122">
        <v>0</v>
      </c>
      <c r="AT156" s="122">
        <v>0</v>
      </c>
      <c r="AU156" s="122">
        <v>0</v>
      </c>
      <c r="AV156" s="122">
        <v>97.940000000000012</v>
      </c>
      <c r="AW156" s="26"/>
      <c r="AX156" s="42">
        <v>6.1784068006299835</v>
      </c>
      <c r="AY156" s="42">
        <v>1.8215931993700165</v>
      </c>
      <c r="AZ156" s="42">
        <v>0</v>
      </c>
      <c r="BA156" s="42">
        <v>8</v>
      </c>
      <c r="BB156" s="42">
        <v>0.4511338019686022</v>
      </c>
      <c r="BC156" s="42">
        <v>0.18012032274995271</v>
      </c>
      <c r="BD156" s="42">
        <v>4.5342441542722744E-3</v>
      </c>
      <c r="BE156" s="42">
        <v>0.49694525532061107</v>
      </c>
      <c r="BF156" s="42">
        <v>3.3893804069909419</v>
      </c>
      <c r="BG156" s="42">
        <v>0.47788596881562029</v>
      </c>
      <c r="BH156" s="42">
        <v>0</v>
      </c>
      <c r="BI156" s="42">
        <v>5</v>
      </c>
      <c r="BJ156" s="42">
        <v>0</v>
      </c>
      <c r="BK156" s="42">
        <v>3.0033555980299109E-2</v>
      </c>
      <c r="BL156" s="42">
        <v>1.3357692167828927E-2</v>
      </c>
      <c r="BM156" s="42">
        <v>1.6927916936667329</v>
      </c>
      <c r="BN156" s="42">
        <v>0.26381705818513912</v>
      </c>
      <c r="BO156" s="42">
        <v>2</v>
      </c>
      <c r="BP156" s="42">
        <v>0.45615414243535868</v>
      </c>
      <c r="BQ156" s="42">
        <v>0.3164021681764056</v>
      </c>
      <c r="BR156" s="42">
        <v>0.77255631061176433</v>
      </c>
      <c r="BS156" s="24" t="s">
        <v>622</v>
      </c>
      <c r="BT156" s="24" t="s">
        <v>624</v>
      </c>
      <c r="BU156" s="40">
        <v>0.86967399643705512</v>
      </c>
      <c r="BV156" s="42">
        <v>0.29641513416942122</v>
      </c>
      <c r="BW156" s="40">
        <v>0.34995406330911205</v>
      </c>
      <c r="BX156" s="40" t="s">
        <v>606</v>
      </c>
      <c r="BY156" s="40"/>
      <c r="BZ156" s="44">
        <v>988.04497396078273</v>
      </c>
      <c r="CA156" s="44">
        <v>499.04278639763947</v>
      </c>
      <c r="CB156" s="5">
        <v>1606.166462853758</v>
      </c>
      <c r="CC156" s="44">
        <v>548.22619813389201</v>
      </c>
      <c r="CD156" s="44">
        <v>546.09554729458205</v>
      </c>
      <c r="CE156" s="44">
        <v>1558.1952069327983</v>
      </c>
      <c r="CF156" s="44">
        <v>2038.3675749995227</v>
      </c>
      <c r="CG156" s="44">
        <v>1009.9690087989063</v>
      </c>
      <c r="CH156" s="40">
        <v>-0.26908861699045244</v>
      </c>
      <c r="CI156" s="44">
        <v>2038.3675749995227</v>
      </c>
      <c r="CJ156" s="24">
        <v>1494.3075775296868</v>
      </c>
      <c r="CK156" s="44">
        <v>1822.2670189266405</v>
      </c>
      <c r="CL156" s="44">
        <v>1022.4911256893388</v>
      </c>
      <c r="CM156" s="45">
        <v>7.3837631132997199</v>
      </c>
      <c r="CN156" s="45">
        <v>67.486187078030639</v>
      </c>
      <c r="CO156" s="45">
        <v>0.1530298233723911</v>
      </c>
      <c r="CP156" s="45">
        <v>18.394800033302054</v>
      </c>
      <c r="CQ156" s="45">
        <v>1.1018362338339485</v>
      </c>
      <c r="CR156" s="45">
        <v>14144.678228161205</v>
      </c>
      <c r="CS156" s="45">
        <v>-1.5350937795981379</v>
      </c>
      <c r="CT156" s="45">
        <v>8.744846308598607</v>
      </c>
      <c r="CU156" s="45">
        <v>10.348692577395362</v>
      </c>
      <c r="CV156" s="45">
        <v>14249.37252643614</v>
      </c>
      <c r="CW156" s="24"/>
      <c r="CX156" s="40">
        <v>51.898753382311305</v>
      </c>
      <c r="CY156" s="40">
        <v>54.120431910794146</v>
      </c>
      <c r="CZ156" s="40">
        <v>59.722035274102424</v>
      </c>
      <c r="DA156" s="40">
        <v>58.19017536466265</v>
      </c>
      <c r="DB156" s="40"/>
      <c r="DC156" s="40">
        <v>0.97709258279236322</v>
      </c>
      <c r="DD156" s="40">
        <v>1.2145012622067328</v>
      </c>
      <c r="DE156" s="40"/>
      <c r="DF156" s="40">
        <v>6.5685732663261778</v>
      </c>
      <c r="DG156" s="40">
        <v>5.5566397235101652</v>
      </c>
      <c r="DH156" s="40"/>
      <c r="DI156" s="40">
        <v>3.1466439016497501</v>
      </c>
      <c r="DJ156" s="40"/>
      <c r="DK156" s="40">
        <v>6.8623811558011507</v>
      </c>
      <c r="DL156" s="40">
        <v>7.8349754898849939</v>
      </c>
      <c r="DM156" s="40"/>
      <c r="DN156" s="40">
        <v>2.3744217152664646</v>
      </c>
      <c r="DO156" s="40">
        <v>1.0753025899464053</v>
      </c>
      <c r="DP156" s="40"/>
      <c r="DQ156" s="40">
        <v>17.708611848443475</v>
      </c>
      <c r="DR156" s="40"/>
    </row>
    <row r="157" spans="1:122" s="43" customFormat="1" ht="10.5" customHeight="1">
      <c r="A157" s="14" t="s">
        <v>49</v>
      </c>
      <c r="B157" s="12">
        <v>1707</v>
      </c>
      <c r="C157" s="13" t="s">
        <v>54</v>
      </c>
      <c r="D157" s="121">
        <v>2.5</v>
      </c>
      <c r="E157" s="139">
        <v>2500</v>
      </c>
      <c r="F157" s="140">
        <v>1050</v>
      </c>
      <c r="G157" s="121">
        <v>44.67</v>
      </c>
      <c r="H157" s="121">
        <v>2.08</v>
      </c>
      <c r="I157" s="121">
        <v>16.61</v>
      </c>
      <c r="J157" s="121">
        <v>8.9600000000000009</v>
      </c>
      <c r="K157" s="121">
        <v>0.14000000000000001</v>
      </c>
      <c r="L157" s="121">
        <v>3.96</v>
      </c>
      <c r="M157" s="121">
        <v>5.9</v>
      </c>
      <c r="N157" s="121">
        <v>4.07</v>
      </c>
      <c r="O157" s="121">
        <v>1.67</v>
      </c>
      <c r="P157" s="121"/>
      <c r="Q157" s="122">
        <v>88.059999999999988</v>
      </c>
      <c r="R157" s="26"/>
      <c r="S157" s="26">
        <v>50.72677719736545</v>
      </c>
      <c r="T157" s="26">
        <v>2.3620258914376566</v>
      </c>
      <c r="U157" s="26">
        <v>18.862139450374745</v>
      </c>
      <c r="V157" s="26">
        <v>10.174880763116059</v>
      </c>
      <c r="W157" s="26">
        <v>0.15898251192368842</v>
      </c>
      <c r="X157" s="26">
        <v>4.4969339086986153</v>
      </c>
      <c r="Y157" s="26">
        <v>6.6999772882125832</v>
      </c>
      <c r="Z157" s="26">
        <v>4.6218487394957997</v>
      </c>
      <c r="AA157" s="26">
        <v>1.8964342493754263</v>
      </c>
      <c r="AB157" s="26">
        <v>0</v>
      </c>
      <c r="AC157" s="26">
        <v>100.00000000000001</v>
      </c>
      <c r="AD157" s="42">
        <v>0.57167298857184556</v>
      </c>
      <c r="AE157" s="42">
        <v>1.2693236207608938</v>
      </c>
      <c r="AF157" s="42">
        <v>0.44065993534439335</v>
      </c>
      <c r="AH157" s="12">
        <v>1707</v>
      </c>
      <c r="AI157" s="122">
        <v>42.33</v>
      </c>
      <c r="AJ157" s="122">
        <v>1.53</v>
      </c>
      <c r="AK157" s="122">
        <v>13.68</v>
      </c>
      <c r="AL157" s="122">
        <v>0.04</v>
      </c>
      <c r="AM157" s="122">
        <v>10.38</v>
      </c>
      <c r="AN157" s="122">
        <v>15.05</v>
      </c>
      <c r="AO157" s="122">
        <v>10.48</v>
      </c>
      <c r="AP157" s="122">
        <v>0.11</v>
      </c>
      <c r="AQ157" s="122">
        <v>2.69</v>
      </c>
      <c r="AR157" s="122">
        <v>1.62</v>
      </c>
      <c r="AS157" s="122">
        <v>0</v>
      </c>
      <c r="AT157" s="122">
        <v>0</v>
      </c>
      <c r="AU157" s="122">
        <v>0</v>
      </c>
      <c r="AV157" s="122">
        <v>97.91</v>
      </c>
      <c r="AW157" s="26"/>
      <c r="AX157" s="42">
        <v>6.1076129412364963</v>
      </c>
      <c r="AY157" s="42">
        <v>1.8923870587635037</v>
      </c>
      <c r="AZ157" s="42">
        <v>0</v>
      </c>
      <c r="BA157" s="42">
        <v>8</v>
      </c>
      <c r="BB157" s="42">
        <v>0.43374473385109003</v>
      </c>
      <c r="BC157" s="42">
        <v>0.1660584227273636</v>
      </c>
      <c r="BD157" s="42">
        <v>4.5627653430018508E-3</v>
      </c>
      <c r="BE157" s="42">
        <v>0.61773478871083398</v>
      </c>
      <c r="BF157" s="42">
        <v>3.2365093346771618</v>
      </c>
      <c r="BG157" s="42">
        <v>0.54138995469054851</v>
      </c>
      <c r="BH157" s="42">
        <v>0</v>
      </c>
      <c r="BI157" s="42">
        <v>5</v>
      </c>
      <c r="BJ157" s="42">
        <v>0</v>
      </c>
      <c r="BK157" s="42">
        <v>9.3393880020805398E-2</v>
      </c>
      <c r="BL157" s="42">
        <v>1.3441714387706803E-2</v>
      </c>
      <c r="BM157" s="42">
        <v>1.6199680151079447</v>
      </c>
      <c r="BN157" s="42">
        <v>0.27319639048354305</v>
      </c>
      <c r="BO157" s="42">
        <v>2</v>
      </c>
      <c r="BP157" s="42">
        <v>0.47927652576989366</v>
      </c>
      <c r="BQ157" s="42">
        <v>0.29814779011750614</v>
      </c>
      <c r="BR157" s="42">
        <v>0.7774243158873998</v>
      </c>
      <c r="BS157" s="24" t="s">
        <v>622</v>
      </c>
      <c r="BT157" s="24" t="s">
        <v>624</v>
      </c>
      <c r="BU157" s="40">
        <v>0.83602796095868392</v>
      </c>
      <c r="BV157" s="42">
        <v>0.3869192985187202</v>
      </c>
      <c r="BW157" s="40">
        <v>0.30482320835310867</v>
      </c>
      <c r="BX157" s="40" t="s">
        <v>606</v>
      </c>
      <c r="BY157" s="40"/>
      <c r="BZ157" s="44">
        <v>984.18672763265295</v>
      </c>
      <c r="CA157" s="44">
        <v>530.11975706248893</v>
      </c>
      <c r="CB157" s="5">
        <v>1917.1937093820316</v>
      </c>
      <c r="CC157" s="44">
        <v>571.4210346611153</v>
      </c>
      <c r="CD157" s="44">
        <v>558.26398080596834</v>
      </c>
      <c r="CE157" s="44">
        <v>1608.0000197709244</v>
      </c>
      <c r="CF157" s="44">
        <v>1817.4455726238518</v>
      </c>
      <c r="CG157" s="44">
        <v>1036.5789851098091</v>
      </c>
      <c r="CH157" s="40">
        <v>5.2028199482425548E-2</v>
      </c>
      <c r="CI157" s="44">
        <v>1817.4455726238518</v>
      </c>
      <c r="CJ157" s="24">
        <v>1819.8646001756561</v>
      </c>
      <c r="CK157" s="44">
        <v>1867.3196410029418</v>
      </c>
      <c r="CL157" s="44">
        <v>1033.0031674485019</v>
      </c>
      <c r="CM157" s="45">
        <v>6.7802106345824571</v>
      </c>
      <c r="CN157" s="45">
        <v>67.152556672032318</v>
      </c>
      <c r="CO157" s="45">
        <v>0.16521524025437834</v>
      </c>
      <c r="CP157" s="45">
        <v>18.725439390480734</v>
      </c>
      <c r="CQ157" s="45">
        <v>1.2656311360562669</v>
      </c>
      <c r="CR157" s="45">
        <v>23052.535712350542</v>
      </c>
      <c r="CS157" s="45">
        <v>-1.1115781861938823</v>
      </c>
      <c r="CT157" s="45">
        <v>7.5855475869304883</v>
      </c>
      <c r="CU157" s="45">
        <v>10.19619425572604</v>
      </c>
      <c r="CV157" s="45">
        <v>23156.514718445826</v>
      </c>
      <c r="CW157" s="24"/>
      <c r="CX157" s="40">
        <v>51.343914153449916</v>
      </c>
      <c r="CY157" s="40">
        <v>53.048956080214687</v>
      </c>
      <c r="CZ157" s="40">
        <v>58.391581785841069</v>
      </c>
      <c r="DA157" s="40">
        <v>57.353584026699224</v>
      </c>
      <c r="DB157" s="40"/>
      <c r="DC157" s="40">
        <v>0.96221436165325913</v>
      </c>
      <c r="DD157" s="40">
        <v>1.111832492437645</v>
      </c>
      <c r="DE157" s="40"/>
      <c r="DF157" s="40">
        <v>8.5466037788443963</v>
      </c>
      <c r="DG157" s="40">
        <v>6.7169657397398304</v>
      </c>
      <c r="DH157" s="40"/>
      <c r="DI157" s="40">
        <v>3.0701591460397162</v>
      </c>
      <c r="DJ157" s="40"/>
      <c r="DK157" s="40">
        <v>6.698521857733656</v>
      </c>
      <c r="DL157" s="40">
        <v>7.5022003402571009</v>
      </c>
      <c r="DM157" s="40"/>
      <c r="DN157" s="40">
        <v>2.1296963859819691</v>
      </c>
      <c r="DO157" s="40">
        <v>0.97458249878486036</v>
      </c>
      <c r="DP157" s="40"/>
      <c r="DQ157" s="40">
        <v>18.064516404100353</v>
      </c>
      <c r="DR157" s="40"/>
    </row>
    <row r="158" spans="1:122" s="43" customFormat="1" ht="10.5" customHeight="1">
      <c r="A158" s="14" t="s">
        <v>49</v>
      </c>
      <c r="B158" s="12" t="s">
        <v>55</v>
      </c>
      <c r="C158" s="13" t="s">
        <v>6</v>
      </c>
      <c r="D158" s="121">
        <v>1</v>
      </c>
      <c r="E158" s="139">
        <v>1000</v>
      </c>
      <c r="F158" s="140">
        <v>900</v>
      </c>
      <c r="G158" s="121">
        <v>59.23</v>
      </c>
      <c r="H158" s="121">
        <v>0.38</v>
      </c>
      <c r="I158" s="121">
        <v>16.100000000000001</v>
      </c>
      <c r="J158" s="121">
        <v>3.47</v>
      </c>
      <c r="K158" s="121">
        <v>0.11</v>
      </c>
      <c r="L158" s="121">
        <v>0.76</v>
      </c>
      <c r="M158" s="121">
        <v>4.99</v>
      </c>
      <c r="N158" s="121">
        <v>3.37</v>
      </c>
      <c r="O158" s="121">
        <v>1.34</v>
      </c>
      <c r="P158" s="121"/>
      <c r="Q158" s="122">
        <v>89.750000000000014</v>
      </c>
      <c r="R158" s="26"/>
      <c r="S158" s="26">
        <v>65.994428969359319</v>
      </c>
      <c r="T158" s="26">
        <v>0.42339832869080773</v>
      </c>
      <c r="U158" s="26">
        <v>17.938718662952645</v>
      </c>
      <c r="V158" s="26">
        <v>3.8662952646239548</v>
      </c>
      <c r="W158" s="26">
        <v>0.1225626740947075</v>
      </c>
      <c r="X158" s="26">
        <v>0.84679665738161547</v>
      </c>
      <c r="Y158" s="26">
        <v>5.5598885793871862</v>
      </c>
      <c r="Z158" s="26">
        <v>3.7548746518105842</v>
      </c>
      <c r="AA158" s="26">
        <v>1.493036211699164</v>
      </c>
      <c r="AB158" s="26">
        <v>0</v>
      </c>
      <c r="AC158" s="26">
        <v>100</v>
      </c>
      <c r="AD158" s="42">
        <v>0.70132139814770134</v>
      </c>
      <c r="AE158" s="42">
        <v>2.5613882955826472</v>
      </c>
      <c r="AF158" s="42">
        <v>0.28078937678330268</v>
      </c>
      <c r="AH158" s="12" t="s">
        <v>55</v>
      </c>
      <c r="AI158" s="122">
        <v>41.99</v>
      </c>
      <c r="AJ158" s="122">
        <v>1.68</v>
      </c>
      <c r="AK158" s="122">
        <v>13.13</v>
      </c>
      <c r="AL158" s="122">
        <v>0.02</v>
      </c>
      <c r="AM158" s="122">
        <v>14.56</v>
      </c>
      <c r="AN158" s="122">
        <v>12.28</v>
      </c>
      <c r="AO158" s="122">
        <v>11.31</v>
      </c>
      <c r="AP158" s="122">
        <v>0.23</v>
      </c>
      <c r="AQ158" s="122">
        <v>2.29</v>
      </c>
      <c r="AR158" s="122">
        <v>0.46</v>
      </c>
      <c r="AS158" s="122">
        <v>0</v>
      </c>
      <c r="AT158" s="122">
        <v>0</v>
      </c>
      <c r="AU158" s="122">
        <v>0</v>
      </c>
      <c r="AV158" s="122">
        <v>97.950000000000017</v>
      </c>
      <c r="AW158" s="26"/>
      <c r="AX158" s="42">
        <v>6.0984702883773405</v>
      </c>
      <c r="AY158" s="42">
        <v>1.9015297116226595</v>
      </c>
      <c r="AZ158" s="42">
        <v>0</v>
      </c>
      <c r="BA158" s="42">
        <v>8</v>
      </c>
      <c r="BB158" s="42">
        <v>0.34578940077452858</v>
      </c>
      <c r="BC158" s="42">
        <v>0.18353992881776354</v>
      </c>
      <c r="BD158" s="42">
        <v>2.2964126892237231E-3</v>
      </c>
      <c r="BE158" s="42">
        <v>0.96354950510470161</v>
      </c>
      <c r="BF158" s="42">
        <v>2.6582176071193229</v>
      </c>
      <c r="BG158" s="42">
        <v>0.80492992595294588</v>
      </c>
      <c r="BH158" s="42">
        <v>2.8290564514405189E-2</v>
      </c>
      <c r="BI158" s="42">
        <v>4.9866133449728913</v>
      </c>
      <c r="BJ158" s="42">
        <v>0</v>
      </c>
      <c r="BK158" s="42">
        <v>0</v>
      </c>
      <c r="BL158" s="42">
        <v>0</v>
      </c>
      <c r="BM158" s="42">
        <v>1.7597847976208705</v>
      </c>
      <c r="BN158" s="42">
        <v>0.24021520237912952</v>
      </c>
      <c r="BO158" s="42">
        <v>2</v>
      </c>
      <c r="BP158" s="42">
        <v>0.4045860537031003</v>
      </c>
      <c r="BQ158" s="42">
        <v>8.5216994148911984E-2</v>
      </c>
      <c r="BR158" s="42">
        <v>0.48980304785201229</v>
      </c>
      <c r="BS158" s="24" t="s">
        <v>622</v>
      </c>
      <c r="BT158" s="24" t="s">
        <v>332</v>
      </c>
      <c r="BU158" s="40">
        <v>0.76757273022126582</v>
      </c>
      <c r="BV158" s="42">
        <v>0.66515451951110349</v>
      </c>
      <c r="BW158" s="40">
        <v>0.25968515615466209</v>
      </c>
      <c r="BX158" s="40" t="s">
        <v>606</v>
      </c>
      <c r="BY158" s="40"/>
      <c r="BZ158" s="44">
        <v>958.85103988577589</v>
      </c>
      <c r="CA158" s="44">
        <v>488.03837559741748</v>
      </c>
      <c r="CB158" s="5">
        <v>547.65890743656598</v>
      </c>
      <c r="CC158" s="44">
        <v>424.22477540515712</v>
      </c>
      <c r="CD158" s="44">
        <v>432.61587211430873</v>
      </c>
      <c r="CE158" s="44">
        <v>547.1503207408764</v>
      </c>
      <c r="CF158" s="44">
        <v>859.10225556840908</v>
      </c>
      <c r="CG158" s="44">
        <v>122.92554533571928</v>
      </c>
      <c r="CH158" s="40">
        <v>-0.56868124283711541</v>
      </c>
      <c r="CI158" s="44">
        <v>432.61587211430873</v>
      </c>
      <c r="CJ158" s="24">
        <v>459.39470210578776</v>
      </c>
      <c r="CK158" s="44">
        <v>490.13738977543733</v>
      </c>
      <c r="CL158" s="44">
        <v>925.00184043537377</v>
      </c>
      <c r="CM158" s="45">
        <v>1.4150800516326538</v>
      </c>
      <c r="CN158" s="45">
        <v>64.344769008197133</v>
      </c>
      <c r="CO158" s="45">
        <v>0.42266775641886806</v>
      </c>
      <c r="CP158" s="45">
        <v>17.827502565067068</v>
      </c>
      <c r="CQ158" s="45">
        <v>4.0769917568767244</v>
      </c>
      <c r="CR158" s="45">
        <v>1.217715423124174</v>
      </c>
      <c r="CS158" s="45">
        <v>4.914681868554637</v>
      </c>
      <c r="CT158" s="45">
        <v>1.7108495230773231</v>
      </c>
      <c r="CU158" s="45">
        <v>8.4635225025561969</v>
      </c>
      <c r="CV158" s="45">
        <v>102.97870040387214</v>
      </c>
      <c r="CW158" s="24"/>
      <c r="CX158" s="40">
        <v>64.42339755634849</v>
      </c>
      <c r="CY158" s="40">
        <v>64.861160630987683</v>
      </c>
      <c r="CZ158" s="40">
        <v>60.721591704225347</v>
      </c>
      <c r="DA158" s="40">
        <v>61.240890977252192</v>
      </c>
      <c r="DB158" s="40"/>
      <c r="DC158" s="40">
        <v>0.44486454663896863</v>
      </c>
      <c r="DD158" s="40">
        <v>0.41597517886951257</v>
      </c>
      <c r="DE158" s="40"/>
      <c r="DF158" s="40">
        <v>4.3598654192930688</v>
      </c>
      <c r="DG158" s="40">
        <v>4.6035946390711979</v>
      </c>
      <c r="DH158" s="40"/>
      <c r="DI158" s="40">
        <v>1.3834677025055391</v>
      </c>
      <c r="DJ158" s="40"/>
      <c r="DK158" s="40">
        <v>5.0353483119613944</v>
      </c>
      <c r="DL158" s="40">
        <v>4.5637881099103073</v>
      </c>
      <c r="DM158" s="40"/>
      <c r="DN158" s="40">
        <v>1.8488876403608701</v>
      </c>
      <c r="DO158" s="40">
        <v>2.0999810834382178</v>
      </c>
      <c r="DP158" s="40"/>
      <c r="DQ158" s="40">
        <v>18.014274638471093</v>
      </c>
      <c r="DR158" s="40"/>
    </row>
    <row r="159" spans="1:122" s="43" customFormat="1" ht="10.5" customHeight="1">
      <c r="A159" s="14" t="s">
        <v>49</v>
      </c>
      <c r="B159" s="12">
        <v>1719</v>
      </c>
      <c r="C159" s="13" t="s">
        <v>3</v>
      </c>
      <c r="D159" s="121">
        <v>1</v>
      </c>
      <c r="E159" s="139">
        <v>1000</v>
      </c>
      <c r="F159" s="140">
        <v>900</v>
      </c>
      <c r="G159" s="121">
        <v>57.46</v>
      </c>
      <c r="H159" s="121">
        <v>0.5</v>
      </c>
      <c r="I159" s="121">
        <v>15.98</v>
      </c>
      <c r="J159" s="121">
        <v>4.37</v>
      </c>
      <c r="K159" s="121">
        <v>0.11</v>
      </c>
      <c r="L159" s="121">
        <v>1.27</v>
      </c>
      <c r="M159" s="121">
        <v>5.49</v>
      </c>
      <c r="N159" s="121">
        <v>2.88</v>
      </c>
      <c r="O159" s="121">
        <v>1.22</v>
      </c>
      <c r="P159" s="121"/>
      <c r="Q159" s="122">
        <v>89.279999999999987</v>
      </c>
      <c r="R159" s="26"/>
      <c r="S159" s="26">
        <v>64.35931899641578</v>
      </c>
      <c r="T159" s="26">
        <v>0.5600358422939069</v>
      </c>
      <c r="U159" s="26">
        <v>17.898745519713266</v>
      </c>
      <c r="V159" s="26">
        <v>4.8947132616487465</v>
      </c>
      <c r="W159" s="26">
        <v>0.12320788530465951</v>
      </c>
      <c r="X159" s="26">
        <v>1.4224910394265236</v>
      </c>
      <c r="Y159" s="26">
        <v>6.1491935483870979</v>
      </c>
      <c r="Z159" s="26">
        <v>3.2258064516129039</v>
      </c>
      <c r="AA159" s="26">
        <v>1.3664874551971329</v>
      </c>
      <c r="AB159" s="26">
        <v>0</v>
      </c>
      <c r="AC159" s="26">
        <v>100.00000000000003</v>
      </c>
      <c r="AD159" s="42">
        <v>0.67762495069423945</v>
      </c>
      <c r="AE159" s="42">
        <v>1.9303553081052642</v>
      </c>
      <c r="AF159" s="42">
        <v>0.34125554578109818</v>
      </c>
      <c r="AH159" s="12">
        <v>1719</v>
      </c>
      <c r="AI159" s="122">
        <v>44.02</v>
      </c>
      <c r="AJ159" s="122">
        <v>1.85</v>
      </c>
      <c r="AK159" s="122">
        <v>11.84</v>
      </c>
      <c r="AL159" s="122">
        <v>0.03</v>
      </c>
      <c r="AM159" s="122">
        <v>12.8</v>
      </c>
      <c r="AN159" s="122">
        <v>13.21</v>
      </c>
      <c r="AO159" s="122">
        <v>11.33</v>
      </c>
      <c r="AP159" s="122">
        <v>0.19</v>
      </c>
      <c r="AQ159" s="122">
        <v>2.16</v>
      </c>
      <c r="AR159" s="122">
        <v>0.48</v>
      </c>
      <c r="AS159" s="122">
        <v>0</v>
      </c>
      <c r="AT159" s="122">
        <v>0</v>
      </c>
      <c r="AU159" s="122">
        <v>0</v>
      </c>
      <c r="AV159" s="122">
        <v>97.91</v>
      </c>
      <c r="AW159" s="26"/>
      <c r="AX159" s="42">
        <v>6.3472133161255933</v>
      </c>
      <c r="AY159" s="42">
        <v>1.6527866838744067</v>
      </c>
      <c r="AZ159" s="42">
        <v>0</v>
      </c>
      <c r="BA159" s="42">
        <v>8</v>
      </c>
      <c r="BB159" s="42">
        <v>0.35912883221739245</v>
      </c>
      <c r="BC159" s="42">
        <v>0.20065547952858862</v>
      </c>
      <c r="BD159" s="42">
        <v>3.4197882470820532E-3</v>
      </c>
      <c r="BE159" s="42">
        <v>0.75880584505861748</v>
      </c>
      <c r="BF159" s="42">
        <v>2.8389189874528893</v>
      </c>
      <c r="BG159" s="42">
        <v>0.78469412724725118</v>
      </c>
      <c r="BH159" s="42">
        <v>2.3201998632191585E-2</v>
      </c>
      <c r="BI159" s="42">
        <v>4.9688250583840121</v>
      </c>
      <c r="BJ159" s="42">
        <v>0</v>
      </c>
      <c r="BK159" s="42">
        <v>0</v>
      </c>
      <c r="BL159" s="42">
        <v>0</v>
      </c>
      <c r="BM159" s="42">
        <v>1.7501887379893113</v>
      </c>
      <c r="BN159" s="42">
        <v>0.24981126201068871</v>
      </c>
      <c r="BO159" s="42">
        <v>2</v>
      </c>
      <c r="BP159" s="42">
        <v>0.35400132497083892</v>
      </c>
      <c r="BQ159" s="42">
        <v>8.828107956596068E-2</v>
      </c>
      <c r="BR159" s="42">
        <v>0.44228240453679957</v>
      </c>
      <c r="BS159" s="24" t="s">
        <v>622</v>
      </c>
      <c r="BT159" s="24" t="s">
        <v>332</v>
      </c>
      <c r="BU159" s="40">
        <v>0.78344980481941273</v>
      </c>
      <c r="BV159" s="42">
        <v>0.54358403138457223</v>
      </c>
      <c r="BW159" s="40">
        <v>0.28159791573196225</v>
      </c>
      <c r="BX159" s="40" t="s">
        <v>606</v>
      </c>
      <c r="BY159" s="40"/>
      <c r="BZ159" s="44">
        <v>923.14886463887319</v>
      </c>
      <c r="CA159" s="44">
        <v>349.14880116881375</v>
      </c>
      <c r="CB159" s="5">
        <v>370.82801196961037</v>
      </c>
      <c r="CC159" s="44">
        <v>328.38276419036015</v>
      </c>
      <c r="CD159" s="44">
        <v>342.78180102132808</v>
      </c>
      <c r="CE159" s="44">
        <v>382.75372890852645</v>
      </c>
      <c r="CF159" s="44">
        <v>793.31774766784361</v>
      </c>
      <c r="CG159" s="44">
        <v>54.370964718166306</v>
      </c>
      <c r="CH159" s="40">
        <v>-1.1393145125532118</v>
      </c>
      <c r="CI159" s="44">
        <v>328.38276419036015</v>
      </c>
      <c r="CJ159" s="24">
        <v>276.89846300189527</v>
      </c>
      <c r="CK159" s="44">
        <v>349.60538807998523</v>
      </c>
      <c r="CL159" s="44">
        <v>893.75709678296585</v>
      </c>
      <c r="CM159" s="45">
        <v>1.4853106410668055</v>
      </c>
      <c r="CN159" s="45">
        <v>67.693570145092494</v>
      </c>
      <c r="CO159" s="45">
        <v>0.36527170730476261</v>
      </c>
      <c r="CP159" s="45">
        <v>16.630333611206233</v>
      </c>
      <c r="CQ159" s="45">
        <v>2.8416602488188447</v>
      </c>
      <c r="CR159" s="45">
        <v>1.0491181368380238</v>
      </c>
      <c r="CS159" s="45">
        <v>3.9171106747371525</v>
      </c>
      <c r="CT159" s="45">
        <v>2.2389917812160389</v>
      </c>
      <c r="CU159" s="45">
        <v>7.2006730049551262</v>
      </c>
      <c r="CV159" s="45">
        <v>101.93672931016866</v>
      </c>
      <c r="CW159" s="24"/>
      <c r="CX159" s="40">
        <v>68.397687702728447</v>
      </c>
      <c r="CY159" s="40">
        <v>68.757101947423763</v>
      </c>
      <c r="CZ159" s="40">
        <v>66.013462169773817</v>
      </c>
      <c r="DA159" s="40">
        <v>66.644770007572902</v>
      </c>
      <c r="DB159" s="40"/>
      <c r="DC159" s="40">
        <v>0.40177718928837325</v>
      </c>
      <c r="DD159" s="40">
        <v>0.38185495885983706</v>
      </c>
      <c r="DE159" s="40"/>
      <c r="DF159" s="40">
        <v>2.6948801279923922</v>
      </c>
      <c r="DG159" s="40">
        <v>2.9564342718668923</v>
      </c>
      <c r="DH159" s="40"/>
      <c r="DI159" s="40">
        <v>0.91546935278884545</v>
      </c>
      <c r="DJ159" s="40"/>
      <c r="DK159" s="40">
        <v>4.1586219181763298</v>
      </c>
      <c r="DL159" s="40">
        <v>3.9204155348622622</v>
      </c>
      <c r="DM159" s="40"/>
      <c r="DN159" s="40">
        <v>2.1181232639758032</v>
      </c>
      <c r="DO159" s="40">
        <v>2.299635988208995</v>
      </c>
      <c r="DP159" s="40"/>
      <c r="DQ159" s="40">
        <v>17.098567522708404</v>
      </c>
      <c r="DR159" s="40"/>
    </row>
    <row r="160" spans="1:122" s="43" customFormat="1" ht="10.5" customHeight="1">
      <c r="A160" s="14" t="s">
        <v>49</v>
      </c>
      <c r="B160" s="12">
        <v>1723</v>
      </c>
      <c r="C160" s="13" t="s">
        <v>56</v>
      </c>
      <c r="D160" s="121">
        <v>1</v>
      </c>
      <c r="E160" s="139">
        <v>1000</v>
      </c>
      <c r="F160" s="140">
        <v>900</v>
      </c>
      <c r="G160" s="121">
        <v>58.08</v>
      </c>
      <c r="H160" s="121">
        <v>0.5</v>
      </c>
      <c r="I160" s="121">
        <v>15.71</v>
      </c>
      <c r="J160" s="121">
        <v>3.84</v>
      </c>
      <c r="K160" s="121">
        <v>0.13</v>
      </c>
      <c r="L160" s="121">
        <v>1.19</v>
      </c>
      <c r="M160" s="121">
        <v>5.54</v>
      </c>
      <c r="N160" s="121">
        <v>2.91</v>
      </c>
      <c r="O160" s="121">
        <v>1.26</v>
      </c>
      <c r="P160" s="121"/>
      <c r="Q160" s="122">
        <v>89.16</v>
      </c>
      <c r="R160" s="26"/>
      <c r="S160" s="26">
        <v>65.141318977119795</v>
      </c>
      <c r="T160" s="26">
        <v>0.56078959174517728</v>
      </c>
      <c r="U160" s="26">
        <v>17.620008972633467</v>
      </c>
      <c r="V160" s="26">
        <v>4.3068640646029612</v>
      </c>
      <c r="W160" s="26">
        <v>0.14580529385374608</v>
      </c>
      <c r="X160" s="26">
        <v>1.3346792283535218</v>
      </c>
      <c r="Y160" s="26">
        <v>6.213548676536564</v>
      </c>
      <c r="Z160" s="26">
        <v>3.2637954239569318</v>
      </c>
      <c r="AA160" s="26">
        <v>1.4131897711978467</v>
      </c>
      <c r="AB160" s="26">
        <v>0</v>
      </c>
      <c r="AC160" s="26">
        <v>100.00000000000001</v>
      </c>
      <c r="AD160" s="42">
        <v>0.68585666967037229</v>
      </c>
      <c r="AE160" s="42">
        <v>1.8102718625017307</v>
      </c>
      <c r="AF160" s="42">
        <v>0.35583745947973539</v>
      </c>
      <c r="AH160" s="12">
        <v>1723</v>
      </c>
      <c r="AI160" s="122">
        <v>43.26</v>
      </c>
      <c r="AJ160" s="122">
        <v>1.51</v>
      </c>
      <c r="AK160" s="122">
        <v>12.37</v>
      </c>
      <c r="AL160" s="122">
        <v>0.03</v>
      </c>
      <c r="AM160" s="122">
        <v>12.3</v>
      </c>
      <c r="AN160" s="122">
        <v>13.51</v>
      </c>
      <c r="AO160" s="122">
        <v>12.05</v>
      </c>
      <c r="AP160" s="122">
        <v>0.18</v>
      </c>
      <c r="AQ160" s="122">
        <v>2.15</v>
      </c>
      <c r="AR160" s="122">
        <v>0.53</v>
      </c>
      <c r="AS160" s="122">
        <v>0</v>
      </c>
      <c r="AT160" s="122">
        <v>0</v>
      </c>
      <c r="AU160" s="122">
        <v>0</v>
      </c>
      <c r="AV160" s="122">
        <v>97.890000000000015</v>
      </c>
      <c r="AW160" s="26"/>
      <c r="AX160" s="42">
        <v>6.2417126887660066</v>
      </c>
      <c r="AY160" s="42">
        <v>1.7582873112339934</v>
      </c>
      <c r="AZ160" s="42">
        <v>0</v>
      </c>
      <c r="BA160" s="42">
        <v>8</v>
      </c>
      <c r="BB160" s="42">
        <v>0.34506459740240647</v>
      </c>
      <c r="BC160" s="42">
        <v>0.16388546798134435</v>
      </c>
      <c r="BD160" s="42">
        <v>3.4220268920628649E-3</v>
      </c>
      <c r="BE160" s="42">
        <v>0.810147704147262</v>
      </c>
      <c r="BF160" s="42">
        <v>2.9052916346464133</v>
      </c>
      <c r="BG160" s="42">
        <v>0.67403023017275676</v>
      </c>
      <c r="BH160" s="42">
        <v>2.1995229799462983E-2</v>
      </c>
      <c r="BI160" s="42">
        <v>4.9238368910417076</v>
      </c>
      <c r="BJ160" s="42">
        <v>0</v>
      </c>
      <c r="BK160" s="42">
        <v>0</v>
      </c>
      <c r="BL160" s="42">
        <v>0</v>
      </c>
      <c r="BM160" s="42">
        <v>1.8626284181115818</v>
      </c>
      <c r="BN160" s="42">
        <v>0.13737158188841825</v>
      </c>
      <c r="BO160" s="42">
        <v>2</v>
      </c>
      <c r="BP160" s="42">
        <v>0.46403901134905734</v>
      </c>
      <c r="BQ160" s="42">
        <v>9.7540835285512134E-2</v>
      </c>
      <c r="BR160" s="42">
        <v>0.5615798466345695</v>
      </c>
      <c r="BS160" s="24" t="s">
        <v>622</v>
      </c>
      <c r="BT160" s="24" t="s">
        <v>624</v>
      </c>
      <c r="BU160" s="40">
        <v>0.81168772867348449</v>
      </c>
      <c r="BV160" s="42">
        <v>0.5107510881491687</v>
      </c>
      <c r="BW160" s="40">
        <v>0.28214054404145078</v>
      </c>
      <c r="BX160" s="40" t="s">
        <v>606</v>
      </c>
      <c r="BY160" s="40"/>
      <c r="BZ160" s="44">
        <v>952.0088540998388</v>
      </c>
      <c r="CA160" s="44">
        <v>402.56281753810259</v>
      </c>
      <c r="CB160" s="5">
        <v>376.2753706876685</v>
      </c>
      <c r="CC160" s="44">
        <v>350.71965304988623</v>
      </c>
      <c r="CD160" s="44">
        <v>370.23522803587304</v>
      </c>
      <c r="CE160" s="44">
        <v>406.03355856928852</v>
      </c>
      <c r="CF160" s="44">
        <v>935.24664384623293</v>
      </c>
      <c r="CG160" s="44">
        <v>55.313905519402283</v>
      </c>
      <c r="CH160" s="40">
        <v>-1.4855377649007611</v>
      </c>
      <c r="CI160" s="44">
        <v>370.23522803587304</v>
      </c>
      <c r="CJ160" s="24">
        <v>277.08448748549074</v>
      </c>
      <c r="CK160" s="44">
        <v>373.25529936177077</v>
      </c>
      <c r="CL160" s="44">
        <v>887.42415409037199</v>
      </c>
      <c r="CM160" s="45">
        <v>2.2396626539453983</v>
      </c>
      <c r="CN160" s="45">
        <v>66.974222370194454</v>
      </c>
      <c r="CO160" s="45">
        <v>0.36929461409931608</v>
      </c>
      <c r="CP160" s="45">
        <v>17.110254978762754</v>
      </c>
      <c r="CQ160" s="45">
        <v>2.9393932104972404</v>
      </c>
      <c r="CR160" s="45">
        <v>1.1996932587979137</v>
      </c>
      <c r="CS160" s="45">
        <v>4.2979696466711967</v>
      </c>
      <c r="CT160" s="45">
        <v>2.0924108089853095</v>
      </c>
      <c r="CU160" s="45">
        <v>8.5956083225807411</v>
      </c>
      <c r="CV160" s="45">
        <v>103.57884721058892</v>
      </c>
      <c r="CW160" s="24"/>
      <c r="CX160" s="40">
        <v>67.361275731514866</v>
      </c>
      <c r="CY160" s="40">
        <v>67.311917706816232</v>
      </c>
      <c r="CZ160" s="40">
        <v>62.768711011869271</v>
      </c>
      <c r="DA160" s="40">
        <v>63.362012248478862</v>
      </c>
      <c r="DB160" s="40"/>
      <c r="DC160" s="40">
        <v>0.36010178287790578</v>
      </c>
      <c r="DD160" s="40">
        <v>0.3439193102131598</v>
      </c>
      <c r="DE160" s="40"/>
      <c r="DF160" s="40">
        <v>2.8750750785408163</v>
      </c>
      <c r="DG160" s="40">
        <v>3.2533289357531801</v>
      </c>
      <c r="DH160" s="40"/>
      <c r="DI160" s="40">
        <v>1.2946413116087423</v>
      </c>
      <c r="DJ160" s="40"/>
      <c r="DK160" s="40">
        <v>4.6044306865174738</v>
      </c>
      <c r="DL160" s="40">
        <v>4.5558887134027461</v>
      </c>
      <c r="DM160" s="40"/>
      <c r="DN160" s="40">
        <v>1.6945545709060084</v>
      </c>
      <c r="DO160" s="40">
        <v>2.1969295992882159</v>
      </c>
      <c r="DP160" s="40"/>
      <c r="DQ160" s="40">
        <v>17.868393918162688</v>
      </c>
      <c r="DR160" s="40"/>
    </row>
    <row r="161" spans="1:122" s="43" customFormat="1" ht="10.5" customHeight="1">
      <c r="A161" s="14" t="s">
        <v>49</v>
      </c>
      <c r="B161" s="12">
        <v>1684</v>
      </c>
      <c r="C161" s="13" t="s">
        <v>6</v>
      </c>
      <c r="D161" s="121">
        <v>1.5</v>
      </c>
      <c r="E161" s="139">
        <v>1500</v>
      </c>
      <c r="F161" s="140">
        <v>900</v>
      </c>
      <c r="G161" s="121">
        <v>58.37</v>
      </c>
      <c r="H161" s="121">
        <v>0.48</v>
      </c>
      <c r="I161" s="121">
        <v>16.010000000000002</v>
      </c>
      <c r="J161" s="121">
        <v>3.81</v>
      </c>
      <c r="K161" s="121">
        <v>0.11</v>
      </c>
      <c r="L161" s="121">
        <v>1.06</v>
      </c>
      <c r="M161" s="121">
        <v>4.96</v>
      </c>
      <c r="N161" s="121">
        <v>3.27</v>
      </c>
      <c r="O161" s="121">
        <v>1.29</v>
      </c>
      <c r="P161" s="121"/>
      <c r="Q161" s="122">
        <v>89.36</v>
      </c>
      <c r="R161" s="26"/>
      <c r="S161" s="26">
        <v>65.320053715308859</v>
      </c>
      <c r="T161" s="26">
        <v>0.53715308863025957</v>
      </c>
      <c r="U161" s="26">
        <v>17.916293643688451</v>
      </c>
      <c r="V161" s="26">
        <v>4.263652641002686</v>
      </c>
      <c r="W161" s="26">
        <v>0.12309758281110117</v>
      </c>
      <c r="X161" s="26">
        <v>1.1862130707251566</v>
      </c>
      <c r="Y161" s="26">
        <v>5.5505819158460161</v>
      </c>
      <c r="Z161" s="26">
        <v>3.6593554162936437</v>
      </c>
      <c r="AA161" s="26">
        <v>1.4435989256938226</v>
      </c>
      <c r="AB161" s="26">
        <v>0</v>
      </c>
      <c r="AC161" s="26">
        <v>99.999999999999986</v>
      </c>
      <c r="AD161" s="42">
        <v>0.69293874489156992</v>
      </c>
      <c r="AE161" s="42">
        <v>2.0164090992031736</v>
      </c>
      <c r="AF161" s="42">
        <v>0.33152001837687201</v>
      </c>
      <c r="AH161" s="12">
        <v>1684</v>
      </c>
      <c r="AI161" s="122">
        <v>42.97</v>
      </c>
      <c r="AJ161" s="122">
        <v>1.53</v>
      </c>
      <c r="AK161" s="122">
        <v>13.88</v>
      </c>
      <c r="AL161" s="122">
        <v>0.01</v>
      </c>
      <c r="AM161" s="122">
        <v>13.6</v>
      </c>
      <c r="AN161" s="122">
        <v>11.55</v>
      </c>
      <c r="AO161" s="122">
        <v>11.11</v>
      </c>
      <c r="AP161" s="122">
        <v>0.23</v>
      </c>
      <c r="AQ161" s="122">
        <v>2.38</v>
      </c>
      <c r="AR161" s="122">
        <v>0.6</v>
      </c>
      <c r="AS161" s="122">
        <v>0</v>
      </c>
      <c r="AT161" s="122">
        <v>0</v>
      </c>
      <c r="AU161" s="122">
        <v>0</v>
      </c>
      <c r="AV161" s="122">
        <v>97.859999999999985</v>
      </c>
      <c r="AW161" s="26"/>
      <c r="AX161" s="42">
        <v>6.2174392084295178</v>
      </c>
      <c r="AY161" s="42">
        <v>1.7825607915704822</v>
      </c>
      <c r="AZ161" s="42">
        <v>0</v>
      </c>
      <c r="BA161" s="42">
        <v>8</v>
      </c>
      <c r="BB161" s="42">
        <v>0.58423420000340531</v>
      </c>
      <c r="BC161" s="42">
        <v>0.16652669556290009</v>
      </c>
      <c r="BD161" s="42">
        <v>1.1439080034598792E-3</v>
      </c>
      <c r="BE161" s="42">
        <v>0.80813193760116064</v>
      </c>
      <c r="BF161" s="42">
        <v>2.4908369753160069</v>
      </c>
      <c r="BG161" s="42">
        <v>0.83756061060582176</v>
      </c>
      <c r="BH161" s="42">
        <v>2.8184658029707804E-2</v>
      </c>
      <c r="BI161" s="42">
        <v>4.9166189851224624</v>
      </c>
      <c r="BJ161" s="42">
        <v>0</v>
      </c>
      <c r="BK161" s="42">
        <v>0</v>
      </c>
      <c r="BL161" s="42">
        <v>0</v>
      </c>
      <c r="BM161" s="42">
        <v>1.7221943967756628</v>
      </c>
      <c r="BN161" s="42">
        <v>0.27780560322433723</v>
      </c>
      <c r="BO161" s="42">
        <v>2</v>
      </c>
      <c r="BP161" s="42">
        <v>0.38982848948636084</v>
      </c>
      <c r="BQ161" s="42">
        <v>0.11073649832969959</v>
      </c>
      <c r="BR161" s="42">
        <v>0.5005649878160604</v>
      </c>
      <c r="BS161" s="24" t="s">
        <v>622</v>
      </c>
      <c r="BT161" s="24" t="s">
        <v>624</v>
      </c>
      <c r="BU161" s="40">
        <v>0.74835920619926422</v>
      </c>
      <c r="BV161" s="42">
        <v>0.66056637406944463</v>
      </c>
      <c r="BW161" s="40">
        <v>0.32759541420958738</v>
      </c>
      <c r="BX161" s="40" t="s">
        <v>606</v>
      </c>
      <c r="BY161" s="40"/>
      <c r="BZ161" s="44">
        <v>951.11853722034357</v>
      </c>
      <c r="CA161" s="44">
        <v>590.42864259380747</v>
      </c>
      <c r="CB161" s="5">
        <v>669.21987861235971</v>
      </c>
      <c r="CC161" s="44">
        <v>501.59844197248378</v>
      </c>
      <c r="CD161" s="44">
        <v>459.56511933266336</v>
      </c>
      <c r="CE161" s="44">
        <v>856.85973643128375</v>
      </c>
      <c r="CF161" s="44">
        <v>1537.7296413087117</v>
      </c>
      <c r="CG161" s="44">
        <v>355.26129445879997</v>
      </c>
      <c r="CH161" s="40">
        <v>-1.2977943280722977</v>
      </c>
      <c r="CI161" s="44">
        <v>856.85973643128375</v>
      </c>
      <c r="CJ161" s="24">
        <v>556.92433020392639</v>
      </c>
      <c r="CK161" s="44">
        <v>763.03980752182179</v>
      </c>
      <c r="CL161" s="44">
        <v>918.02625520897186</v>
      </c>
      <c r="CM161" s="45">
        <v>2.0261269816757026</v>
      </c>
      <c r="CN161" s="45">
        <v>65.11537236156164</v>
      </c>
      <c r="CO161" s="45">
        <v>0.25311417240401668</v>
      </c>
      <c r="CP161" s="45">
        <v>17.653534688163653</v>
      </c>
      <c r="CQ161" s="45">
        <v>2.9185775484036247</v>
      </c>
      <c r="CR161" s="45">
        <v>1.0303870198263374</v>
      </c>
      <c r="CS161" s="45">
        <v>3.9872003549091213</v>
      </c>
      <c r="CT161" s="45">
        <v>2.0531110659072427</v>
      </c>
      <c r="CU161" s="45">
        <v>10.744397481930216</v>
      </c>
      <c r="CV161" s="45">
        <v>103.75569469310584</v>
      </c>
      <c r="CW161" s="24"/>
      <c r="CX161" s="40">
        <v>67.032987578502443</v>
      </c>
      <c r="CY161" s="40">
        <v>66.996937789019427</v>
      </c>
      <c r="CZ161" s="40">
        <v>65.11773753550068</v>
      </c>
      <c r="DA161" s="40">
        <v>65.675120650854652</v>
      </c>
      <c r="DB161" s="40"/>
      <c r="DC161" s="40">
        <v>0.3494840870355565</v>
      </c>
      <c r="DD161" s="40">
        <v>0.34970127632737058</v>
      </c>
      <c r="DE161" s="40"/>
      <c r="DF161" s="40">
        <v>3.2366309070019459</v>
      </c>
      <c r="DG161" s="40">
        <v>3.5481746654388306</v>
      </c>
      <c r="DH161" s="40"/>
      <c r="DI161" s="40">
        <v>1.0521934674838984</v>
      </c>
      <c r="DJ161" s="40"/>
      <c r="DK161" s="40">
        <v>3.6442738178436911</v>
      </c>
      <c r="DL161" s="40">
        <v>4.8541537832962316</v>
      </c>
      <c r="DM161" s="40"/>
      <c r="DN161" s="40">
        <v>1.5842819175535365</v>
      </c>
      <c r="DO161" s="40">
        <v>1.9516776431002372</v>
      </c>
      <c r="DP161" s="40"/>
      <c r="DQ161" s="40">
        <v>18.587511027990022</v>
      </c>
      <c r="DR161" s="40"/>
    </row>
    <row r="162" spans="1:122" s="43" customFormat="1" ht="10.5" customHeight="1">
      <c r="A162" s="14" t="s">
        <v>49</v>
      </c>
      <c r="B162" s="12">
        <v>1671</v>
      </c>
      <c r="C162" s="13" t="s">
        <v>3</v>
      </c>
      <c r="D162" s="121">
        <v>1.5</v>
      </c>
      <c r="E162" s="139">
        <v>1500</v>
      </c>
      <c r="F162" s="140">
        <v>950</v>
      </c>
      <c r="G162" s="121">
        <v>56.12</v>
      </c>
      <c r="H162" s="121">
        <v>0.63</v>
      </c>
      <c r="I162" s="121">
        <v>16.260000000000002</v>
      </c>
      <c r="J162" s="121">
        <v>4.7699999999999996</v>
      </c>
      <c r="K162" s="121">
        <v>0.11</v>
      </c>
      <c r="L162" s="121">
        <v>1.72</v>
      </c>
      <c r="M162" s="121">
        <v>5.32</v>
      </c>
      <c r="N162" s="121">
        <v>3.15</v>
      </c>
      <c r="O162" s="121">
        <v>1.28</v>
      </c>
      <c r="P162" s="121"/>
      <c r="Q162" s="122">
        <v>89.360000000000014</v>
      </c>
      <c r="R162" s="26"/>
      <c r="S162" s="26">
        <v>62.802148612354515</v>
      </c>
      <c r="T162" s="26">
        <v>0.70501342882721563</v>
      </c>
      <c r="U162" s="26">
        <v>18.196060877350043</v>
      </c>
      <c r="V162" s="26">
        <v>5.3379588182632043</v>
      </c>
      <c r="W162" s="26">
        <v>0.12309758281110114</v>
      </c>
      <c r="X162" s="26">
        <v>1.9247985675917634</v>
      </c>
      <c r="Y162" s="26">
        <v>5.9534467323187101</v>
      </c>
      <c r="Z162" s="26">
        <v>3.5250671441360777</v>
      </c>
      <c r="AA162" s="26">
        <v>1.4324082363473589</v>
      </c>
      <c r="AB162" s="26">
        <v>0</v>
      </c>
      <c r="AC162" s="26">
        <v>99.999999999999972</v>
      </c>
      <c r="AD162" s="42">
        <v>0.66629128552313521</v>
      </c>
      <c r="AE162" s="42">
        <v>1.5557846071218768</v>
      </c>
      <c r="AF162" s="42">
        <v>0.39126927880128409</v>
      </c>
      <c r="AH162" s="12">
        <v>1671</v>
      </c>
      <c r="AI162" s="122">
        <v>43.69</v>
      </c>
      <c r="AJ162" s="122">
        <v>1.65</v>
      </c>
      <c r="AK162" s="122">
        <v>13.43</v>
      </c>
      <c r="AL162" s="122">
        <v>0.04</v>
      </c>
      <c r="AM162" s="122">
        <v>12.22</v>
      </c>
      <c r="AN162" s="122">
        <v>13.19</v>
      </c>
      <c r="AO162" s="122">
        <v>10.52</v>
      </c>
      <c r="AP162" s="122">
        <v>0.24</v>
      </c>
      <c r="AQ162" s="122">
        <v>2.42</v>
      </c>
      <c r="AR162" s="122">
        <v>0.54</v>
      </c>
      <c r="AS162" s="122">
        <v>0</v>
      </c>
      <c r="AT162" s="122">
        <v>0</v>
      </c>
      <c r="AU162" s="122">
        <v>0</v>
      </c>
      <c r="AV162" s="122">
        <v>97.94</v>
      </c>
      <c r="AW162" s="26"/>
      <c r="AX162" s="42">
        <v>6.2723196261581062</v>
      </c>
      <c r="AY162" s="42">
        <v>1.7276803738418938</v>
      </c>
      <c r="AZ162" s="42">
        <v>0</v>
      </c>
      <c r="BA162" s="42">
        <v>8</v>
      </c>
      <c r="BB162" s="42">
        <v>0.5445226350685024</v>
      </c>
      <c r="BC162" s="42">
        <v>0.178187124797728</v>
      </c>
      <c r="BD162" s="42">
        <v>4.5399496083576582E-3</v>
      </c>
      <c r="BE162" s="42">
        <v>0.72188995194670014</v>
      </c>
      <c r="BF162" s="42">
        <v>2.8223317264483874</v>
      </c>
      <c r="BG162" s="42">
        <v>0.72852861213032405</v>
      </c>
      <c r="BH162" s="42">
        <v>0</v>
      </c>
      <c r="BI162" s="42">
        <v>5</v>
      </c>
      <c r="BJ162" s="42">
        <v>0</v>
      </c>
      <c r="BK162" s="42">
        <v>1.6753140179954995E-2</v>
      </c>
      <c r="BL162" s="42">
        <v>2.9180727698376686E-2</v>
      </c>
      <c r="BM162" s="42">
        <v>1.618019663661161</v>
      </c>
      <c r="BN162" s="42">
        <v>0.33604646846050734</v>
      </c>
      <c r="BO162" s="42">
        <v>2</v>
      </c>
      <c r="BP162" s="42">
        <v>0.33751441391810433</v>
      </c>
      <c r="BQ162" s="42">
        <v>9.8885642165280535E-2</v>
      </c>
      <c r="BR162" s="42">
        <v>0.43640005608338484</v>
      </c>
      <c r="BS162" s="24" t="s">
        <v>622</v>
      </c>
      <c r="BT162" s="24" t="s">
        <v>332</v>
      </c>
      <c r="BU162" s="40">
        <v>0.79109795476790379</v>
      </c>
      <c r="BV162" s="42">
        <v>0.51973976833237912</v>
      </c>
      <c r="BW162" s="40">
        <v>0.33406923166174751</v>
      </c>
      <c r="BX162" s="40" t="s">
        <v>606</v>
      </c>
      <c r="BY162" s="40"/>
      <c r="BZ162" s="44">
        <v>940.72863805689121</v>
      </c>
      <c r="CA162" s="44">
        <v>498.36584438181654</v>
      </c>
      <c r="CB162" s="5">
        <v>822.92715974717714</v>
      </c>
      <c r="CC162" s="44">
        <v>506.36269596126948</v>
      </c>
      <c r="CD162" s="44">
        <v>471.25637485831555</v>
      </c>
      <c r="CE162" s="44">
        <v>912.37219774192749</v>
      </c>
      <c r="CF162" s="44">
        <v>1220.1723134269128</v>
      </c>
      <c r="CG162" s="44">
        <v>406.00950178065801</v>
      </c>
      <c r="CH162" s="40">
        <v>-0.48272213278484916</v>
      </c>
      <c r="CI162" s="44">
        <v>912.37219774192749</v>
      </c>
      <c r="CJ162" s="24">
        <v>717.77271549473573</v>
      </c>
      <c r="CK162" s="44">
        <v>867.64967874455238</v>
      </c>
      <c r="CL162" s="44">
        <v>965.11647069704509</v>
      </c>
      <c r="CM162" s="45">
        <v>2.5527587360416364</v>
      </c>
      <c r="CN162" s="45">
        <v>64.952602636666171</v>
      </c>
      <c r="CO162" s="45">
        <v>0.254624418109474</v>
      </c>
      <c r="CP162" s="45">
        <v>17.657806615836598</v>
      </c>
      <c r="CQ162" s="45">
        <v>2.9692462060095579</v>
      </c>
      <c r="CR162" s="45">
        <v>1.0754764082417223</v>
      </c>
      <c r="CS162" s="45">
        <v>3.1815036089218092</v>
      </c>
      <c r="CT162" s="45">
        <v>2.0459395417970372</v>
      </c>
      <c r="CU162" s="45">
        <v>8.9267394320730364</v>
      </c>
      <c r="CV162" s="45">
        <v>101.06393886765541</v>
      </c>
      <c r="CW162" s="24"/>
      <c r="CX162" s="40">
        <v>63.351966237997665</v>
      </c>
      <c r="CY162" s="40">
        <v>63.480603213056391</v>
      </c>
      <c r="CZ162" s="40">
        <v>64.707217288000692</v>
      </c>
      <c r="DA162" s="40">
        <v>64.775104279272597</v>
      </c>
      <c r="DB162" s="40"/>
      <c r="DC162" s="40">
        <v>0.54153043557962566</v>
      </c>
      <c r="DD162" s="40">
        <v>0.56469136993718727</v>
      </c>
      <c r="DE162" s="40"/>
      <c r="DF162" s="40">
        <v>4.1455092421177904</v>
      </c>
      <c r="DG162" s="40">
        <v>4.0997031164570226</v>
      </c>
      <c r="DH162" s="40"/>
      <c r="DI162" s="40">
        <v>1.3264975282479468</v>
      </c>
      <c r="DJ162" s="40"/>
      <c r="DK162" s="40">
        <v>4.7202769628444665</v>
      </c>
      <c r="DL162" s="40">
        <v>5.406176788090221</v>
      </c>
      <c r="DM162" s="40"/>
      <c r="DN162" s="40">
        <v>1.6120613560905144</v>
      </c>
      <c r="DO162" s="40">
        <v>1.573103179271937</v>
      </c>
      <c r="DP162" s="40"/>
      <c r="DQ162" s="40">
        <v>17.948916395761458</v>
      </c>
      <c r="DR162" s="40"/>
    </row>
    <row r="163" spans="1:122" s="43" customFormat="1" ht="10.5" customHeight="1">
      <c r="A163" s="17" t="s">
        <v>137</v>
      </c>
      <c r="B163" s="16" t="s">
        <v>143</v>
      </c>
      <c r="C163" s="17" t="s">
        <v>144</v>
      </c>
      <c r="D163" s="123">
        <v>0.20000000298023199</v>
      </c>
      <c r="E163" s="139">
        <v>200.00000298023198</v>
      </c>
      <c r="F163" s="141">
        <v>980</v>
      </c>
      <c r="G163" s="123">
        <v>60.200000762939403</v>
      </c>
      <c r="H163" s="123">
        <v>0.83999997377395597</v>
      </c>
      <c r="I163" s="123">
        <v>17.899999618530298</v>
      </c>
      <c r="J163" s="123">
        <v>6.3200001716613796</v>
      </c>
      <c r="K163" s="123">
        <v>0.119999997317791</v>
      </c>
      <c r="L163" s="123">
        <v>2.4200000762939502</v>
      </c>
      <c r="M163" s="123">
        <v>5.96000003814697</v>
      </c>
      <c r="N163" s="123">
        <v>4.21000003814697</v>
      </c>
      <c r="O163" s="123">
        <v>1.6499999761581401</v>
      </c>
      <c r="P163" s="123">
        <v>0.28000000119209301</v>
      </c>
      <c r="Q163" s="122">
        <v>99.900000654160948</v>
      </c>
      <c r="R163" s="26"/>
      <c r="S163" s="26">
        <v>60.260260629369675</v>
      </c>
      <c r="T163" s="26">
        <v>0.84084080908258629</v>
      </c>
      <c r="U163" s="26">
        <v>17.917917418737016</v>
      </c>
      <c r="V163" s="26">
        <v>6.3263264567337565</v>
      </c>
      <c r="W163" s="26">
        <v>0.12012011664866078</v>
      </c>
      <c r="X163" s="26">
        <v>2.4224224829303385</v>
      </c>
      <c r="Y163" s="26">
        <v>5.9659659650850356</v>
      </c>
      <c r="Z163" s="26">
        <v>4.2142142248040306</v>
      </c>
      <c r="AA163" s="26">
        <v>1.6516516169706508</v>
      </c>
      <c r="AB163" s="26">
        <v>0.28028027963824714</v>
      </c>
      <c r="AC163" s="26">
        <v>100</v>
      </c>
      <c r="AD163" s="42">
        <v>0.6536054561489455</v>
      </c>
      <c r="AE163" s="42">
        <v>1.4650796922431781</v>
      </c>
      <c r="AF163" s="42">
        <v>0.40566639818853806</v>
      </c>
      <c r="AH163" s="16" t="s">
        <v>143</v>
      </c>
      <c r="AI163" s="122">
        <v>43</v>
      </c>
      <c r="AJ163" s="122">
        <v>3.1600000858306898</v>
      </c>
      <c r="AK163" s="122">
        <v>11.800000190734901</v>
      </c>
      <c r="AL163" s="122"/>
      <c r="AM163" s="122">
        <v>11.800000190734901</v>
      </c>
      <c r="AN163" s="122">
        <v>14.3999996185303</v>
      </c>
      <c r="AO163" s="122">
        <v>11.1000003814697</v>
      </c>
      <c r="AP163" s="122">
        <v>0.119999997317791</v>
      </c>
      <c r="AQ163" s="122">
        <v>2.4400000572204599</v>
      </c>
      <c r="AR163" s="122">
        <v>0.41999998688697798</v>
      </c>
      <c r="AS163" s="122">
        <v>0</v>
      </c>
      <c r="AT163" s="122">
        <v>0</v>
      </c>
      <c r="AU163" s="122">
        <v>0</v>
      </c>
      <c r="AV163" s="122">
        <v>98.240000508725714</v>
      </c>
      <c r="AW163" s="26"/>
      <c r="AX163" s="42">
        <v>6.181264111828372</v>
      </c>
      <c r="AY163" s="42">
        <v>1.818735888171628</v>
      </c>
      <c r="AZ163" s="42">
        <v>0</v>
      </c>
      <c r="BA163" s="42">
        <v>8</v>
      </c>
      <c r="BB163" s="42">
        <v>0.18027813500551426</v>
      </c>
      <c r="BC163" s="42">
        <v>0.3416977970146553</v>
      </c>
      <c r="BD163" s="42">
        <v>0</v>
      </c>
      <c r="BE163" s="42">
        <v>0.6983568021475719</v>
      </c>
      <c r="BF163" s="42">
        <v>3.0852364334604503</v>
      </c>
      <c r="BG163" s="42">
        <v>0.69443083237180847</v>
      </c>
      <c r="BH163" s="42">
        <v>0</v>
      </c>
      <c r="BI163" s="42">
        <v>5</v>
      </c>
      <c r="BJ163" s="42">
        <v>0</v>
      </c>
      <c r="BK163" s="42">
        <v>2.5794413225394441E-2</v>
      </c>
      <c r="BL163" s="42">
        <v>1.4609280277648629E-2</v>
      </c>
      <c r="BM163" s="42">
        <v>1.7094395890735552</v>
      </c>
      <c r="BN163" s="42">
        <v>0.25015671742340162</v>
      </c>
      <c r="BO163" s="42">
        <v>2</v>
      </c>
      <c r="BP163" s="42">
        <v>0.42985130478088174</v>
      </c>
      <c r="BQ163" s="42">
        <v>7.7010769631750714E-2</v>
      </c>
      <c r="BR163" s="42">
        <v>0.50686207441263242</v>
      </c>
      <c r="BS163" s="24" t="s">
        <v>622</v>
      </c>
      <c r="BT163" s="24" t="s">
        <v>624</v>
      </c>
      <c r="BU163" s="40">
        <v>0.81073906234274518</v>
      </c>
      <c r="BV163" s="42">
        <v>0.45970483538647677</v>
      </c>
      <c r="BW163" s="40">
        <v>0.31377462797441713</v>
      </c>
      <c r="BX163" s="40" t="s">
        <v>606</v>
      </c>
      <c r="BY163" s="40"/>
      <c r="BZ163" s="44">
        <v>953.0762771720847</v>
      </c>
      <c r="CA163" s="44">
        <v>337.33309727584628</v>
      </c>
      <c r="CB163" s="5">
        <v>428.83665951387889</v>
      </c>
      <c r="CC163" s="44">
        <v>346.32765755539378</v>
      </c>
      <c r="CD163" s="44">
        <v>369.45205388099231</v>
      </c>
      <c r="CE163" s="44">
        <v>444.09592190725505</v>
      </c>
      <c r="CF163" s="44">
        <v>574.29728343622298</v>
      </c>
      <c r="CG163" s="44">
        <v>97.768264351861262</v>
      </c>
      <c r="CH163" s="40">
        <v>-0.33919820214819207</v>
      </c>
      <c r="CI163" s="44">
        <v>369.45205388099231</v>
      </c>
      <c r="CJ163" s="24">
        <v>336.27564801972187</v>
      </c>
      <c r="CK163" s="44">
        <v>399.14435669743557</v>
      </c>
      <c r="CL163" s="44">
        <v>965.80291892289802</v>
      </c>
      <c r="CM163" s="45">
        <v>0.88776915448497706</v>
      </c>
      <c r="CN163" s="45">
        <v>62.113612283701833</v>
      </c>
      <c r="CO163" s="45">
        <v>0.64610629746224013</v>
      </c>
      <c r="CP163" s="45">
        <v>17.666480489950686</v>
      </c>
      <c r="CQ163" s="45">
        <v>5.7856233724878594</v>
      </c>
      <c r="CR163" s="45">
        <v>1.7493237563777295</v>
      </c>
      <c r="CS163" s="45">
        <v>4.4961372412017617</v>
      </c>
      <c r="CT163" s="45">
        <v>1.6511924369848157</v>
      </c>
      <c r="CU163" s="45">
        <v>5.1560371110466443</v>
      </c>
      <c r="CV163" s="45">
        <v>99.264512989213571</v>
      </c>
      <c r="CW163" s="24"/>
      <c r="CX163" s="40">
        <v>62.405989526081633</v>
      </c>
      <c r="CY163" s="40">
        <v>61.647069665429463</v>
      </c>
      <c r="CZ163" s="40">
        <v>60.715940086509249</v>
      </c>
      <c r="DA163" s="40">
        <v>60.44408286788665</v>
      </c>
      <c r="DB163" s="40"/>
      <c r="DC163" s="40">
        <v>0.8479242607079498</v>
      </c>
      <c r="DD163" s="40">
        <v>0.8512487880681201</v>
      </c>
      <c r="DE163" s="40"/>
      <c r="DF163" s="40">
        <v>4.6873930352408433</v>
      </c>
      <c r="DG163" s="40">
        <v>4.8353703721674117</v>
      </c>
      <c r="DH163" s="40"/>
      <c r="DI163" s="40">
        <v>1.6017608630155582</v>
      </c>
      <c r="DJ163" s="40"/>
      <c r="DK163" s="40">
        <v>5.8670359589318029</v>
      </c>
      <c r="DL163" s="40">
        <v>4.4449728083716495</v>
      </c>
      <c r="DM163" s="40"/>
      <c r="DN163" s="40">
        <v>2.0882913084233423</v>
      </c>
      <c r="DO163" s="40">
        <v>2.4550958172256694</v>
      </c>
      <c r="DP163" s="40"/>
      <c r="DQ163" s="40">
        <v>17.214303899381971</v>
      </c>
      <c r="DR163" s="40"/>
    </row>
    <row r="164" spans="1:122" s="43" customFormat="1" ht="10.5" customHeight="1">
      <c r="A164" s="17" t="s">
        <v>137</v>
      </c>
      <c r="B164" s="16" t="s">
        <v>142</v>
      </c>
      <c r="C164" s="17" t="s">
        <v>141</v>
      </c>
      <c r="D164" s="123">
        <v>0.20000000298023199</v>
      </c>
      <c r="E164" s="139">
        <v>200.00000298023198</v>
      </c>
      <c r="F164" s="141">
        <v>965</v>
      </c>
      <c r="G164" s="123">
        <v>61.599998474121101</v>
      </c>
      <c r="H164" s="123">
        <v>0.67000001668929998</v>
      </c>
      <c r="I164" s="123">
        <v>17.799999237060501</v>
      </c>
      <c r="J164" s="123">
        <v>5.8099999427795401</v>
      </c>
      <c r="K164" s="123">
        <v>0.129999995231628</v>
      </c>
      <c r="L164" s="123">
        <v>2.0699999332428001</v>
      </c>
      <c r="M164" s="123">
        <v>5.5199999809265101</v>
      </c>
      <c r="N164" s="123">
        <v>4.32999992370606</v>
      </c>
      <c r="O164" s="123">
        <v>1.7200000286102299</v>
      </c>
      <c r="P164" s="123">
        <v>0.259999990463257</v>
      </c>
      <c r="Q164" s="122">
        <v>99.909997522830921</v>
      </c>
      <c r="R164" s="26"/>
      <c r="S164" s="26">
        <v>61.655489942379972</v>
      </c>
      <c r="T164" s="26">
        <v>0.67060357652015257</v>
      </c>
      <c r="U164" s="26">
        <v>17.816034109091973</v>
      </c>
      <c r="V164" s="26">
        <v>5.8152337972502393</v>
      </c>
      <c r="W164" s="26">
        <v>0.13011710384831215</v>
      </c>
      <c r="X164" s="26">
        <v>2.0718646627628776</v>
      </c>
      <c r="Y164" s="26">
        <v>5.5249725931232341</v>
      </c>
      <c r="Z164" s="26">
        <v>4.3339005415515004</v>
      </c>
      <c r="AA164" s="26">
        <v>1.7215494657751185</v>
      </c>
      <c r="AB164" s="26">
        <v>0.26023420769662531</v>
      </c>
      <c r="AC164" s="26">
        <v>100</v>
      </c>
      <c r="AD164" s="42">
        <v>0.66927899663514978</v>
      </c>
      <c r="AE164" s="42">
        <v>1.5745821898306029</v>
      </c>
      <c r="AF164" s="42">
        <v>0.38841253697392975</v>
      </c>
      <c r="AH164" s="16" t="s">
        <v>142</v>
      </c>
      <c r="AI164" s="122">
        <v>43.5</v>
      </c>
      <c r="AJ164" s="122">
        <v>2.78999996185303</v>
      </c>
      <c r="AK164" s="122">
        <v>11.300000190734901</v>
      </c>
      <c r="AL164" s="122"/>
      <c r="AM164" s="122">
        <v>13.3999996185303</v>
      </c>
      <c r="AN164" s="122">
        <v>13.800000190734901</v>
      </c>
      <c r="AO164" s="122">
        <v>10.800000190734901</v>
      </c>
      <c r="AP164" s="122">
        <v>0.15999999642372101</v>
      </c>
      <c r="AQ164" s="122">
        <v>2.3099999427795401</v>
      </c>
      <c r="AR164" s="122">
        <v>0.40999999642372098</v>
      </c>
      <c r="AS164" s="122">
        <v>0</v>
      </c>
      <c r="AT164" s="122">
        <v>0</v>
      </c>
      <c r="AU164" s="122">
        <v>0</v>
      </c>
      <c r="AV164" s="122">
        <v>98.470000088215016</v>
      </c>
      <c r="AW164" s="26"/>
      <c r="AX164" s="42">
        <v>6.2567810536016228</v>
      </c>
      <c r="AY164" s="42">
        <v>1.7432189463983772</v>
      </c>
      <c r="AZ164" s="42">
        <v>0</v>
      </c>
      <c r="BA164" s="42">
        <v>8</v>
      </c>
      <c r="BB164" s="42">
        <v>0.17220597278229177</v>
      </c>
      <c r="BC164" s="42">
        <v>0.30186456657710931</v>
      </c>
      <c r="BD164" s="42">
        <v>0</v>
      </c>
      <c r="BE164" s="42">
        <v>0.79181922175588682</v>
      </c>
      <c r="BF164" s="42">
        <v>2.9584069840141098</v>
      </c>
      <c r="BG164" s="42">
        <v>0.77570325487060199</v>
      </c>
      <c r="BH164" s="42">
        <v>0</v>
      </c>
      <c r="BI164" s="42">
        <v>5</v>
      </c>
      <c r="BJ164" s="42">
        <v>0</v>
      </c>
      <c r="BK164" s="42">
        <v>4.4347801190076641E-2</v>
      </c>
      <c r="BL164" s="42">
        <v>1.9490384805586694E-2</v>
      </c>
      <c r="BM164" s="42">
        <v>1.6642071479425227</v>
      </c>
      <c r="BN164" s="42">
        <v>0.27195466606181395</v>
      </c>
      <c r="BO164" s="42">
        <v>2</v>
      </c>
      <c r="BP164" s="42">
        <v>0.37219832061594726</v>
      </c>
      <c r="BQ164" s="42">
        <v>7.5220964151845801E-2</v>
      </c>
      <c r="BR164" s="42">
        <v>0.44741928476779308</v>
      </c>
      <c r="BS164" s="24" t="s">
        <v>622</v>
      </c>
      <c r="BT164" s="24" t="s">
        <v>332</v>
      </c>
      <c r="BU164" s="40">
        <v>0.78296674268627131</v>
      </c>
      <c r="BV164" s="42">
        <v>0.54473493921168736</v>
      </c>
      <c r="BW164" s="40">
        <v>0.34595522718969096</v>
      </c>
      <c r="BX164" s="40" t="s">
        <v>606</v>
      </c>
      <c r="BY164" s="40"/>
      <c r="BZ164" s="44">
        <v>925.29763577028166</v>
      </c>
      <c r="CA164" s="44">
        <v>297.77063203517662</v>
      </c>
      <c r="CB164" s="5">
        <v>385.13419559647753</v>
      </c>
      <c r="CC164" s="44">
        <v>306.05079474265915</v>
      </c>
      <c r="CD164" s="44">
        <v>332.44860968542025</v>
      </c>
      <c r="CE164" s="44">
        <v>316.15938206874569</v>
      </c>
      <c r="CF164" s="44">
        <v>485.97137506868432</v>
      </c>
      <c r="CG164" s="44">
        <v>10.108587326086536</v>
      </c>
      <c r="CH164" s="40">
        <v>-0.26182349068234506</v>
      </c>
      <c r="CI164" s="44">
        <v>306.05079474265915</v>
      </c>
      <c r="CJ164" s="24">
        <v>296.575908301352</v>
      </c>
      <c r="CK164" s="44">
        <v>345.59249516956834</v>
      </c>
      <c r="CL164" s="44">
        <v>941.15544312016766</v>
      </c>
      <c r="CM164" s="45">
        <v>0.50438511592947788</v>
      </c>
      <c r="CN164" s="45">
        <v>65.041673273745246</v>
      </c>
      <c r="CO164" s="45">
        <v>0.49487740716641243</v>
      </c>
      <c r="CP164" s="45">
        <v>17.041131721489219</v>
      </c>
      <c r="CQ164" s="45">
        <v>4.4793533019066576</v>
      </c>
      <c r="CR164" s="45">
        <v>1.2861147598747955</v>
      </c>
      <c r="CS164" s="45">
        <v>3.7550405207634938</v>
      </c>
      <c r="CT164" s="45">
        <v>1.9192157762394437</v>
      </c>
      <c r="CU164" s="45">
        <v>5.2607550356024344</v>
      </c>
      <c r="CV164" s="45">
        <v>99.2781617967877</v>
      </c>
      <c r="CW164" s="24"/>
      <c r="CX164" s="40">
        <v>65.186123814446816</v>
      </c>
      <c r="CY164" s="40">
        <v>64.931697870123116</v>
      </c>
      <c r="CZ164" s="40">
        <v>63.475374270706865</v>
      </c>
      <c r="DA164" s="40">
        <v>63.385840840479545</v>
      </c>
      <c r="DB164" s="40"/>
      <c r="DC164" s="40">
        <v>0.63823590802561292</v>
      </c>
      <c r="DD164" s="40">
        <v>0.61876795492675363</v>
      </c>
      <c r="DE164" s="40"/>
      <c r="DF164" s="40">
        <v>4.1187903759042648</v>
      </c>
      <c r="DG164" s="40">
        <v>4.1854380189260771</v>
      </c>
      <c r="DH164" s="40"/>
      <c r="DI164" s="40">
        <v>1.1096297667983768</v>
      </c>
      <c r="DJ164" s="40"/>
      <c r="DK164" s="40">
        <v>5.1526267693110439</v>
      </c>
      <c r="DL164" s="40">
        <v>3.6935176583018312</v>
      </c>
      <c r="DM164" s="40"/>
      <c r="DN164" s="40">
        <v>2.2505825753819035</v>
      </c>
      <c r="DO164" s="40">
        <v>2.4862122563923403</v>
      </c>
      <c r="DP164" s="40"/>
      <c r="DQ164" s="40">
        <v>16.805521559254895</v>
      </c>
      <c r="DR164" s="40"/>
    </row>
    <row r="165" spans="1:122" s="43" customFormat="1" ht="10.5" customHeight="1">
      <c r="A165" s="17" t="s">
        <v>137</v>
      </c>
      <c r="B165" s="16" t="s">
        <v>140</v>
      </c>
      <c r="C165" s="17" t="s">
        <v>141</v>
      </c>
      <c r="D165" s="123">
        <v>0.20000000298023199</v>
      </c>
      <c r="E165" s="139">
        <v>200.00000298023198</v>
      </c>
      <c r="F165" s="141">
        <v>945</v>
      </c>
      <c r="G165" s="123">
        <v>62.5</v>
      </c>
      <c r="H165" s="123">
        <v>0.56999999284744296</v>
      </c>
      <c r="I165" s="123">
        <v>17.600000381469702</v>
      </c>
      <c r="J165" s="123">
        <v>5.3800001144409197</v>
      </c>
      <c r="K165" s="123">
        <v>0.129999995231628</v>
      </c>
      <c r="L165" s="123">
        <v>1.9099999666214</v>
      </c>
      <c r="M165" s="123">
        <v>5.1799998283386204</v>
      </c>
      <c r="N165" s="123">
        <v>4.5300002098083496</v>
      </c>
      <c r="O165" s="123">
        <v>1.83000004291534</v>
      </c>
      <c r="P165" s="123">
        <v>0.30000001192092901</v>
      </c>
      <c r="Q165" s="122">
        <v>99.930000543594332</v>
      </c>
      <c r="R165" s="26"/>
      <c r="S165" s="26">
        <v>62.543780306229912</v>
      </c>
      <c r="T165" s="26">
        <v>0.57039926923524953</v>
      </c>
      <c r="U165" s="26">
        <v>17.612328915971258</v>
      </c>
      <c r="V165" s="26">
        <v>5.3837687232813547</v>
      </c>
      <c r="W165" s="26">
        <v>0.13009105826524606</v>
      </c>
      <c r="X165" s="26">
        <v>1.9113378927564051</v>
      </c>
      <c r="Y165" s="26">
        <v>5.1836283399987098</v>
      </c>
      <c r="Z165" s="26">
        <v>4.533173406550862</v>
      </c>
      <c r="AA165" s="26">
        <v>1.8312819303118135</v>
      </c>
      <c r="AB165" s="26">
        <v>0.30021015739918305</v>
      </c>
      <c r="AC165" s="26">
        <v>99.999999999999986</v>
      </c>
      <c r="AD165" s="42">
        <v>0.68132786385041788</v>
      </c>
      <c r="AE165" s="42">
        <v>1.580186922881013</v>
      </c>
      <c r="AF165" s="42">
        <v>0.38756881958126088</v>
      </c>
      <c r="AH165" s="16" t="s">
        <v>140</v>
      </c>
      <c r="AI165" s="122">
        <v>43.299999237060597</v>
      </c>
      <c r="AJ165" s="122">
        <v>2.71000003814697</v>
      </c>
      <c r="AK165" s="122">
        <v>10.800000190734901</v>
      </c>
      <c r="AL165" s="122"/>
      <c r="AM165" s="122">
        <v>13.8999996185303</v>
      </c>
      <c r="AN165" s="122">
        <v>13.5</v>
      </c>
      <c r="AO165" s="122">
        <v>10.5</v>
      </c>
      <c r="AP165" s="122">
        <v>0.20999999344348899</v>
      </c>
      <c r="AQ165" s="122">
        <v>2.3399999141693102</v>
      </c>
      <c r="AR165" s="122">
        <v>0.37000000476837203</v>
      </c>
      <c r="AS165" s="122">
        <v>0</v>
      </c>
      <c r="AT165" s="122">
        <v>0</v>
      </c>
      <c r="AU165" s="122">
        <v>0</v>
      </c>
      <c r="AV165" s="122">
        <v>97.629998996853942</v>
      </c>
      <c r="AW165" s="26"/>
      <c r="AX165" s="42">
        <v>6.2947080887374511</v>
      </c>
      <c r="AY165" s="42">
        <v>1.7052919112625489</v>
      </c>
      <c r="AZ165" s="42">
        <v>0</v>
      </c>
      <c r="BA165" s="42">
        <v>8</v>
      </c>
      <c r="BB165" s="42">
        <v>0.14498381305227825</v>
      </c>
      <c r="BC165" s="42">
        <v>0.2963488476011697</v>
      </c>
      <c r="BD165" s="42">
        <v>0</v>
      </c>
      <c r="BE165" s="42">
        <v>0.80449715863832694</v>
      </c>
      <c r="BF165" s="42">
        <v>2.925085739429075</v>
      </c>
      <c r="BG165" s="42">
        <v>0.82908444127915004</v>
      </c>
      <c r="BH165" s="42">
        <v>0</v>
      </c>
      <c r="BI165" s="42">
        <v>5</v>
      </c>
      <c r="BJ165" s="42">
        <v>0</v>
      </c>
      <c r="BK165" s="42">
        <v>5.6338201899930551E-2</v>
      </c>
      <c r="BL165" s="42">
        <v>2.5855070554941059E-2</v>
      </c>
      <c r="BM165" s="42">
        <v>1.6353056013130098</v>
      </c>
      <c r="BN165" s="42">
        <v>0.28250112623211865</v>
      </c>
      <c r="BO165" s="42">
        <v>2</v>
      </c>
      <c r="BP165" s="42">
        <v>0.37700510386046093</v>
      </c>
      <c r="BQ165" s="42">
        <v>6.8609266741261069E-2</v>
      </c>
      <c r="BR165" s="42">
        <v>0.44561437060172199</v>
      </c>
      <c r="BS165" s="24" t="s">
        <v>622</v>
      </c>
      <c r="BT165" s="24" t="s">
        <v>332</v>
      </c>
      <c r="BU165" s="40">
        <v>0.76763661058448041</v>
      </c>
      <c r="BV165" s="42">
        <v>0.57761778657156881</v>
      </c>
      <c r="BW165" s="40">
        <v>0.36553763242037857</v>
      </c>
      <c r="BX165" s="40" t="s">
        <v>606</v>
      </c>
      <c r="BY165" s="40"/>
      <c r="BZ165" s="44">
        <v>912.37098174908829</v>
      </c>
      <c r="CA165" s="44">
        <v>270.25973710331118</v>
      </c>
      <c r="CB165" s="5">
        <v>399.39964926849029</v>
      </c>
      <c r="CC165" s="44">
        <v>283.29554818911225</v>
      </c>
      <c r="CD165" s="44">
        <v>315.42388589626466</v>
      </c>
      <c r="CE165" s="44">
        <v>319.91993428972455</v>
      </c>
      <c r="CF165" s="44">
        <v>465.38091228731321</v>
      </c>
      <c r="CG165" s="44">
        <v>36.624386100612298</v>
      </c>
      <c r="CH165" s="40">
        <v>-0.16520110405622321</v>
      </c>
      <c r="CI165" s="44">
        <v>283.29554818911225</v>
      </c>
      <c r="CJ165" s="24">
        <v>316.4063751853792</v>
      </c>
      <c r="CK165" s="44">
        <v>341.34759872880124</v>
      </c>
      <c r="CL165" s="44">
        <v>947.13673365668103</v>
      </c>
      <c r="CM165" s="45">
        <v>0.4348392334958141</v>
      </c>
      <c r="CN165" s="45">
        <v>66.321875364332541</v>
      </c>
      <c r="CO165" s="45">
        <v>0.39602061679942097</v>
      </c>
      <c r="CP165" s="45">
        <v>16.757966146605451</v>
      </c>
      <c r="CQ165" s="45">
        <v>4.0853062245866987</v>
      </c>
      <c r="CR165" s="45">
        <v>1.064202826050249</v>
      </c>
      <c r="CS165" s="45">
        <v>2.7895365551155713</v>
      </c>
      <c r="CT165" s="45">
        <v>2.001595776448037</v>
      </c>
      <c r="CU165" s="45">
        <v>5.0247976592543058</v>
      </c>
      <c r="CV165" s="45">
        <v>98.441301169192286</v>
      </c>
      <c r="CW165" s="24"/>
      <c r="CX165" s="40">
        <v>65.883139666344221</v>
      </c>
      <c r="CY165" s="40">
        <v>65.80220592454171</v>
      </c>
      <c r="CZ165" s="40">
        <v>64.500089639057563</v>
      </c>
      <c r="DA165" s="40">
        <v>64.636668334890402</v>
      </c>
      <c r="DB165" s="40"/>
      <c r="DC165" s="40">
        <v>0.58837556706080174</v>
      </c>
      <c r="DD165" s="40">
        <v>0.55263215723604298</v>
      </c>
      <c r="DE165" s="40"/>
      <c r="DF165" s="40">
        <v>4.0348097259414537</v>
      </c>
      <c r="DG165" s="40">
        <v>3.9686408079994608</v>
      </c>
      <c r="DH165" s="40"/>
      <c r="DI165" s="40">
        <v>0.935782963997005</v>
      </c>
      <c r="DJ165" s="40"/>
      <c r="DK165" s="40">
        <v>4.7341494995578106</v>
      </c>
      <c r="DL165" s="40">
        <v>3.3319822031153237</v>
      </c>
      <c r="DM165" s="40"/>
      <c r="DN165" s="40">
        <v>2.399080284919656</v>
      </c>
      <c r="DO165" s="40">
        <v>2.5330001943652638</v>
      </c>
      <c r="DP165" s="40"/>
      <c r="DQ165" s="40">
        <v>16.642130562216131</v>
      </c>
      <c r="DR165" s="40"/>
    </row>
    <row r="166" spans="1:122" s="43" customFormat="1" ht="10.5" customHeight="1">
      <c r="A166" s="17" t="s">
        <v>137</v>
      </c>
      <c r="B166" s="16" t="s">
        <v>139</v>
      </c>
      <c r="C166" s="17" t="s">
        <v>138</v>
      </c>
      <c r="D166" s="123">
        <v>0.20000000298023199</v>
      </c>
      <c r="E166" s="139">
        <v>200.00000298023198</v>
      </c>
      <c r="F166" s="141">
        <v>920</v>
      </c>
      <c r="G166" s="123">
        <v>64.400001525878906</v>
      </c>
      <c r="H166" s="123">
        <v>0.44999998807907099</v>
      </c>
      <c r="I166" s="123">
        <v>17.399999618530298</v>
      </c>
      <c r="J166" s="123">
        <v>4.7699999809265101</v>
      </c>
      <c r="K166" s="123">
        <v>0.129999995231628</v>
      </c>
      <c r="L166" s="123">
        <v>1.37000000476837</v>
      </c>
      <c r="M166" s="123">
        <v>4.4899997711181596</v>
      </c>
      <c r="N166" s="123">
        <v>4.6399998664856001</v>
      </c>
      <c r="O166" s="123">
        <v>2.0599999427795401</v>
      </c>
      <c r="P166" s="123">
        <v>0.34999999403953502</v>
      </c>
      <c r="Q166" s="122">
        <v>100.06000068783763</v>
      </c>
      <c r="R166" s="26"/>
      <c r="S166" s="26">
        <v>64.361384252625513</v>
      </c>
      <c r="T166" s="26">
        <v>0.44973014689751933</v>
      </c>
      <c r="U166" s="26">
        <v>17.389565759462645</v>
      </c>
      <c r="V166" s="26">
        <v>4.7671396643377273</v>
      </c>
      <c r="W166" s="26">
        <v>0.12992204111330732</v>
      </c>
      <c r="X166" s="26">
        <v>1.3691784882576905</v>
      </c>
      <c r="Y166" s="26">
        <v>4.4873073558392678</v>
      </c>
      <c r="Z166" s="26">
        <v>4.637217504086621</v>
      </c>
      <c r="AA166" s="26">
        <v>2.0587646698166919</v>
      </c>
      <c r="AB166" s="26">
        <v>0.34979011756300915</v>
      </c>
      <c r="AC166" s="26">
        <v>99.999999999999986</v>
      </c>
      <c r="AD166" s="42">
        <v>0.70315550352487211</v>
      </c>
      <c r="AE166" s="42">
        <v>1.9532478133107112</v>
      </c>
      <c r="AF166" s="42">
        <v>0.33861025664451749</v>
      </c>
      <c r="AH166" s="16" t="s">
        <v>139</v>
      </c>
      <c r="AI166" s="122">
        <v>43.799999237060597</v>
      </c>
      <c r="AJ166" s="122">
        <v>2.5499999523162802</v>
      </c>
      <c r="AK166" s="122">
        <v>11</v>
      </c>
      <c r="AL166" s="122"/>
      <c r="AM166" s="122">
        <v>14.699999809265099</v>
      </c>
      <c r="AN166" s="122">
        <v>12.800000190734901</v>
      </c>
      <c r="AO166" s="122">
        <v>10.6000003814697</v>
      </c>
      <c r="AP166" s="122">
        <v>0.20999999344348899</v>
      </c>
      <c r="AQ166" s="122">
        <v>2.2999999523162802</v>
      </c>
      <c r="AR166" s="122">
        <v>0.41999998688697798</v>
      </c>
      <c r="AS166" s="122">
        <v>0</v>
      </c>
      <c r="AT166" s="122">
        <v>0</v>
      </c>
      <c r="AU166" s="122">
        <v>0</v>
      </c>
      <c r="AV166" s="122">
        <v>98.379999503493323</v>
      </c>
      <c r="AW166" s="26"/>
      <c r="AX166" s="42">
        <v>6.3239876150189778</v>
      </c>
      <c r="AY166" s="42">
        <v>1.6760123849810222</v>
      </c>
      <c r="AZ166" s="42">
        <v>0</v>
      </c>
      <c r="BA166" s="42">
        <v>8</v>
      </c>
      <c r="BB166" s="42">
        <v>0.19568043561032433</v>
      </c>
      <c r="BC166" s="42">
        <v>0.27695124363919588</v>
      </c>
      <c r="BD166" s="42">
        <v>0</v>
      </c>
      <c r="BE166" s="42">
        <v>0.87038238516662858</v>
      </c>
      <c r="BF166" s="42">
        <v>2.7545078205740747</v>
      </c>
      <c r="BG166" s="42">
        <v>0.90247811500977626</v>
      </c>
      <c r="BH166" s="42">
        <v>0</v>
      </c>
      <c r="BI166" s="42">
        <v>5</v>
      </c>
      <c r="BJ166" s="42">
        <v>0</v>
      </c>
      <c r="BK166" s="42">
        <v>2.1373739363048649E-3</v>
      </c>
      <c r="BL166" s="42">
        <v>2.5678812064433204E-2</v>
      </c>
      <c r="BM166" s="42">
        <v>1.6396256651210981</v>
      </c>
      <c r="BN166" s="42">
        <v>0.33255814887816393</v>
      </c>
      <c r="BO166" s="42">
        <v>2</v>
      </c>
      <c r="BP166" s="42">
        <v>0.31125536676050125</v>
      </c>
      <c r="BQ166" s="42">
        <v>7.7349859043342004E-2</v>
      </c>
      <c r="BR166" s="42">
        <v>0.38860522580384327</v>
      </c>
      <c r="BS166" s="24" t="s">
        <v>622</v>
      </c>
      <c r="BT166" s="24" t="s">
        <v>332</v>
      </c>
      <c r="BU166" s="40">
        <v>0.75277808031435023</v>
      </c>
      <c r="BV166" s="42">
        <v>0.64426848974570194</v>
      </c>
      <c r="BW166" s="40">
        <v>0.32984472597651671</v>
      </c>
      <c r="BX166" s="40" t="s">
        <v>606</v>
      </c>
      <c r="BY166" s="40"/>
      <c r="BZ166" s="44">
        <v>903.98733572378501</v>
      </c>
      <c r="CA166" s="44">
        <v>281.7889509945112</v>
      </c>
      <c r="CB166" s="5">
        <v>372.31376135841924</v>
      </c>
      <c r="CC166" s="44">
        <v>280.55843190282712</v>
      </c>
      <c r="CD166" s="44">
        <v>304.95132030404534</v>
      </c>
      <c r="CE166" s="44">
        <v>308.04678937687004</v>
      </c>
      <c r="CF166" s="44">
        <v>517.47676648267998</v>
      </c>
      <c r="CG166" s="44">
        <v>27.488357474042914</v>
      </c>
      <c r="CH166" s="40">
        <v>-0.38989427786558534</v>
      </c>
      <c r="CI166" s="44">
        <v>280.55843190282712</v>
      </c>
      <c r="CJ166" s="24">
        <v>286.36786419855605</v>
      </c>
      <c r="CK166" s="44">
        <v>326.43609663062318</v>
      </c>
      <c r="CL166" s="44">
        <v>921.95473477996893</v>
      </c>
      <c r="CM166" s="45">
        <v>0.24504621512593605</v>
      </c>
      <c r="CN166" s="45">
        <v>67.451581801755879</v>
      </c>
      <c r="CO166" s="45">
        <v>0.3584152831981578</v>
      </c>
      <c r="CP166" s="45">
        <v>16.49836248449002</v>
      </c>
      <c r="CQ166" s="45">
        <v>3.501146840428647</v>
      </c>
      <c r="CR166" s="45">
        <v>0.8774761875742384</v>
      </c>
      <c r="CS166" s="45">
        <v>2.868169897502538</v>
      </c>
      <c r="CT166" s="45">
        <v>2.213156015352614</v>
      </c>
      <c r="CU166" s="45">
        <v>5.4733199838095805</v>
      </c>
      <c r="CV166" s="45">
        <v>99.241628494111652</v>
      </c>
      <c r="CW166" s="24"/>
      <c r="CX166" s="40">
        <v>67.889834843997775</v>
      </c>
      <c r="CY166" s="40">
        <v>68.694954132917957</v>
      </c>
      <c r="CZ166" s="40">
        <v>66.230951597701178</v>
      </c>
      <c r="DA166" s="40">
        <v>66.634714442073005</v>
      </c>
      <c r="DB166" s="40"/>
      <c r="DC166" s="40">
        <v>0.49032496702828771</v>
      </c>
      <c r="DD166" s="40">
        <v>0.44903947318568815</v>
      </c>
      <c r="DE166" s="40"/>
      <c r="DF166" s="40">
        <v>3.3654315234710395</v>
      </c>
      <c r="DG166" s="40">
        <v>3.4871966381732231</v>
      </c>
      <c r="DH166" s="40"/>
      <c r="DI166" s="40">
        <v>0.73698248004532707</v>
      </c>
      <c r="DJ166" s="40"/>
      <c r="DK166" s="40">
        <v>4.233982299075322</v>
      </c>
      <c r="DL166" s="40">
        <v>3.0666055023755474</v>
      </c>
      <c r="DM166" s="40"/>
      <c r="DN166" s="40">
        <v>2.6249993504437557</v>
      </c>
      <c r="DO166" s="40">
        <v>2.6025838318560726</v>
      </c>
      <c r="DP166" s="40"/>
      <c r="DQ166" s="40">
        <v>16.535976373093511</v>
      </c>
      <c r="DR166" s="40"/>
    </row>
    <row r="167" spans="1:122" s="43" customFormat="1" ht="10.5" customHeight="1">
      <c r="A167" s="17" t="s">
        <v>137</v>
      </c>
      <c r="B167" s="16" t="s">
        <v>136</v>
      </c>
      <c r="C167" s="17" t="s">
        <v>138</v>
      </c>
      <c r="D167" s="123">
        <v>0.20000000298023199</v>
      </c>
      <c r="E167" s="139">
        <v>200.00000298023198</v>
      </c>
      <c r="F167" s="141">
        <v>905</v>
      </c>
      <c r="G167" s="123">
        <v>68.300003051757798</v>
      </c>
      <c r="H167" s="123">
        <v>0.30000001192092901</v>
      </c>
      <c r="I167" s="123">
        <v>16.200000762939499</v>
      </c>
      <c r="J167" s="123">
        <v>3.7300000190734899</v>
      </c>
      <c r="K167" s="123">
        <v>0.109999999403954</v>
      </c>
      <c r="L167" s="123">
        <v>0.86000001430511497</v>
      </c>
      <c r="M167" s="123">
        <v>3.3399999141693102</v>
      </c>
      <c r="N167" s="123">
        <v>4.5900001525878897</v>
      </c>
      <c r="O167" s="123">
        <v>2.3499999046325701</v>
      </c>
      <c r="P167" s="123">
        <v>0.21999999880790699</v>
      </c>
      <c r="Q167" s="122">
        <v>100.00000382959846</v>
      </c>
      <c r="R167" s="26"/>
      <c r="S167" s="26">
        <v>68.300000436142042</v>
      </c>
      <c r="T167" s="26">
        <v>0.30000000043213365</v>
      </c>
      <c r="U167" s="26">
        <v>16.200000142544543</v>
      </c>
      <c r="V167" s="26">
        <v>3.7299998762294719</v>
      </c>
      <c r="W167" s="26">
        <v>0.10999999519139589</v>
      </c>
      <c r="X167" s="26">
        <v>0.85999998137056899</v>
      </c>
      <c r="Y167" s="26">
        <v>3.33999978626073</v>
      </c>
      <c r="Z167" s="26">
        <v>4.589999976809322</v>
      </c>
      <c r="AA167" s="26">
        <v>2.3499998146370138</v>
      </c>
      <c r="AB167" s="26">
        <v>0.21999999038279078</v>
      </c>
      <c r="AC167" s="26">
        <v>100.00000000000001</v>
      </c>
      <c r="AD167" s="42">
        <v>0.74411506542818528</v>
      </c>
      <c r="AE167" s="42">
        <v>2.4331557726252884</v>
      </c>
      <c r="AF167" s="42">
        <v>0.29127719982111777</v>
      </c>
      <c r="AH167" s="16" t="s">
        <v>136</v>
      </c>
      <c r="AI167" s="122">
        <v>41.599998474121101</v>
      </c>
      <c r="AJ167" s="122">
        <v>3.6199998855590798</v>
      </c>
      <c r="AK167" s="122">
        <v>11.5</v>
      </c>
      <c r="AL167" s="122">
        <v>7.0000000298023196E-2</v>
      </c>
      <c r="AM167" s="122">
        <v>17</v>
      </c>
      <c r="AN167" s="122">
        <v>11.800000190734901</v>
      </c>
      <c r="AO167" s="122">
        <v>10</v>
      </c>
      <c r="AP167" s="122">
        <v>0.36000001430511502</v>
      </c>
      <c r="AQ167" s="122">
        <v>2.4900000095367401</v>
      </c>
      <c r="AR167" s="122">
        <v>0.40000000596046498</v>
      </c>
      <c r="AS167" s="122">
        <v>0</v>
      </c>
      <c r="AT167" s="122">
        <v>0</v>
      </c>
      <c r="AU167" s="122">
        <v>0</v>
      </c>
      <c r="AV167" s="122">
        <v>98.839998580515427</v>
      </c>
      <c r="AW167" s="26"/>
      <c r="AX167" s="42">
        <v>6.1125328990093237</v>
      </c>
      <c r="AY167" s="42">
        <v>1.8874671009906763</v>
      </c>
      <c r="AZ167" s="42">
        <v>0</v>
      </c>
      <c r="BA167" s="42">
        <v>8</v>
      </c>
      <c r="BB167" s="42">
        <v>0.10389719771587536</v>
      </c>
      <c r="BC167" s="42">
        <v>0.40011302679580779</v>
      </c>
      <c r="BD167" s="42">
        <v>8.1315032784426266E-3</v>
      </c>
      <c r="BE167" s="42">
        <v>0.58228445605195134</v>
      </c>
      <c r="BF167" s="42">
        <v>2.5842054322693273</v>
      </c>
      <c r="BG167" s="42">
        <v>1.3213683838885957</v>
      </c>
      <c r="BH167" s="42">
        <v>0</v>
      </c>
      <c r="BI167" s="42">
        <v>5</v>
      </c>
      <c r="BJ167" s="42">
        <v>0</v>
      </c>
      <c r="BK167" s="42">
        <v>0.18535666794275318</v>
      </c>
      <c r="BL167" s="42">
        <v>4.4799085924736089E-2</v>
      </c>
      <c r="BM167" s="42">
        <v>1.5741634119989962</v>
      </c>
      <c r="BN167" s="42">
        <v>0.19568083413351456</v>
      </c>
      <c r="BO167" s="42">
        <v>2</v>
      </c>
      <c r="BP167" s="42">
        <v>0.51363980789912511</v>
      </c>
      <c r="BQ167" s="42">
        <v>7.496891658718445E-2</v>
      </c>
      <c r="BR167" s="42">
        <v>0.58860872448630952</v>
      </c>
      <c r="BS167" s="24" t="s">
        <v>622</v>
      </c>
      <c r="BT167" s="24" t="s">
        <v>624</v>
      </c>
      <c r="BU167" s="40">
        <v>0.63169135782502117</v>
      </c>
      <c r="BV167" s="42">
        <v>0.80821414165025107</v>
      </c>
      <c r="BW167" s="40">
        <v>0.33216703621824295</v>
      </c>
      <c r="BX167" s="40" t="s">
        <v>606</v>
      </c>
      <c r="BY167" s="40"/>
      <c r="BZ167" s="44">
        <v>941.43906147600819</v>
      </c>
      <c r="CA167" s="44">
        <v>320.27574912528701</v>
      </c>
      <c r="CB167" s="5">
        <v>631.2962666191022</v>
      </c>
      <c r="CC167" s="44">
        <v>346.59206643860892</v>
      </c>
      <c r="CD167" s="44">
        <v>416.23422224488354</v>
      </c>
      <c r="CE167" s="44">
        <v>397.00331619177558</v>
      </c>
      <c r="CF167" s="44">
        <v>370.16581223614588</v>
      </c>
      <c r="CG167" s="44">
        <v>50.411249753166658</v>
      </c>
      <c r="CH167" s="40">
        <v>0.41364168963240761</v>
      </c>
      <c r="CI167" s="44">
        <v>416.23422224488354</v>
      </c>
      <c r="CJ167" s="24">
        <v>551.8266518117515</v>
      </c>
      <c r="CK167" s="44">
        <v>523.76524443199287</v>
      </c>
      <c r="CL167" s="44">
        <v>1024.9686193885166</v>
      </c>
      <c r="CM167" s="45">
        <v>-0.8117861466907017</v>
      </c>
      <c r="CN167" s="45">
        <v>61.426809393920905</v>
      </c>
      <c r="CO167" s="45">
        <v>0.46207226434723569</v>
      </c>
      <c r="CP167" s="45">
        <v>17.465647759129137</v>
      </c>
      <c r="CQ167" s="45">
        <v>7.1084302121823244</v>
      </c>
      <c r="CR167" s="45">
        <v>1.4839126423599092</v>
      </c>
      <c r="CS167" s="45">
        <v>2.7673754896951994</v>
      </c>
      <c r="CT167" s="45">
        <v>1.5744789996417103</v>
      </c>
      <c r="CU167" s="45">
        <v>4.3358503750868609</v>
      </c>
      <c r="CV167" s="45">
        <v>96.624577136363285</v>
      </c>
      <c r="CW167" s="24"/>
      <c r="CX167" s="40">
        <v>61.455042710280054</v>
      </c>
      <c r="CY167" s="40">
        <v>59.159505045049045</v>
      </c>
      <c r="CZ167" s="40">
        <v>61.689175095638561</v>
      </c>
      <c r="DA167" s="40">
        <v>62.156358931494964</v>
      </c>
      <c r="DB167" s="40"/>
      <c r="DC167" s="40">
        <v>0.7902032255598046</v>
      </c>
      <c r="DD167" s="40">
        <v>0.7340460711723843</v>
      </c>
      <c r="DE167" s="40"/>
      <c r="DF167" s="40">
        <v>7.104784325097099</v>
      </c>
      <c r="DG167" s="40">
        <v>5.5705354609178315</v>
      </c>
      <c r="DH167" s="40"/>
      <c r="DI167" s="40">
        <v>0.94207156846932172</v>
      </c>
      <c r="DJ167" s="40"/>
      <c r="DK167" s="40">
        <v>4.1146332460566688</v>
      </c>
      <c r="DL167" s="40">
        <v>3.1027137037580568</v>
      </c>
      <c r="DM167" s="40"/>
      <c r="DN167" s="40">
        <v>2.9234909671867837</v>
      </c>
      <c r="DO167" s="40">
        <v>3.0599626559091719</v>
      </c>
      <c r="DP167" s="40"/>
      <c r="DQ167" s="40">
        <v>16.60035883316521</v>
      </c>
      <c r="DR167" s="40"/>
    </row>
    <row r="168" spans="1:122" s="43" customFormat="1" ht="10.5" customHeight="1">
      <c r="A168" s="17" t="s">
        <v>212</v>
      </c>
      <c r="B168" s="16">
        <v>1</v>
      </c>
      <c r="C168" s="17" t="s">
        <v>35</v>
      </c>
      <c r="D168" s="123">
        <v>0.30000001192092901</v>
      </c>
      <c r="E168" s="139">
        <v>300.00001192092901</v>
      </c>
      <c r="F168" s="141">
        <v>825</v>
      </c>
      <c r="G168" s="123">
        <v>64.889999389648395</v>
      </c>
      <c r="H168" s="123">
        <v>0.239999994635582</v>
      </c>
      <c r="I168" s="123">
        <v>14.3599996566772</v>
      </c>
      <c r="J168" s="123">
        <v>2</v>
      </c>
      <c r="K168" s="123">
        <v>2.9999999329447701E-2</v>
      </c>
      <c r="L168" s="123">
        <v>0.40000000596046498</v>
      </c>
      <c r="M168" s="123">
        <v>2.8900001049041801</v>
      </c>
      <c r="N168" s="123">
        <v>3.1700000762939502</v>
      </c>
      <c r="O168" s="123">
        <v>2.53999996185303</v>
      </c>
      <c r="P168" s="123"/>
      <c r="Q168" s="122">
        <v>90.51999918930224</v>
      </c>
      <c r="R168" s="26"/>
      <c r="S168" s="26">
        <v>71.685815257184814</v>
      </c>
      <c r="T168" s="26">
        <v>0.26513477329322105</v>
      </c>
      <c r="U168" s="26">
        <v>15.863897244018405</v>
      </c>
      <c r="V168" s="26">
        <v>2.209456493495376</v>
      </c>
      <c r="W168" s="26">
        <v>3.3141846661652576E-2</v>
      </c>
      <c r="X168" s="26">
        <v>0.44189130528376919</v>
      </c>
      <c r="Y168" s="26">
        <v>3.192664748991429</v>
      </c>
      <c r="Z168" s="26">
        <v>3.5019886264742528</v>
      </c>
      <c r="AA168" s="26">
        <v>2.8060097045970922</v>
      </c>
      <c r="AB168" s="26">
        <v>0</v>
      </c>
      <c r="AC168" s="26">
        <v>100.00000000000003</v>
      </c>
      <c r="AD168" s="42">
        <v>0.76753997089736792</v>
      </c>
      <c r="AE168" s="42">
        <v>2.8049784951518562</v>
      </c>
      <c r="AF168" s="42">
        <v>0.26281357470854511</v>
      </c>
      <c r="AH168" s="16">
        <v>1</v>
      </c>
      <c r="AI168" s="122">
        <v>47.240001678466797</v>
      </c>
      <c r="AJ168" s="122">
        <v>1.58000004291534</v>
      </c>
      <c r="AK168" s="122">
        <v>11.7399997711182</v>
      </c>
      <c r="AL168" s="122"/>
      <c r="AM168" s="122">
        <v>14.050000190734901</v>
      </c>
      <c r="AN168" s="122">
        <v>11.1099996566772</v>
      </c>
      <c r="AO168" s="122">
        <v>10.1199998855591</v>
      </c>
      <c r="AP168" s="122">
        <v>0.25</v>
      </c>
      <c r="AQ168" s="122">
        <v>1.6900000572204601</v>
      </c>
      <c r="AR168" s="122">
        <v>0.81999999284744296</v>
      </c>
      <c r="AS168" s="122">
        <v>0</v>
      </c>
      <c r="AT168" s="122">
        <v>0</v>
      </c>
      <c r="AU168" s="122">
        <v>0</v>
      </c>
      <c r="AV168" s="122">
        <v>98.600001275539441</v>
      </c>
      <c r="AW168" s="26"/>
      <c r="AX168" s="42">
        <v>6.7912645629000341</v>
      </c>
      <c r="AY168" s="42">
        <v>1.2087354370999659</v>
      </c>
      <c r="AZ168" s="42">
        <v>0</v>
      </c>
      <c r="BA168" s="42">
        <v>8</v>
      </c>
      <c r="BB168" s="42">
        <v>0.78026012877124828</v>
      </c>
      <c r="BC168" s="42">
        <v>0.17086144827862634</v>
      </c>
      <c r="BD168" s="42">
        <v>0</v>
      </c>
      <c r="BE168" s="42">
        <v>0.24554479830138121</v>
      </c>
      <c r="BF168" s="42">
        <v>2.3805204481245985</v>
      </c>
      <c r="BG168" s="42">
        <v>1.4228131765241456</v>
      </c>
      <c r="BH168" s="42">
        <v>0</v>
      </c>
      <c r="BI168" s="42">
        <v>5</v>
      </c>
      <c r="BJ168" s="42">
        <v>0</v>
      </c>
      <c r="BK168" s="42">
        <v>2.0840479765324993E-2</v>
      </c>
      <c r="BL168" s="42">
        <v>3.0438236946866051E-2</v>
      </c>
      <c r="BM168" s="42">
        <v>1.5586305040283261</v>
      </c>
      <c r="BN168" s="42">
        <v>0.39009077925948277</v>
      </c>
      <c r="BO168" s="42">
        <v>2</v>
      </c>
      <c r="BP168" s="42">
        <v>8.0932985252178125E-2</v>
      </c>
      <c r="BQ168" s="42">
        <v>0.15036540747737948</v>
      </c>
      <c r="BR168" s="42">
        <v>0.2312983927295576</v>
      </c>
      <c r="BS168" s="24" t="s">
        <v>622</v>
      </c>
      <c r="BT168" s="24" t="s">
        <v>623</v>
      </c>
      <c r="BU168" s="40">
        <v>0.62249269597241208</v>
      </c>
      <c r="BV168" s="42">
        <v>0.70945004855079752</v>
      </c>
      <c r="BW168" s="40">
        <v>0.25292530754763926</v>
      </c>
      <c r="BX168" s="40" t="s">
        <v>606</v>
      </c>
      <c r="BY168" s="40"/>
      <c r="BZ168" s="44">
        <v>842.42214992564186</v>
      </c>
      <c r="CA168" s="44">
        <v>331.74590721780839</v>
      </c>
      <c r="CB168" s="5">
        <v>311.49286406215907</v>
      </c>
      <c r="CC168" s="44">
        <v>333.4011884764015</v>
      </c>
      <c r="CD168" s="44">
        <v>306.99172574389564</v>
      </c>
      <c r="CE168" s="44">
        <v>338.83468989080961</v>
      </c>
      <c r="CF168" s="44">
        <v>911.55894441393298</v>
      </c>
      <c r="CG168" s="44">
        <v>5.4335014144081129</v>
      </c>
      <c r="CH168" s="40">
        <v>-1.9264199908991477</v>
      </c>
      <c r="CI168" s="44">
        <v>333.4011884764015</v>
      </c>
      <c r="CJ168" s="24">
        <v>208.09566659569111</v>
      </c>
      <c r="CK168" s="44">
        <v>322.44702626928029</v>
      </c>
      <c r="CL168" s="44">
        <v>816.51712225935057</v>
      </c>
      <c r="CM168" s="45">
        <v>0.71791818282623332</v>
      </c>
      <c r="CN168" s="45">
        <v>73.325124561065735</v>
      </c>
      <c r="CO168" s="45">
        <v>0.24774959791391546</v>
      </c>
      <c r="CP168" s="45">
        <v>14.742670517518068</v>
      </c>
      <c r="CQ168" s="45">
        <v>1.1251458515521329</v>
      </c>
      <c r="CR168" s="45">
        <v>0.21785926407721018</v>
      </c>
      <c r="CS168" s="45">
        <v>3.3452700913514519</v>
      </c>
      <c r="CT168" s="45">
        <v>5.3625936839111645</v>
      </c>
      <c r="CU168" s="45">
        <v>7.7803962340367905</v>
      </c>
      <c r="CV168" s="45">
        <v>106.14680980142644</v>
      </c>
      <c r="CW168" s="24"/>
      <c r="CX168" s="40">
        <v>75.244178655655247</v>
      </c>
      <c r="CY168" s="40">
        <v>75.100340389224556</v>
      </c>
      <c r="CZ168" s="40">
        <v>79.68140482017138</v>
      </c>
      <c r="DA168" s="40">
        <v>81.252786348287188</v>
      </c>
      <c r="DB168" s="40"/>
      <c r="DC168" s="40">
        <v>0.26429772346132385</v>
      </c>
      <c r="DD168" s="40">
        <v>0.26421170232581631</v>
      </c>
      <c r="DE168" s="40"/>
      <c r="DF168" s="40">
        <v>1.2689765363883323</v>
      </c>
      <c r="DG168" s="40">
        <v>1.2723994120529267</v>
      </c>
      <c r="DH168" s="40"/>
      <c r="DI168" s="40">
        <v>0.24843147612940161</v>
      </c>
      <c r="DJ168" s="40"/>
      <c r="DK168" s="40">
        <v>0.67160519564767895</v>
      </c>
      <c r="DL168" s="40">
        <v>2.9751991558752597</v>
      </c>
      <c r="DM168" s="40"/>
      <c r="DN168" s="40">
        <v>2.9612147486113081</v>
      </c>
      <c r="DO168" s="40">
        <v>2.5099423300831405</v>
      </c>
      <c r="DP168" s="40"/>
      <c r="DQ168" s="40">
        <v>15.097509994897745</v>
      </c>
      <c r="DR168" s="40"/>
    </row>
    <row r="169" spans="1:122" s="43" customFormat="1" ht="10.5" customHeight="1">
      <c r="A169" s="17" t="s">
        <v>212</v>
      </c>
      <c r="B169" s="16">
        <v>2</v>
      </c>
      <c r="C169" s="17" t="s">
        <v>217</v>
      </c>
      <c r="D169" s="123">
        <v>0.30000001192092901</v>
      </c>
      <c r="E169" s="139">
        <v>300.00001192092901</v>
      </c>
      <c r="F169" s="141">
        <v>825</v>
      </c>
      <c r="G169" s="123">
        <v>70.620002746582003</v>
      </c>
      <c r="H169" s="123">
        <v>0.25</v>
      </c>
      <c r="I169" s="123">
        <v>12.689999580383301</v>
      </c>
      <c r="J169" s="123">
        <v>1.4800000190734901</v>
      </c>
      <c r="K169" s="123">
        <v>5.0000000745058101E-2</v>
      </c>
      <c r="L169" s="123">
        <v>0.28000000119209301</v>
      </c>
      <c r="M169" s="123">
        <v>2.0699999332428001</v>
      </c>
      <c r="N169" s="123">
        <v>3.03999996185303</v>
      </c>
      <c r="O169" s="123">
        <v>3.7599999904632599</v>
      </c>
      <c r="P169" s="123"/>
      <c r="Q169" s="122">
        <v>94.240002233535023</v>
      </c>
      <c r="R169" s="26"/>
      <c r="S169" s="26">
        <v>74.936333905828462</v>
      </c>
      <c r="T169" s="26">
        <v>0.26528012953615809</v>
      </c>
      <c r="U169" s="26">
        <v>13.465618929991496</v>
      </c>
      <c r="V169" s="26">
        <v>1.5704583870933277</v>
      </c>
      <c r="W169" s="26">
        <v>5.3056026697828065E-2</v>
      </c>
      <c r="X169" s="26">
        <v>0.29711374634545146</v>
      </c>
      <c r="Y169" s="26">
        <v>2.1965194017219547</v>
      </c>
      <c r="Z169" s="26">
        <v>3.2258063346811499</v>
      </c>
      <c r="AA169" s="26">
        <v>3.9898131381041875</v>
      </c>
      <c r="AB169" s="26">
        <v>0</v>
      </c>
      <c r="AC169" s="26">
        <v>100</v>
      </c>
      <c r="AD169" s="42">
        <v>0.81010787302363851</v>
      </c>
      <c r="AE169" s="42">
        <v>2.9652630503652446</v>
      </c>
      <c r="AF169" s="42">
        <v>0.25219007851393083</v>
      </c>
      <c r="AH169" s="16">
        <v>2</v>
      </c>
      <c r="AI169" s="122">
        <v>47.810001373291001</v>
      </c>
      <c r="AJ169" s="122">
        <v>1.5599999427795399</v>
      </c>
      <c r="AK169" s="122">
        <v>11.189999580383301</v>
      </c>
      <c r="AL169" s="122"/>
      <c r="AM169" s="122">
        <v>14.25</v>
      </c>
      <c r="AN169" s="122">
        <v>12.300000190734901</v>
      </c>
      <c r="AO169" s="122">
        <v>10.039999961853001</v>
      </c>
      <c r="AP169" s="122">
        <v>0.270000010728836</v>
      </c>
      <c r="AQ169" s="122">
        <v>1.6399999856948899</v>
      </c>
      <c r="AR169" s="122">
        <v>0.769999980926514</v>
      </c>
      <c r="AS169" s="122">
        <v>0</v>
      </c>
      <c r="AT169" s="122">
        <v>0</v>
      </c>
      <c r="AU169" s="122">
        <v>0</v>
      </c>
      <c r="AV169" s="122">
        <v>99.830001026391983</v>
      </c>
      <c r="AW169" s="26"/>
      <c r="AX169" s="42">
        <v>6.7778783074637365</v>
      </c>
      <c r="AY169" s="42">
        <v>1.2221216925362635</v>
      </c>
      <c r="AZ169" s="42">
        <v>0</v>
      </c>
      <c r="BA169" s="42">
        <v>8</v>
      </c>
      <c r="BB169" s="42">
        <v>0.64739807988508002</v>
      </c>
      <c r="BC169" s="42">
        <v>0.16635882064978827</v>
      </c>
      <c r="BD169" s="42">
        <v>0</v>
      </c>
      <c r="BE169" s="42">
        <v>0.33309067889497612</v>
      </c>
      <c r="BF169" s="42">
        <v>2.5989459937741914</v>
      </c>
      <c r="BG169" s="42">
        <v>1.2542064267959643</v>
      </c>
      <c r="BH169" s="42">
        <v>0</v>
      </c>
      <c r="BI169" s="42">
        <v>5</v>
      </c>
      <c r="BJ169" s="42">
        <v>0</v>
      </c>
      <c r="BK169" s="42">
        <v>0.102184530588463</v>
      </c>
      <c r="BL169" s="42">
        <v>3.2417351658449674E-2</v>
      </c>
      <c r="BM169" s="42">
        <v>1.5248623486537336</v>
      </c>
      <c r="BN169" s="42">
        <v>0.34053576909935379</v>
      </c>
      <c r="BO169" s="42">
        <v>2</v>
      </c>
      <c r="BP169" s="42">
        <v>0.11021264771135941</v>
      </c>
      <c r="BQ169" s="42">
        <v>0.13923841384463229</v>
      </c>
      <c r="BR169" s="42">
        <v>0.2494510615559917</v>
      </c>
      <c r="BS169" s="24" t="s">
        <v>622</v>
      </c>
      <c r="BT169" s="24" t="s">
        <v>623</v>
      </c>
      <c r="BU169" s="40">
        <v>0.65707322179287264</v>
      </c>
      <c r="BV169" s="42">
        <v>0.64993404116588527</v>
      </c>
      <c r="BW169" s="40">
        <v>0.2191825919409848</v>
      </c>
      <c r="BX169" s="40" t="s">
        <v>606</v>
      </c>
      <c r="BY169" s="40"/>
      <c r="BZ169" s="44">
        <v>844.98000993241544</v>
      </c>
      <c r="CA169" s="44">
        <v>274.85415656446224</v>
      </c>
      <c r="CB169" s="5">
        <v>303.98213530144045</v>
      </c>
      <c r="CC169" s="44">
        <v>300.88222723276294</v>
      </c>
      <c r="CD169" s="44">
        <v>290.5899516128535</v>
      </c>
      <c r="CE169" s="44">
        <v>205.16577554925004</v>
      </c>
      <c r="CF169" s="44">
        <v>622.65779168107701</v>
      </c>
      <c r="CG169" s="44">
        <v>-95.716451683512901</v>
      </c>
      <c r="CH169" s="40">
        <v>-1.0483367914486996</v>
      </c>
      <c r="CI169" s="44">
        <v>300.88222723276294</v>
      </c>
      <c r="CJ169" s="24">
        <v>204.49463169909393</v>
      </c>
      <c r="CK169" s="44">
        <v>302.43218126710167</v>
      </c>
      <c r="CL169" s="44">
        <v>834.56394954250675</v>
      </c>
      <c r="CM169" s="45">
        <v>0.78256896624734673</v>
      </c>
      <c r="CN169" s="45">
        <v>73.855483322424433</v>
      </c>
      <c r="CO169" s="45">
        <v>0.23998816584421925</v>
      </c>
      <c r="CP169" s="45">
        <v>14.692670568739098</v>
      </c>
      <c r="CQ169" s="45">
        <v>1.1811549242382926</v>
      </c>
      <c r="CR169" s="45">
        <v>0.1670251941273117</v>
      </c>
      <c r="CS169" s="45">
        <v>2.6443473145395195</v>
      </c>
      <c r="CT169" s="45">
        <v>5.2167237799400281</v>
      </c>
      <c r="CU169" s="45">
        <v>6.9590719789523883</v>
      </c>
      <c r="CV169" s="45">
        <v>104.9564652488053</v>
      </c>
      <c r="CW169" s="24"/>
      <c r="CX169" s="40">
        <v>74.085291641284456</v>
      </c>
      <c r="CY169" s="40">
        <v>73.648280772801897</v>
      </c>
      <c r="CZ169" s="40">
        <v>77.779038501958212</v>
      </c>
      <c r="DA169" s="40">
        <v>79.359214687028214</v>
      </c>
      <c r="DB169" s="40"/>
      <c r="DC169" s="40">
        <v>0.30658847855456339</v>
      </c>
      <c r="DD169" s="40">
        <v>0.29319751911052411</v>
      </c>
      <c r="DE169" s="40"/>
      <c r="DF169" s="40">
        <v>1.5559405405928253</v>
      </c>
      <c r="DG169" s="40">
        <v>1.4822436572871653</v>
      </c>
      <c r="DH169" s="40"/>
      <c r="DI169" s="40">
        <v>0.29476909987722777</v>
      </c>
      <c r="DJ169" s="40"/>
      <c r="DK169" s="40">
        <v>1.415579259913486</v>
      </c>
      <c r="DL169" s="40">
        <v>2.9406270850340204</v>
      </c>
      <c r="DM169" s="40"/>
      <c r="DN169" s="40">
        <v>2.7125534332593766</v>
      </c>
      <c r="DO169" s="40">
        <v>2.3647022546062466</v>
      </c>
      <c r="DP169" s="40"/>
      <c r="DQ169" s="40">
        <v>14.975415143602573</v>
      </c>
      <c r="DR169" s="40"/>
    </row>
    <row r="170" spans="1:122" s="43" customFormat="1" ht="10.5" customHeight="1">
      <c r="A170" s="17" t="s">
        <v>212</v>
      </c>
      <c r="B170" s="16">
        <v>3</v>
      </c>
      <c r="C170" s="17" t="s">
        <v>218</v>
      </c>
      <c r="D170" s="123">
        <v>0.30000001192092901</v>
      </c>
      <c r="E170" s="139">
        <v>300.00001192092901</v>
      </c>
      <c r="F170" s="141">
        <v>800</v>
      </c>
      <c r="G170" s="123">
        <v>67.209999084472699</v>
      </c>
      <c r="H170" s="123">
        <v>0.20999999344348899</v>
      </c>
      <c r="I170" s="123">
        <v>13.819999694824199</v>
      </c>
      <c r="J170" s="123">
        <v>1.71000003814697</v>
      </c>
      <c r="K170" s="123">
        <v>5.9999998658895499E-2</v>
      </c>
      <c r="L170" s="123">
        <v>0.33000001311302202</v>
      </c>
      <c r="M170" s="123">
        <v>2.4400000572204599</v>
      </c>
      <c r="N170" s="123">
        <v>3.2599999904632599</v>
      </c>
      <c r="O170" s="123">
        <v>2.78999996185303</v>
      </c>
      <c r="P170" s="123"/>
      <c r="Q170" s="122">
        <v>91.829998832196026</v>
      </c>
      <c r="R170" s="26"/>
      <c r="S170" s="26">
        <v>73.189589392555405</v>
      </c>
      <c r="T170" s="26">
        <v>0.22868343255370055</v>
      </c>
      <c r="U170" s="26">
        <v>15.04954793702866</v>
      </c>
      <c r="V170" s="26">
        <v>1.8621366219025108</v>
      </c>
      <c r="W170" s="26">
        <v>6.5338124166303718E-2</v>
      </c>
      <c r="X170" s="26">
        <v>0.35935970522665678</v>
      </c>
      <c r="Y170" s="26">
        <v>2.657083837798095</v>
      </c>
      <c r="Z170" s="26">
        <v>3.5500381486668267</v>
      </c>
      <c r="AA170" s="26">
        <v>3.0382228001018365</v>
      </c>
      <c r="AB170" s="26">
        <v>0</v>
      </c>
      <c r="AC170" s="26">
        <v>99.999999999999986</v>
      </c>
      <c r="AD170" s="42">
        <v>0.78564615248634906</v>
      </c>
      <c r="AE170" s="42">
        <v>2.9069777058111606</v>
      </c>
      <c r="AF170" s="42">
        <v>0.25595231795477613</v>
      </c>
      <c r="AH170" s="16">
        <v>3</v>
      </c>
      <c r="AI170" s="122">
        <v>45.409999847412102</v>
      </c>
      <c r="AJ170" s="122">
        <v>1.37000000476837</v>
      </c>
      <c r="AK170" s="122">
        <v>10.9700002670288</v>
      </c>
      <c r="AL170" s="122"/>
      <c r="AM170" s="122">
        <v>16.7700004577637</v>
      </c>
      <c r="AN170" s="122">
        <v>11.6000003814697</v>
      </c>
      <c r="AO170" s="122">
        <v>10.1400003433228</v>
      </c>
      <c r="AP170" s="122">
        <v>0.31999999284744302</v>
      </c>
      <c r="AQ170" s="122">
        <v>1.6100000143051101</v>
      </c>
      <c r="AR170" s="122">
        <v>0.56999999284744296</v>
      </c>
      <c r="AS170" s="122">
        <v>0</v>
      </c>
      <c r="AT170" s="122">
        <v>0</v>
      </c>
      <c r="AU170" s="122">
        <v>0</v>
      </c>
      <c r="AV170" s="122">
        <v>98.76000130176547</v>
      </c>
      <c r="AW170" s="26"/>
      <c r="AX170" s="42">
        <v>6.5792186579618992</v>
      </c>
      <c r="AY170" s="42">
        <v>1.4207813420381008</v>
      </c>
      <c r="AZ170" s="42">
        <v>0</v>
      </c>
      <c r="BA170" s="42">
        <v>8</v>
      </c>
      <c r="BB170" s="42">
        <v>0.4522905188004076</v>
      </c>
      <c r="BC170" s="42">
        <v>0.14931025186184449</v>
      </c>
      <c r="BD170" s="42">
        <v>0</v>
      </c>
      <c r="BE170" s="42">
        <v>0.60887520955868979</v>
      </c>
      <c r="BF170" s="42">
        <v>2.5049435838616381</v>
      </c>
      <c r="BG170" s="42">
        <v>1.28458043591742</v>
      </c>
      <c r="BH170" s="42">
        <v>0</v>
      </c>
      <c r="BI170" s="42">
        <v>5</v>
      </c>
      <c r="BJ170" s="42">
        <v>0</v>
      </c>
      <c r="BK170" s="42">
        <v>0.13852466133618702</v>
      </c>
      <c r="BL170" s="42">
        <v>3.9265535824520283E-2</v>
      </c>
      <c r="BM170" s="42">
        <v>1.573920197550251</v>
      </c>
      <c r="BN170" s="42">
        <v>0.24828960528904176</v>
      </c>
      <c r="BO170" s="42">
        <v>2</v>
      </c>
      <c r="BP170" s="42">
        <v>0.20394527360409664</v>
      </c>
      <c r="BQ170" s="42">
        <v>0.10533944164026422</v>
      </c>
      <c r="BR170" s="42">
        <v>0.30928471524436085</v>
      </c>
      <c r="BS170" s="24" t="s">
        <v>622</v>
      </c>
      <c r="BT170" s="24" t="s">
        <v>623</v>
      </c>
      <c r="BU170" s="40">
        <v>0.63770685834536012</v>
      </c>
      <c r="BV170" s="42">
        <v>0.81102568623704185</v>
      </c>
      <c r="BW170" s="40">
        <v>0.27899274377501082</v>
      </c>
      <c r="BX170" s="40" t="s">
        <v>606</v>
      </c>
      <c r="BY170" s="40"/>
      <c r="BZ170" s="44">
        <v>851.62870862640511</v>
      </c>
      <c r="CA170" s="44">
        <v>273.84522579685569</v>
      </c>
      <c r="CB170" s="5">
        <v>289.54913448175404</v>
      </c>
      <c r="CC170" s="44">
        <v>279.74231981407183</v>
      </c>
      <c r="CD170" s="44">
        <v>292.46648438485619</v>
      </c>
      <c r="CE170" s="44">
        <v>-15.914308898522847</v>
      </c>
      <c r="CF170" s="44">
        <v>415.62482483775807</v>
      </c>
      <c r="CG170" s="44">
        <v>-295.65662871259468</v>
      </c>
      <c r="CH170" s="40">
        <v>-0.43542071221058581</v>
      </c>
      <c r="CI170" s="44">
        <v>279.74231981407183</v>
      </c>
      <c r="CJ170" s="24">
        <v>191.27176962649065</v>
      </c>
      <c r="CK170" s="44">
        <v>284.64572714791291</v>
      </c>
      <c r="CL170" s="44">
        <v>843.34634485663673</v>
      </c>
      <c r="CM170" s="45">
        <v>-6.8777071462053252E-2</v>
      </c>
      <c r="CN170" s="45">
        <v>72.761567634170888</v>
      </c>
      <c r="CO170" s="45">
        <v>0.24609106034960676</v>
      </c>
      <c r="CP170" s="45">
        <v>15.159782068456199</v>
      </c>
      <c r="CQ170" s="45">
        <v>1.7258943443263446</v>
      </c>
      <c r="CR170" s="45">
        <v>0.22431918607000295</v>
      </c>
      <c r="CS170" s="45">
        <v>2.9674758991731043</v>
      </c>
      <c r="CT170" s="45">
        <v>3.4418885779478052</v>
      </c>
      <c r="CU170" s="45">
        <v>7.2301652678274628</v>
      </c>
      <c r="CV170" s="45">
        <v>103.75718403832143</v>
      </c>
      <c r="CW170" s="24"/>
      <c r="CX170" s="40">
        <v>73.570637985069084</v>
      </c>
      <c r="CY170" s="40">
        <v>72.754035487210331</v>
      </c>
      <c r="CZ170" s="40">
        <v>73.282951161924444</v>
      </c>
      <c r="DA170" s="40">
        <v>75.048579162833477</v>
      </c>
      <c r="DB170" s="40"/>
      <c r="DC170" s="40">
        <v>0.27845938629429051</v>
      </c>
      <c r="DD170" s="40">
        <v>0.24327430818194196</v>
      </c>
      <c r="DE170" s="40"/>
      <c r="DF170" s="40">
        <v>2.2163863618776634</v>
      </c>
      <c r="DG170" s="40">
        <v>2.0349660230080531</v>
      </c>
      <c r="DH170" s="40"/>
      <c r="DI170" s="40">
        <v>0.35985945822719262</v>
      </c>
      <c r="DJ170" s="40"/>
      <c r="DK170" s="40">
        <v>2.0299939477151669</v>
      </c>
      <c r="DL170" s="40">
        <v>2.6929246931837025</v>
      </c>
      <c r="DM170" s="40"/>
      <c r="DN170" s="40">
        <v>2.5655337417656767</v>
      </c>
      <c r="DO170" s="40">
        <v>2.512312278211954</v>
      </c>
      <c r="DP170" s="40"/>
      <c r="DQ170" s="40">
        <v>15.34849458918158</v>
      </c>
      <c r="DR170" s="40"/>
    </row>
    <row r="171" spans="1:122" s="43" customFormat="1" ht="10.5" customHeight="1">
      <c r="A171" s="17" t="s">
        <v>212</v>
      </c>
      <c r="B171" s="16">
        <v>7</v>
      </c>
      <c r="C171" s="17" t="s">
        <v>35</v>
      </c>
      <c r="D171" s="123">
        <v>0.30000001192092901</v>
      </c>
      <c r="E171" s="139">
        <v>300.00001192092901</v>
      </c>
      <c r="F171" s="141">
        <v>850</v>
      </c>
      <c r="G171" s="123">
        <v>63.569999694824197</v>
      </c>
      <c r="H171" s="123">
        <v>0.31999999284744302</v>
      </c>
      <c r="I171" s="123">
        <v>14.680000305175801</v>
      </c>
      <c r="J171" s="123">
        <v>2.1800000667571999</v>
      </c>
      <c r="K171" s="123">
        <v>7.0000000298023196E-2</v>
      </c>
      <c r="L171" s="123">
        <v>0.40000000596046498</v>
      </c>
      <c r="M171" s="123">
        <v>3.2300000190734899</v>
      </c>
      <c r="N171" s="123">
        <v>3.2699999809265101</v>
      </c>
      <c r="O171" s="123">
        <v>2.3900001049041801</v>
      </c>
      <c r="P171" s="123"/>
      <c r="Q171" s="122">
        <v>90.110000170767307</v>
      </c>
      <c r="R171" s="26"/>
      <c r="S171" s="26">
        <v>70.547108616527353</v>
      </c>
      <c r="T171" s="26">
        <v>0.35512150953391586</v>
      </c>
      <c r="U171" s="26">
        <v>16.291199952675349</v>
      </c>
      <c r="V171" s="26">
        <v>2.4192654118587118</v>
      </c>
      <c r="W171" s="26">
        <v>7.7682832277623251E-2</v>
      </c>
      <c r="X171" s="26">
        <v>0.44390190345402913</v>
      </c>
      <c r="Y171" s="26">
        <v>3.5845078381448481</v>
      </c>
      <c r="Z171" s="26">
        <v>3.6288979854949934</v>
      </c>
      <c r="AA171" s="26">
        <v>2.652313950033176</v>
      </c>
      <c r="AB171" s="26">
        <v>0</v>
      </c>
      <c r="AC171" s="26">
        <v>99.999999999999986</v>
      </c>
      <c r="AD171" s="42">
        <v>0.7565167908225261</v>
      </c>
      <c r="AE171" s="42">
        <v>3.0574266533417784</v>
      </c>
      <c r="AF171" s="42">
        <v>0.24646163330552875</v>
      </c>
      <c r="AH171" s="16">
        <v>7</v>
      </c>
      <c r="AI171" s="122">
        <v>45.430000305175803</v>
      </c>
      <c r="AJ171" s="122">
        <v>1.8999999761581401</v>
      </c>
      <c r="AK171" s="122">
        <v>11.420000076293899</v>
      </c>
      <c r="AL171" s="122"/>
      <c r="AM171" s="122">
        <v>13.5900001525879</v>
      </c>
      <c r="AN171" s="122">
        <v>12.6400003433228</v>
      </c>
      <c r="AO171" s="122">
        <v>10.9700002670288</v>
      </c>
      <c r="AP171" s="122">
        <v>0.230000004172325</v>
      </c>
      <c r="AQ171" s="122">
        <v>1.8099999427795399</v>
      </c>
      <c r="AR171" s="122">
        <v>0.70999997854232799</v>
      </c>
      <c r="AS171" s="122">
        <v>0</v>
      </c>
      <c r="AT171" s="122">
        <v>0</v>
      </c>
      <c r="AU171" s="122">
        <v>0</v>
      </c>
      <c r="AV171" s="122">
        <v>98.70000104606153</v>
      </c>
      <c r="AW171" s="26"/>
      <c r="AX171" s="42">
        <v>6.5161123104773981</v>
      </c>
      <c r="AY171" s="42">
        <v>1.4838876895226019</v>
      </c>
      <c r="AZ171" s="42">
        <v>0</v>
      </c>
      <c r="BA171" s="42">
        <v>8</v>
      </c>
      <c r="BB171" s="42">
        <v>0.44646608769134</v>
      </c>
      <c r="BC171" s="42">
        <v>0.20499612721849472</v>
      </c>
      <c r="BD171" s="42">
        <v>0</v>
      </c>
      <c r="BE171" s="42">
        <v>0.59944414529605439</v>
      </c>
      <c r="BF171" s="42">
        <v>2.7021536046335739</v>
      </c>
      <c r="BG171" s="42">
        <v>1.0307107907053414</v>
      </c>
      <c r="BH171" s="42">
        <v>1.622924445519569E-2</v>
      </c>
      <c r="BI171" s="42">
        <v>5</v>
      </c>
      <c r="BJ171" s="42">
        <v>0</v>
      </c>
      <c r="BK171" s="42">
        <v>0</v>
      </c>
      <c r="BL171" s="42">
        <v>1.1709855096572859E-2</v>
      </c>
      <c r="BM171" s="42">
        <v>1.6856770674960124</v>
      </c>
      <c r="BN171" s="42">
        <v>0.30261307740741472</v>
      </c>
      <c r="BO171" s="42">
        <v>2</v>
      </c>
      <c r="BP171" s="42">
        <v>0.20070176467412937</v>
      </c>
      <c r="BQ171" s="42">
        <v>0.12989651483149797</v>
      </c>
      <c r="BR171" s="42">
        <v>0.33059827950562737</v>
      </c>
      <c r="BS171" s="24" t="s">
        <v>622</v>
      </c>
      <c r="BT171" s="24" t="s">
        <v>623</v>
      </c>
      <c r="BU171" s="40">
        <v>0.7238820697605971</v>
      </c>
      <c r="BV171" s="42">
        <v>0.60315914097714074</v>
      </c>
      <c r="BW171" s="40">
        <v>0.19727673280988953</v>
      </c>
      <c r="BX171" s="40" t="s">
        <v>606</v>
      </c>
      <c r="BY171" s="40"/>
      <c r="BZ171" s="44">
        <v>887.45675355422281</v>
      </c>
      <c r="CA171" s="44">
        <v>307.58944177747628</v>
      </c>
      <c r="CB171" s="5">
        <v>293.28043691531627</v>
      </c>
      <c r="CC171" s="44">
        <v>303.96154947082573</v>
      </c>
      <c r="CD171" s="44">
        <v>312.88504939637983</v>
      </c>
      <c r="CE171" s="44">
        <v>189.3658523036903</v>
      </c>
      <c r="CF171" s="44">
        <v>642.24794569425399</v>
      </c>
      <c r="CG171" s="44">
        <v>-114.59569716713543</v>
      </c>
      <c r="CH171" s="40">
        <v>-1.1898765306316728</v>
      </c>
      <c r="CI171" s="44">
        <v>303.96154947082573</v>
      </c>
      <c r="CJ171" s="24">
        <v>191.49203074177512</v>
      </c>
      <c r="CK171" s="44">
        <v>298.620993193071</v>
      </c>
      <c r="CL171" s="44">
        <v>855.11989301181302</v>
      </c>
      <c r="CM171" s="45">
        <v>0.9732572444989751</v>
      </c>
      <c r="CN171" s="45">
        <v>70.252251928100861</v>
      </c>
      <c r="CO171" s="45">
        <v>0.34555982960612341</v>
      </c>
      <c r="CP171" s="45">
        <v>15.66224484620153</v>
      </c>
      <c r="CQ171" s="45">
        <v>1.9225297333748379</v>
      </c>
      <c r="CR171" s="45">
        <v>0.74102448738308768</v>
      </c>
      <c r="CS171" s="45">
        <v>3.6633465744354528</v>
      </c>
      <c r="CT171" s="45">
        <v>3.5860635781693824</v>
      </c>
      <c r="CU171" s="45">
        <v>7.0014849821990133</v>
      </c>
      <c r="CV171" s="45">
        <v>103.1745059594703</v>
      </c>
      <c r="CW171" s="24"/>
      <c r="CX171" s="40">
        <v>71.13858659102614</v>
      </c>
      <c r="CY171" s="40">
        <v>71.835282118972088</v>
      </c>
      <c r="CZ171" s="40">
        <v>70.801511033468927</v>
      </c>
      <c r="DA171" s="40">
        <v>72.022804252061988</v>
      </c>
      <c r="DB171" s="40"/>
      <c r="DC171" s="40">
        <v>0.38450096689434604</v>
      </c>
      <c r="DD171" s="40">
        <v>0.35578089632623899</v>
      </c>
      <c r="DE171" s="40"/>
      <c r="DF171" s="40">
        <v>2.0043832736862734</v>
      </c>
      <c r="DG171" s="40">
        <v>2.1509289447168847</v>
      </c>
      <c r="DH171" s="40"/>
      <c r="DI171" s="40">
        <v>0.54144463342155036</v>
      </c>
      <c r="DJ171" s="40"/>
      <c r="DK171" s="40">
        <v>3.2185160846647429</v>
      </c>
      <c r="DL171" s="40">
        <v>3.2890094613402234</v>
      </c>
      <c r="DM171" s="40"/>
      <c r="DN171" s="40">
        <v>2.7606680920223887</v>
      </c>
      <c r="DO171" s="40">
        <v>2.5220168387753814</v>
      </c>
      <c r="DP171" s="40"/>
      <c r="DQ171" s="40">
        <v>15.772715959114223</v>
      </c>
      <c r="DR171" s="40"/>
    </row>
    <row r="172" spans="1:122" s="43" customFormat="1" ht="10.5" customHeight="1">
      <c r="A172" s="17" t="s">
        <v>212</v>
      </c>
      <c r="B172" s="16">
        <v>11</v>
      </c>
      <c r="C172" s="17" t="s">
        <v>216</v>
      </c>
      <c r="D172" s="123">
        <v>0.30000001192092901</v>
      </c>
      <c r="E172" s="139">
        <v>300.00001192092901</v>
      </c>
      <c r="F172" s="141">
        <v>775</v>
      </c>
      <c r="G172" s="123">
        <v>67.379997253417997</v>
      </c>
      <c r="H172" s="123">
        <v>0.15000000596046401</v>
      </c>
      <c r="I172" s="123">
        <v>13.2799997329712</v>
      </c>
      <c r="J172" s="123">
        <v>1.25</v>
      </c>
      <c r="K172" s="123">
        <v>3.9999999105930301E-2</v>
      </c>
      <c r="L172" s="123">
        <v>0.21999999880790699</v>
      </c>
      <c r="M172" s="123">
        <v>2.4000000953674299</v>
      </c>
      <c r="N172" s="123">
        <v>2.5899999141693102</v>
      </c>
      <c r="O172" s="123">
        <v>2.6099998950958199</v>
      </c>
      <c r="P172" s="123"/>
      <c r="Q172" s="122">
        <v>89.919996894896073</v>
      </c>
      <c r="R172" s="26"/>
      <c r="S172" s="26">
        <v>74.93327355446398</v>
      </c>
      <c r="T172" s="26">
        <v>0.16681495900827606</v>
      </c>
      <c r="U172" s="26">
        <v>14.768683487048678</v>
      </c>
      <c r="V172" s="26">
        <v>1.3901246031637162</v>
      </c>
      <c r="W172" s="26">
        <v>4.4483986306944286E-2</v>
      </c>
      <c r="X172" s="26">
        <v>0.24466192883108778</v>
      </c>
      <c r="Y172" s="26">
        <v>2.6690393441324236</v>
      </c>
      <c r="Z172" s="26">
        <v>2.880338082302937</v>
      </c>
      <c r="AA172" s="26">
        <v>2.902580054741934</v>
      </c>
      <c r="AB172" s="26">
        <v>0</v>
      </c>
      <c r="AC172" s="26">
        <v>99.999999999999986</v>
      </c>
      <c r="AD172" s="42">
        <v>0.79321141989944244</v>
      </c>
      <c r="AE172" s="42">
        <v>3.1874756274413243</v>
      </c>
      <c r="AF172" s="42">
        <v>0.23880736008272138</v>
      </c>
      <c r="AH172" s="16">
        <v>11</v>
      </c>
      <c r="AI172" s="122">
        <v>45.759998321533203</v>
      </c>
      <c r="AJ172" s="122">
        <v>1.5599999427795399</v>
      </c>
      <c r="AK172" s="122">
        <v>12.2299995422363</v>
      </c>
      <c r="AL172" s="122"/>
      <c r="AM172" s="122">
        <v>16.75</v>
      </c>
      <c r="AN172" s="122">
        <v>10.6099996566772</v>
      </c>
      <c r="AO172" s="122">
        <v>10.420000076293899</v>
      </c>
      <c r="AP172" s="122">
        <v>0.33000001311302202</v>
      </c>
      <c r="AQ172" s="122">
        <v>1.6100000143051101</v>
      </c>
      <c r="AR172" s="122">
        <v>0.74000000953674305</v>
      </c>
      <c r="AS172" s="122">
        <v>0</v>
      </c>
      <c r="AT172" s="122">
        <v>0</v>
      </c>
      <c r="AU172" s="122">
        <v>0</v>
      </c>
      <c r="AV172" s="122">
        <v>100.00999757647503</v>
      </c>
      <c r="AW172" s="26"/>
      <c r="AX172" s="42">
        <v>6.5601392213438086</v>
      </c>
      <c r="AY172" s="42">
        <v>1.4398607786561914</v>
      </c>
      <c r="AZ172" s="42">
        <v>0</v>
      </c>
      <c r="BA172" s="42">
        <v>8</v>
      </c>
      <c r="BB172" s="42">
        <v>0.62636834504515315</v>
      </c>
      <c r="BC172" s="42">
        <v>0.16822784371976723</v>
      </c>
      <c r="BD172" s="42">
        <v>0</v>
      </c>
      <c r="BE172" s="42">
        <v>0.47373751658810903</v>
      </c>
      <c r="BF172" s="42">
        <v>2.2670419266795894</v>
      </c>
      <c r="BG172" s="42">
        <v>1.4646243679673812</v>
      </c>
      <c r="BH172" s="42">
        <v>0</v>
      </c>
      <c r="BI172" s="42">
        <v>5</v>
      </c>
      <c r="BJ172" s="42">
        <v>0</v>
      </c>
      <c r="BK172" s="42">
        <v>6.9831203984423329E-2</v>
      </c>
      <c r="BL172" s="42">
        <v>4.006634749603883E-2</v>
      </c>
      <c r="BM172" s="42">
        <v>1.6003563504543448</v>
      </c>
      <c r="BN172" s="42">
        <v>0.28974609806519314</v>
      </c>
      <c r="BO172" s="42">
        <v>2</v>
      </c>
      <c r="BP172" s="42">
        <v>0.15772840155028467</v>
      </c>
      <c r="BQ172" s="42">
        <v>0.13531692609830506</v>
      </c>
      <c r="BR172" s="42">
        <v>0.2930453276485897</v>
      </c>
      <c r="BS172" s="24" t="s">
        <v>622</v>
      </c>
      <c r="BT172" s="24" t="s">
        <v>623</v>
      </c>
      <c r="BU172" s="40">
        <v>0.59635496998110993</v>
      </c>
      <c r="BV172" s="42">
        <v>0.88564358179470093</v>
      </c>
      <c r="BW172" s="40">
        <v>0.27785109136838537</v>
      </c>
      <c r="BX172" s="40" t="s">
        <v>606</v>
      </c>
      <c r="BY172" s="40"/>
      <c r="BZ172" s="44">
        <v>865.96718730226075</v>
      </c>
      <c r="CA172" s="44">
        <v>365.68318095656304</v>
      </c>
      <c r="CB172" s="5">
        <v>324.7792425055257</v>
      </c>
      <c r="CC172" s="44">
        <v>350.34722032928465</v>
      </c>
      <c r="CD172" s="44">
        <v>349.69280032243677</v>
      </c>
      <c r="CE172" s="44">
        <v>137.9396506305448</v>
      </c>
      <c r="CF172" s="44">
        <v>607.29387386659391</v>
      </c>
      <c r="CG172" s="44">
        <v>-212.40756969873985</v>
      </c>
      <c r="CH172" s="40">
        <v>-0.86986664905550914</v>
      </c>
      <c r="CI172" s="44">
        <v>349.69280032243677</v>
      </c>
      <c r="CJ172" s="24">
        <v>221.08545592358644</v>
      </c>
      <c r="CK172" s="44">
        <v>337.23602141398123</v>
      </c>
      <c r="CL172" s="44">
        <v>834.28092403587675</v>
      </c>
      <c r="CM172" s="45">
        <v>-7.2800125098740009E-2</v>
      </c>
      <c r="CN172" s="45">
        <v>70.843039110192123</v>
      </c>
      <c r="CO172" s="45">
        <v>0.30261295615407241</v>
      </c>
      <c r="CP172" s="45">
        <v>15.420402084881141</v>
      </c>
      <c r="CQ172" s="45">
        <v>1.7364346870384053</v>
      </c>
      <c r="CR172" s="45">
        <v>0.47502958826583469</v>
      </c>
      <c r="CS172" s="45">
        <v>4.224064071926108</v>
      </c>
      <c r="CT172" s="45">
        <v>3.768988698863621</v>
      </c>
      <c r="CU172" s="45">
        <v>8.1548390770195791</v>
      </c>
      <c r="CV172" s="45">
        <v>104.9254102743409</v>
      </c>
      <c r="CW172" s="24"/>
      <c r="CX172" s="40">
        <v>73.627082309873671</v>
      </c>
      <c r="CY172" s="40">
        <v>72.872981526261739</v>
      </c>
      <c r="CZ172" s="40">
        <v>74.254925538242745</v>
      </c>
      <c r="DA172" s="40">
        <v>76.264505944398564</v>
      </c>
      <c r="DB172" s="40"/>
      <c r="DC172" s="40">
        <v>0.28482827399898741</v>
      </c>
      <c r="DD172" s="40">
        <v>0.25702461886368583</v>
      </c>
      <c r="DE172" s="40"/>
      <c r="DF172" s="40">
        <v>1.9549343845114722</v>
      </c>
      <c r="DG172" s="40">
        <v>1.8748974694991407</v>
      </c>
      <c r="DH172" s="40"/>
      <c r="DI172" s="40">
        <v>0.3365888648279759</v>
      </c>
      <c r="DJ172" s="40"/>
      <c r="DK172" s="40">
        <v>1.5341365573471717</v>
      </c>
      <c r="DL172" s="40">
        <v>2.9494679211706725</v>
      </c>
      <c r="DM172" s="40"/>
      <c r="DN172" s="40">
        <v>2.8112732213131695</v>
      </c>
      <c r="DO172" s="40">
        <v>2.624598810605943</v>
      </c>
      <c r="DP172" s="40"/>
      <c r="DQ172" s="40">
        <v>15.485697941185926</v>
      </c>
      <c r="DR172" s="40"/>
    </row>
    <row r="173" spans="1:122" s="43" customFormat="1" ht="10.5" customHeight="1">
      <c r="A173" s="17" t="s">
        <v>212</v>
      </c>
      <c r="B173" s="16">
        <v>13</v>
      </c>
      <c r="C173" s="17" t="s">
        <v>35</v>
      </c>
      <c r="D173" s="123">
        <v>0.20000000298023199</v>
      </c>
      <c r="E173" s="139">
        <v>200.00000298023198</v>
      </c>
      <c r="F173" s="141">
        <v>850</v>
      </c>
      <c r="G173" s="123">
        <v>67.349998474121094</v>
      </c>
      <c r="H173" s="123">
        <v>0.28999999165535001</v>
      </c>
      <c r="I173" s="123">
        <v>18.5200004577637</v>
      </c>
      <c r="J173" s="123">
        <v>2.3299999237060498</v>
      </c>
      <c r="K173" s="123">
        <v>5.9999998658895499E-2</v>
      </c>
      <c r="L173" s="123">
        <v>0.43000000715255698</v>
      </c>
      <c r="M173" s="123">
        <v>2.8399999141693102</v>
      </c>
      <c r="N173" s="123">
        <v>3.5699999332428001</v>
      </c>
      <c r="O173" s="123">
        <v>2.8800001144409202</v>
      </c>
      <c r="P173" s="123"/>
      <c r="Q173" s="122">
        <v>98.269998814910679</v>
      </c>
      <c r="R173" s="26"/>
      <c r="S173" s="26">
        <v>68.535666313554444</v>
      </c>
      <c r="T173" s="26">
        <v>0.29510531713911836</v>
      </c>
      <c r="U173" s="26">
        <v>18.846037123339855</v>
      </c>
      <c r="V173" s="26">
        <v>2.3710185731197089</v>
      </c>
      <c r="W173" s="26">
        <v>6.1056272903700901E-2</v>
      </c>
      <c r="X173" s="26">
        <v>0.43756997286878196</v>
      </c>
      <c r="Y173" s="26">
        <v>2.8899968946966057</v>
      </c>
      <c r="Z173" s="26">
        <v>3.6328482510382587</v>
      </c>
      <c r="AA173" s="26">
        <v>2.9307012813395219</v>
      </c>
      <c r="AB173" s="26">
        <v>0</v>
      </c>
      <c r="AC173" s="26">
        <v>100</v>
      </c>
      <c r="AD173" s="42">
        <v>0.73760291194578143</v>
      </c>
      <c r="AE173" s="42">
        <v>3.0398137992450049</v>
      </c>
      <c r="AF173" s="42">
        <v>0.24753616124260194</v>
      </c>
      <c r="AH173" s="16">
        <v>13</v>
      </c>
      <c r="AI173" s="122">
        <v>45.200000762939403</v>
      </c>
      <c r="AJ173" s="122">
        <v>1.9299999475479099</v>
      </c>
      <c r="AK173" s="122">
        <v>11.0299997329712</v>
      </c>
      <c r="AL173" s="122"/>
      <c r="AM173" s="122">
        <v>14.7299995422363</v>
      </c>
      <c r="AN173" s="122">
        <v>12.8999996185303</v>
      </c>
      <c r="AO173" s="122">
        <v>10.670000076293899</v>
      </c>
      <c r="AP173" s="122">
        <v>0.259999990463257</v>
      </c>
      <c r="AQ173" s="122">
        <v>1.71000003814697</v>
      </c>
      <c r="AR173" s="122">
        <v>1.0299999713897701</v>
      </c>
      <c r="AS173" s="122">
        <v>0</v>
      </c>
      <c r="AT173" s="122">
        <v>0</v>
      </c>
      <c r="AU173" s="122">
        <v>0</v>
      </c>
      <c r="AV173" s="122">
        <v>99.459999680519019</v>
      </c>
      <c r="AW173" s="26"/>
      <c r="AX173" s="42">
        <v>6.4765879333963445</v>
      </c>
      <c r="AY173" s="42">
        <v>1.5234120666036555</v>
      </c>
      <c r="AZ173" s="42">
        <v>0</v>
      </c>
      <c r="BA173" s="42">
        <v>8</v>
      </c>
      <c r="BB173" s="42">
        <v>0.33913950956830896</v>
      </c>
      <c r="BC173" s="42">
        <v>0.20802300274957822</v>
      </c>
      <c r="BD173" s="42">
        <v>0</v>
      </c>
      <c r="BE173" s="42">
        <v>0.63151669266685673</v>
      </c>
      <c r="BF173" s="42">
        <v>2.7549558762702486</v>
      </c>
      <c r="BG173" s="42">
        <v>1.0663649187450073</v>
      </c>
      <c r="BH173" s="42">
        <v>0</v>
      </c>
      <c r="BI173" s="42">
        <v>5</v>
      </c>
      <c r="BJ173" s="42">
        <v>0</v>
      </c>
      <c r="BK173" s="42">
        <v>6.7238071921109865E-2</v>
      </c>
      <c r="BL173" s="42">
        <v>3.1551491654253569E-2</v>
      </c>
      <c r="BM173" s="42">
        <v>1.6379255811970448</v>
      </c>
      <c r="BN173" s="42">
        <v>0.26328485522759171</v>
      </c>
      <c r="BO173" s="42">
        <v>2</v>
      </c>
      <c r="BP173" s="42">
        <v>0.21174324293362462</v>
      </c>
      <c r="BQ173" s="42">
        <v>0.1882514711633041</v>
      </c>
      <c r="BR173" s="42">
        <v>0.39999471409692872</v>
      </c>
      <c r="BS173" s="24" t="s">
        <v>622</v>
      </c>
      <c r="BT173" s="24" t="s">
        <v>332</v>
      </c>
      <c r="BU173" s="40">
        <v>0.70847734868953238</v>
      </c>
      <c r="BV173" s="42">
        <v>0.64057881840391973</v>
      </c>
      <c r="BW173" s="40">
        <v>0.21072962382203131</v>
      </c>
      <c r="BX173" s="40" t="s">
        <v>606</v>
      </c>
      <c r="BY173" s="40"/>
      <c r="BZ173" s="44">
        <v>882.65108094153948</v>
      </c>
      <c r="CA173" s="44">
        <v>274.11903700885233</v>
      </c>
      <c r="CB173" s="5">
        <v>341.98420800584989</v>
      </c>
      <c r="CC173" s="44">
        <v>288.77577673407154</v>
      </c>
      <c r="CD173" s="44">
        <v>325.23710408721587</v>
      </c>
      <c r="CE173" s="44">
        <v>180.51207519039531</v>
      </c>
      <c r="CF173" s="44">
        <v>481.91048313781852</v>
      </c>
      <c r="CG173" s="44">
        <v>-108.26370154367623</v>
      </c>
      <c r="CH173" s="40">
        <v>-0.40916004849433013</v>
      </c>
      <c r="CI173" s="44">
        <v>288.77577673407154</v>
      </c>
      <c r="CJ173" s="24">
        <v>250.41981466433467</v>
      </c>
      <c r="CK173" s="44">
        <v>315.37999236996075</v>
      </c>
      <c r="CL173" s="44">
        <v>872.44870375957441</v>
      </c>
      <c r="CM173" s="45">
        <v>1.4759349055560804</v>
      </c>
      <c r="CN173" s="45">
        <v>71.691483240390014</v>
      </c>
      <c r="CO173" s="45">
        <v>0.29350120371639499</v>
      </c>
      <c r="CP173" s="45">
        <v>15.611415173532857</v>
      </c>
      <c r="CQ173" s="45">
        <v>1.5048153912814848</v>
      </c>
      <c r="CR173" s="45">
        <v>0.32698249159515375</v>
      </c>
      <c r="CS173" s="45">
        <v>1.8913534636441884</v>
      </c>
      <c r="CT173" s="45">
        <v>6.1913246170832759</v>
      </c>
      <c r="CU173" s="45">
        <v>6.4874899588912358</v>
      </c>
      <c r="CV173" s="45">
        <v>103.99836554013461</v>
      </c>
      <c r="CW173" s="24"/>
      <c r="CX173" s="40">
        <v>68.638124914468548</v>
      </c>
      <c r="CY173" s="40">
        <v>69.647211206141122</v>
      </c>
      <c r="CZ173" s="40">
        <v>69.416453531874055</v>
      </c>
      <c r="DA173" s="40">
        <v>70.625759592483391</v>
      </c>
      <c r="DB173" s="40"/>
      <c r="DC173" s="40">
        <v>0.44928656306931347</v>
      </c>
      <c r="DD173" s="40">
        <v>0.40367397874854244</v>
      </c>
      <c r="DE173" s="40"/>
      <c r="DF173" s="40">
        <v>2.6449910896736228</v>
      </c>
      <c r="DG173" s="40">
        <v>2.5385361469293803</v>
      </c>
      <c r="DH173" s="40"/>
      <c r="DI173" s="40">
        <v>0.57371136974301462</v>
      </c>
      <c r="DJ173" s="40"/>
      <c r="DK173" s="40">
        <v>3.6394874675375117</v>
      </c>
      <c r="DL173" s="40">
        <v>3.0990519236544851</v>
      </c>
      <c r="DM173" s="40"/>
      <c r="DN173" s="40">
        <v>3.0839134707909261</v>
      </c>
      <c r="DO173" s="40">
        <v>2.4954634676644618</v>
      </c>
      <c r="DP173" s="40"/>
      <c r="DQ173" s="40">
        <v>15.32367252819321</v>
      </c>
      <c r="DR173" s="40"/>
    </row>
    <row r="174" spans="1:122" s="43" customFormat="1" ht="10.5" customHeight="1">
      <c r="A174" s="17" t="s">
        <v>212</v>
      </c>
      <c r="B174" s="16">
        <v>17</v>
      </c>
      <c r="C174" s="17" t="s">
        <v>215</v>
      </c>
      <c r="D174" s="123">
        <v>0.30000001192092901</v>
      </c>
      <c r="E174" s="139">
        <v>300.00001192092901</v>
      </c>
      <c r="F174" s="141">
        <v>875</v>
      </c>
      <c r="G174" s="123">
        <v>63.619998931884801</v>
      </c>
      <c r="H174" s="123">
        <v>0.36000001430511502</v>
      </c>
      <c r="I174" s="123">
        <v>19.450000762939499</v>
      </c>
      <c r="J174" s="123">
        <v>1.9099999666214</v>
      </c>
      <c r="K174" s="123">
        <v>7.0000000298023196E-2</v>
      </c>
      <c r="L174" s="123">
        <v>0.87999999523162797</v>
      </c>
      <c r="M174" s="123">
        <v>4.1300001144409197</v>
      </c>
      <c r="N174" s="123">
        <v>3.3399999141693102</v>
      </c>
      <c r="O174" s="123">
        <v>2.4900000095367401</v>
      </c>
      <c r="P174" s="123"/>
      <c r="Q174" s="122">
        <v>96.249999709427442</v>
      </c>
      <c r="R174" s="26"/>
      <c r="S174" s="26">
        <v>66.098700388518949</v>
      </c>
      <c r="T174" s="26">
        <v>0.37402599001759163</v>
      </c>
      <c r="U174" s="26">
        <v>20.207793061462649</v>
      </c>
      <c r="V174" s="26">
        <v>1.9844155557273424</v>
      </c>
      <c r="W174" s="26">
        <v>7.2727273256466177E-2</v>
      </c>
      <c r="X174" s="26">
        <v>0.91428571209173137</v>
      </c>
      <c r="Y174" s="26">
        <v>4.2909092227627266</v>
      </c>
      <c r="Z174" s="26">
        <v>3.4701297914312264</v>
      </c>
      <c r="AA174" s="26">
        <v>2.5870130047313142</v>
      </c>
      <c r="AB174" s="26">
        <v>0</v>
      </c>
      <c r="AC174" s="26">
        <v>99.999999999999972</v>
      </c>
      <c r="AD174" s="42">
        <v>0.70549151301149227</v>
      </c>
      <c r="AE174" s="42">
        <v>1.2176156684038915</v>
      </c>
      <c r="AF174" s="42">
        <v>0.45093476486831502</v>
      </c>
      <c r="AH174" s="16">
        <v>17</v>
      </c>
      <c r="AI174" s="122">
        <v>45.2700004577637</v>
      </c>
      <c r="AJ174" s="122">
        <v>1.45000004768372</v>
      </c>
      <c r="AK174" s="122">
        <v>10.420000076293899</v>
      </c>
      <c r="AL174" s="122"/>
      <c r="AM174" s="122">
        <v>8.8400001525878906</v>
      </c>
      <c r="AN174" s="122">
        <v>16.5100002288818</v>
      </c>
      <c r="AO174" s="122">
        <v>11.8999996185303</v>
      </c>
      <c r="AP174" s="122">
        <v>0.17000000178813901</v>
      </c>
      <c r="AQ174" s="122">
        <v>1.7200000286102299</v>
      </c>
      <c r="AR174" s="122">
        <v>1.16999995708466</v>
      </c>
      <c r="AS174" s="122">
        <v>0</v>
      </c>
      <c r="AT174" s="122">
        <v>0</v>
      </c>
      <c r="AU174" s="122">
        <v>0</v>
      </c>
      <c r="AV174" s="122">
        <v>97.450000569224329</v>
      </c>
      <c r="AW174" s="26"/>
      <c r="AX174" s="42">
        <v>6.4901257968400534</v>
      </c>
      <c r="AY174" s="42">
        <v>1.5098742031599466</v>
      </c>
      <c r="AZ174" s="42">
        <v>0</v>
      </c>
      <c r="BA174" s="42">
        <v>8</v>
      </c>
      <c r="BB174" s="42">
        <v>0.25062291919723201</v>
      </c>
      <c r="BC174" s="42">
        <v>0.15637123706669898</v>
      </c>
      <c r="BD174" s="42">
        <v>0</v>
      </c>
      <c r="BE174" s="42">
        <v>0.56834883650217449</v>
      </c>
      <c r="BF174" s="42">
        <v>3.5278232732398362</v>
      </c>
      <c r="BG174" s="42">
        <v>0.49153553588589993</v>
      </c>
      <c r="BH174" s="42">
        <v>5.2981981081581253E-3</v>
      </c>
      <c r="BI174" s="42">
        <v>5</v>
      </c>
      <c r="BJ174" s="42">
        <v>0</v>
      </c>
      <c r="BK174" s="42">
        <v>0</v>
      </c>
      <c r="BL174" s="42">
        <v>1.534278039994269E-2</v>
      </c>
      <c r="BM174" s="42">
        <v>1.8277276517771008</v>
      </c>
      <c r="BN174" s="42">
        <v>0.15692956782295653</v>
      </c>
      <c r="BO174" s="42">
        <v>2</v>
      </c>
      <c r="BP174" s="42">
        <v>0.32113485472417314</v>
      </c>
      <c r="BQ174" s="42">
        <v>0.21395468642592705</v>
      </c>
      <c r="BR174" s="42">
        <v>0.53508954115010021</v>
      </c>
      <c r="BS174" s="24" t="s">
        <v>622</v>
      </c>
      <c r="BT174" s="24" t="s">
        <v>624</v>
      </c>
      <c r="BU174" s="40">
        <v>0.87770797303045078</v>
      </c>
      <c r="BV174" s="42">
        <v>0.30037565537110766</v>
      </c>
      <c r="BW174" s="40">
        <v>0.24669168044203502</v>
      </c>
      <c r="BX174" s="40" t="s">
        <v>606</v>
      </c>
      <c r="BY174" s="40"/>
      <c r="BZ174" s="44">
        <v>919.6719786604142</v>
      </c>
      <c r="CA174" s="44">
        <v>240.80650511489765</v>
      </c>
      <c r="CB174" s="5">
        <v>316.52438587081571</v>
      </c>
      <c r="CC174" s="44">
        <v>267.06791845834061</v>
      </c>
      <c r="CD174" s="44">
        <v>312.95592544605501</v>
      </c>
      <c r="CE174" s="44">
        <v>289.4455105488438</v>
      </c>
      <c r="CF174" s="44">
        <v>664.21167733971185</v>
      </c>
      <c r="CG174" s="44">
        <v>22.377592090503185</v>
      </c>
      <c r="CH174" s="40">
        <v>-1.0984534114562632</v>
      </c>
      <c r="CI174" s="44">
        <v>267.06791845834061</v>
      </c>
      <c r="CJ174" s="24">
        <v>224.99887517535268</v>
      </c>
      <c r="CK174" s="44">
        <v>291.79615216457819</v>
      </c>
      <c r="CL174" s="44">
        <v>877.6636354788368</v>
      </c>
      <c r="CM174" s="45">
        <v>4.5880371559822555</v>
      </c>
      <c r="CN174" s="45">
        <v>72.871554775803858</v>
      </c>
      <c r="CO174" s="45">
        <v>0.29371902757135815</v>
      </c>
      <c r="CP174" s="45">
        <v>15.836348779588292</v>
      </c>
      <c r="CQ174" s="45">
        <v>1.1123447204975125</v>
      </c>
      <c r="CR174" s="45">
        <v>0.56150140790790903</v>
      </c>
      <c r="CS174" s="45">
        <v>1.0063572504812477</v>
      </c>
      <c r="CT174" s="45">
        <v>7.8156078526646322</v>
      </c>
      <c r="CU174" s="45">
        <v>6.8145412270659316</v>
      </c>
      <c r="CV174" s="45">
        <v>106.31197504158074</v>
      </c>
      <c r="CW174" s="24"/>
      <c r="CX174" s="40">
        <v>64.515996450762401</v>
      </c>
      <c r="CY174" s="40">
        <v>66.526606704691815</v>
      </c>
      <c r="CZ174" s="40">
        <v>64.447909552373005</v>
      </c>
      <c r="DA174" s="40">
        <v>65.444911995391266</v>
      </c>
      <c r="DB174" s="40"/>
      <c r="DC174" s="40">
        <v>0.60869355188091756</v>
      </c>
      <c r="DD174" s="40">
        <v>0.55805209905362441</v>
      </c>
      <c r="DE174" s="40"/>
      <c r="DF174" s="40">
        <v>2.4199726072301204</v>
      </c>
      <c r="DG174" s="40">
        <v>2.5403030597030756</v>
      </c>
      <c r="DH174" s="40"/>
      <c r="DI174" s="40">
        <v>1.3362756958488002</v>
      </c>
      <c r="DJ174" s="40"/>
      <c r="DK174" s="40">
        <v>5.8045020645859733</v>
      </c>
      <c r="DL174" s="40">
        <v>4.5807932931386164</v>
      </c>
      <c r="DM174" s="40"/>
      <c r="DN174" s="40">
        <v>2.6211075323398978</v>
      </c>
      <c r="DO174" s="40">
        <v>1.9504885009393789</v>
      </c>
      <c r="DP174" s="40"/>
      <c r="DQ174" s="40">
        <v>15.673547010704844</v>
      </c>
      <c r="DR174" s="40"/>
    </row>
    <row r="175" spans="1:122" s="43" customFormat="1" ht="10.5" customHeight="1">
      <c r="A175" s="17" t="s">
        <v>212</v>
      </c>
      <c r="B175" s="16">
        <v>18</v>
      </c>
      <c r="C175" s="17" t="s">
        <v>213</v>
      </c>
      <c r="D175" s="123">
        <v>0.30000001192092901</v>
      </c>
      <c r="E175" s="139">
        <v>300.00001192092901</v>
      </c>
      <c r="F175" s="141">
        <v>875</v>
      </c>
      <c r="G175" s="123">
        <v>68.559997558593807</v>
      </c>
      <c r="H175" s="123">
        <v>0.34000000357627902</v>
      </c>
      <c r="I175" s="123">
        <v>17.909999847412099</v>
      </c>
      <c r="J175" s="123">
        <v>1.7699999809265099</v>
      </c>
      <c r="K175" s="123">
        <v>5.0000000745058101E-2</v>
      </c>
      <c r="L175" s="123">
        <v>0.72000002861022905</v>
      </c>
      <c r="M175" s="123">
        <v>2.8099999427795401</v>
      </c>
      <c r="N175" s="123">
        <v>3.4800000190734899</v>
      </c>
      <c r="O175" s="123">
        <v>2.96000003814697</v>
      </c>
      <c r="P175" s="123"/>
      <c r="Q175" s="122">
        <v>98.599997419863982</v>
      </c>
      <c r="R175" s="26"/>
      <c r="S175" s="26">
        <v>69.533467903298032</v>
      </c>
      <c r="T175" s="26">
        <v>0.3448275988573023</v>
      </c>
      <c r="U175" s="26">
        <v>18.164300523403405</v>
      </c>
      <c r="V175" s="26">
        <v>1.7951318734719612</v>
      </c>
      <c r="W175" s="26">
        <v>5.0709941230672975E-2</v>
      </c>
      <c r="X175" s="26">
        <v>0.73022317185697772</v>
      </c>
      <c r="Y175" s="26">
        <v>2.8498985966640977</v>
      </c>
      <c r="Z175" s="26">
        <v>3.5294118764068121</v>
      </c>
      <c r="AA175" s="26">
        <v>3.0020285148107391</v>
      </c>
      <c r="AB175" s="26">
        <v>0</v>
      </c>
      <c r="AC175" s="26">
        <v>100</v>
      </c>
      <c r="AD175" s="42">
        <v>0.74568888698220359</v>
      </c>
      <c r="AE175" s="42">
        <v>1.3791143776710091</v>
      </c>
      <c r="AF175" s="42">
        <v>0.42032447426043124</v>
      </c>
      <c r="AH175" s="16">
        <v>18</v>
      </c>
      <c r="AI175" s="122">
        <v>46.669998168945298</v>
      </c>
      <c r="AJ175" s="122">
        <v>1.58000004291534</v>
      </c>
      <c r="AK175" s="122">
        <v>10.4099998474121</v>
      </c>
      <c r="AL175" s="122"/>
      <c r="AM175" s="122">
        <v>9.9200000762939506</v>
      </c>
      <c r="AN175" s="122">
        <v>16.079999923706101</v>
      </c>
      <c r="AO175" s="122">
        <v>10.9899997711182</v>
      </c>
      <c r="AP175" s="122">
        <v>0.25</v>
      </c>
      <c r="AQ175" s="122">
        <v>1.7400000095367401</v>
      </c>
      <c r="AR175" s="122">
        <v>1.0900000333786</v>
      </c>
      <c r="AS175" s="122">
        <v>0</v>
      </c>
      <c r="AT175" s="122">
        <v>0</v>
      </c>
      <c r="AU175" s="122">
        <v>0</v>
      </c>
      <c r="AV175" s="122">
        <v>98.729997873306331</v>
      </c>
      <c r="AW175" s="26"/>
      <c r="AX175" s="42">
        <v>6.5935600177911153</v>
      </c>
      <c r="AY175" s="42">
        <v>1.4064399822088847</v>
      </c>
      <c r="AZ175" s="42">
        <v>0</v>
      </c>
      <c r="BA175" s="42">
        <v>8</v>
      </c>
      <c r="BB175" s="42">
        <v>0.32679675059375657</v>
      </c>
      <c r="BC175" s="42">
        <v>0.16791346287784747</v>
      </c>
      <c r="BD175" s="42">
        <v>0</v>
      </c>
      <c r="BE175" s="42">
        <v>0.57857532527652467</v>
      </c>
      <c r="BF175" s="42">
        <v>3.3859874809245469</v>
      </c>
      <c r="BG175" s="42">
        <v>0.54072698032732447</v>
      </c>
      <c r="BH175" s="42">
        <v>0</v>
      </c>
      <c r="BI175" s="42">
        <v>5</v>
      </c>
      <c r="BJ175" s="42">
        <v>0</v>
      </c>
      <c r="BK175" s="42">
        <v>5.2778235082210578E-2</v>
      </c>
      <c r="BL175" s="42">
        <v>2.9913065943993108E-2</v>
      </c>
      <c r="BM175" s="42">
        <v>1.6634194767517976</v>
      </c>
      <c r="BN175" s="42">
        <v>0.25388922222199883</v>
      </c>
      <c r="BO175" s="42">
        <v>2</v>
      </c>
      <c r="BP175" s="42">
        <v>0.22270281867877478</v>
      </c>
      <c r="BQ175" s="42">
        <v>0.19642738412612507</v>
      </c>
      <c r="BR175" s="42">
        <v>0.41913020280489988</v>
      </c>
      <c r="BS175" s="24" t="s">
        <v>622</v>
      </c>
      <c r="BT175" s="24" t="s">
        <v>623</v>
      </c>
      <c r="BU175" s="40">
        <v>0.85085907659630244</v>
      </c>
      <c r="BV175" s="42">
        <v>0.34608690836519296</v>
      </c>
      <c r="BW175" s="40">
        <v>0.25094866239423164</v>
      </c>
      <c r="BX175" s="40" t="s">
        <v>606</v>
      </c>
      <c r="BY175" s="40"/>
      <c r="BZ175" s="44">
        <v>886.8975557634642</v>
      </c>
      <c r="CA175" s="44">
        <v>228.6128891628521</v>
      </c>
      <c r="CB175" s="5">
        <v>376.61920662547925</v>
      </c>
      <c r="CC175" s="44">
        <v>280.34420815441263</v>
      </c>
      <c r="CD175" s="44">
        <v>319.64659104668266</v>
      </c>
      <c r="CE175" s="44">
        <v>341.8956316161175</v>
      </c>
      <c r="CF175" s="44">
        <v>597.45311540001148</v>
      </c>
      <c r="CG175" s="44">
        <v>61.551423461704871</v>
      </c>
      <c r="CH175" s="40">
        <v>-0.58635859480776742</v>
      </c>
      <c r="CI175" s="44">
        <v>280.34420815441263</v>
      </c>
      <c r="CJ175" s="24">
        <v>291.27375150653972</v>
      </c>
      <c r="CK175" s="44">
        <v>328.48170738994594</v>
      </c>
      <c r="CL175" s="44">
        <v>895.51774453488292</v>
      </c>
      <c r="CM175" s="45">
        <v>3.8508108736858784</v>
      </c>
      <c r="CN175" s="45">
        <v>73.419471831458438</v>
      </c>
      <c r="CO175" s="45">
        <v>0.25004034123061719</v>
      </c>
      <c r="CP175" s="45">
        <v>15.436731105457023</v>
      </c>
      <c r="CQ175" s="45">
        <v>1.0626080830782054</v>
      </c>
      <c r="CR175" s="45">
        <v>0.37410250315722315</v>
      </c>
      <c r="CS175" s="45">
        <v>0.48076695303731576</v>
      </c>
      <c r="CT175" s="45">
        <v>7.8896733106044401</v>
      </c>
      <c r="CU175" s="45">
        <v>6.1147487181050586</v>
      </c>
      <c r="CV175" s="45">
        <v>105.02814284612832</v>
      </c>
      <c r="CW175" s="24"/>
      <c r="CX175" s="40">
        <v>66.045161180928957</v>
      </c>
      <c r="CY175" s="40">
        <v>67.997797568990421</v>
      </c>
      <c r="CZ175" s="40">
        <v>68.080720311142215</v>
      </c>
      <c r="DA175" s="40">
        <v>69.108584655026831</v>
      </c>
      <c r="DB175" s="40"/>
      <c r="DC175" s="40">
        <v>0.60596926195505685</v>
      </c>
      <c r="DD175" s="40">
        <v>0.55498982803157071</v>
      </c>
      <c r="DE175" s="40"/>
      <c r="DF175" s="40">
        <v>2.4000461476485384</v>
      </c>
      <c r="DG175" s="40">
        <v>2.4168434900682541</v>
      </c>
      <c r="DH175" s="40"/>
      <c r="DI175" s="40">
        <v>0.92207832729186512</v>
      </c>
      <c r="DJ175" s="40"/>
      <c r="DK175" s="40">
        <v>5.0402503009563517</v>
      </c>
      <c r="DL175" s="40">
        <v>4.0752451970443584</v>
      </c>
      <c r="DM175" s="40"/>
      <c r="DN175" s="40">
        <v>2.5801057452854108</v>
      </c>
      <c r="DO175" s="40">
        <v>1.8338047880767681</v>
      </c>
      <c r="DP175" s="40"/>
      <c r="DQ175" s="40">
        <v>15.47114301084371</v>
      </c>
      <c r="DR175" s="40"/>
    </row>
    <row r="176" spans="1:122" s="43" customFormat="1" ht="10.5" customHeight="1">
      <c r="A176" s="17" t="s">
        <v>212</v>
      </c>
      <c r="B176" s="16">
        <v>50</v>
      </c>
      <c r="C176" s="17" t="s">
        <v>214</v>
      </c>
      <c r="D176" s="123">
        <v>0.20000000298023199</v>
      </c>
      <c r="E176" s="139">
        <v>200.00000298023198</v>
      </c>
      <c r="F176" s="141">
        <v>800</v>
      </c>
      <c r="G176" s="123">
        <v>70.319999694824205</v>
      </c>
      <c r="H176" s="123">
        <v>0.230000004172325</v>
      </c>
      <c r="I176" s="123">
        <v>13.3400001525879</v>
      </c>
      <c r="J176" s="123">
        <v>1.79999995231628</v>
      </c>
      <c r="K176" s="123">
        <v>3.9999999105930301E-2</v>
      </c>
      <c r="L176" s="123">
        <v>0.31999999284744302</v>
      </c>
      <c r="M176" s="123">
        <v>2.0499999523162802</v>
      </c>
      <c r="N176" s="123">
        <v>3.0599999427795401</v>
      </c>
      <c r="O176" s="123">
        <v>3.1400001049041801</v>
      </c>
      <c r="P176" s="123"/>
      <c r="Q176" s="122">
        <v>94.299999795854092</v>
      </c>
      <c r="R176" s="26"/>
      <c r="S176" s="26">
        <v>74.570519456051827</v>
      </c>
      <c r="T176" s="26">
        <v>0.24390244397692667</v>
      </c>
      <c r="U176" s="26">
        <v>14.146341655850559</v>
      </c>
      <c r="V176" s="26">
        <v>1.9088016502789189</v>
      </c>
      <c r="W176" s="26">
        <v>4.2417814626219019E-2</v>
      </c>
      <c r="X176" s="26">
        <v>0.33934251700975276</v>
      </c>
      <c r="Y176" s="26">
        <v>2.1739129976184888</v>
      </c>
      <c r="Z176" s="26">
        <v>3.2449628307571565</v>
      </c>
      <c r="AA176" s="26">
        <v>3.329798633830146</v>
      </c>
      <c r="AB176" s="26">
        <v>0</v>
      </c>
      <c r="AC176" s="26">
        <v>100</v>
      </c>
      <c r="AD176" s="42">
        <v>0.79965521276478069</v>
      </c>
      <c r="AE176" s="42">
        <v>3.1556008410062475</v>
      </c>
      <c r="AF176" s="42">
        <v>0.24063908884902854</v>
      </c>
      <c r="AH176" s="16">
        <v>50</v>
      </c>
      <c r="AI176" s="122">
        <v>45.470001220703097</v>
      </c>
      <c r="AJ176" s="122">
        <v>1.7699999809265099</v>
      </c>
      <c r="AK176" s="122">
        <v>11.579999923706101</v>
      </c>
      <c r="AL176" s="122"/>
      <c r="AM176" s="122">
        <v>15.2399997711182</v>
      </c>
      <c r="AN176" s="122">
        <v>11.7700004577637</v>
      </c>
      <c r="AO176" s="122">
        <v>10.460000038146999</v>
      </c>
      <c r="AP176" s="122">
        <v>0.270000010728836</v>
      </c>
      <c r="AQ176" s="122">
        <v>1.62000000476837</v>
      </c>
      <c r="AR176" s="122">
        <v>0.56999999284744296</v>
      </c>
      <c r="AS176" s="122">
        <v>0</v>
      </c>
      <c r="AT176" s="122">
        <v>0</v>
      </c>
      <c r="AU176" s="122">
        <v>0</v>
      </c>
      <c r="AV176" s="122">
        <v>98.750001400709266</v>
      </c>
      <c r="AW176" s="26"/>
      <c r="AX176" s="42">
        <v>6.5534437536146735</v>
      </c>
      <c r="AY176" s="42">
        <v>1.4465562463853265</v>
      </c>
      <c r="AZ176" s="42">
        <v>0</v>
      </c>
      <c r="BA176" s="42">
        <v>8</v>
      </c>
      <c r="BB176" s="42">
        <v>0.52032504110429723</v>
      </c>
      <c r="BC176" s="42">
        <v>0.19189520006800548</v>
      </c>
      <c r="BD176" s="42">
        <v>0</v>
      </c>
      <c r="BE176" s="42">
        <v>0.53386737282806962</v>
      </c>
      <c r="BF176" s="42">
        <v>2.5283559546051348</v>
      </c>
      <c r="BG176" s="42">
        <v>1.2255564313944927</v>
      </c>
      <c r="BH176" s="42">
        <v>0</v>
      </c>
      <c r="BI176" s="42">
        <v>5</v>
      </c>
      <c r="BJ176" s="42">
        <v>0</v>
      </c>
      <c r="BK176" s="42">
        <v>7.7508582889878053E-2</v>
      </c>
      <c r="BL176" s="42">
        <v>3.2956959003925014E-2</v>
      </c>
      <c r="BM176" s="42">
        <v>1.6150955317675102</v>
      </c>
      <c r="BN176" s="42">
        <v>0.27443892633868683</v>
      </c>
      <c r="BO176" s="42">
        <v>2</v>
      </c>
      <c r="BP176" s="42">
        <v>0.17822405674609798</v>
      </c>
      <c r="BQ176" s="42">
        <v>0.10478830190953073</v>
      </c>
      <c r="BR176" s="42">
        <v>0.28301235865562868</v>
      </c>
      <c r="BS176" s="24" t="s">
        <v>622</v>
      </c>
      <c r="BT176" s="24" t="s">
        <v>623</v>
      </c>
      <c r="BU176" s="40">
        <v>0.65990032813803556</v>
      </c>
      <c r="BV176" s="42">
        <v>0.72638692605829913</v>
      </c>
      <c r="BW176" s="40">
        <v>0.23018973648982527</v>
      </c>
      <c r="BX176" s="40" t="s">
        <v>606</v>
      </c>
      <c r="BY176" s="40"/>
      <c r="BZ176" s="44">
        <v>869.76441966593939</v>
      </c>
      <c r="CA176" s="44">
        <v>317.33819822042068</v>
      </c>
      <c r="CB176" s="5">
        <v>275.95282984776429</v>
      </c>
      <c r="CC176" s="44">
        <v>318.87327703676107</v>
      </c>
      <c r="CD176" s="44">
        <v>318.93967858259566</v>
      </c>
      <c r="CE176" s="44">
        <v>27.195377340869271</v>
      </c>
      <c r="CF176" s="44">
        <v>498.43039588982566</v>
      </c>
      <c r="CG176" s="44">
        <v>-291.67789969589182</v>
      </c>
      <c r="CH176" s="40">
        <v>-0.80621592525358854</v>
      </c>
      <c r="CI176" s="44">
        <v>318.87327703676107</v>
      </c>
      <c r="CJ176" s="24">
        <v>168.73720049117841</v>
      </c>
      <c r="CK176" s="44">
        <v>297.41305344226271</v>
      </c>
      <c r="CL176" s="44">
        <v>843.88527797136453</v>
      </c>
      <c r="CM176" s="45">
        <v>-0.15039741107461224</v>
      </c>
      <c r="CN176" s="45">
        <v>70.009341076738835</v>
      </c>
      <c r="CO176" s="45">
        <v>0.36065842899085637</v>
      </c>
      <c r="CP176" s="45">
        <v>15.490464829218682</v>
      </c>
      <c r="CQ176" s="45">
        <v>2.1540640200901651</v>
      </c>
      <c r="CR176" s="45">
        <v>0.75735738286914245</v>
      </c>
      <c r="CS176" s="45">
        <v>4.5566470095549434</v>
      </c>
      <c r="CT176" s="45">
        <v>2.9147604685057753</v>
      </c>
      <c r="CU176" s="45">
        <v>7.2445113194887796</v>
      </c>
      <c r="CV176" s="45">
        <v>103.48780453545717</v>
      </c>
      <c r="CW176" s="24"/>
      <c r="CX176" s="40">
        <v>73.076607082330042</v>
      </c>
      <c r="CY176" s="40">
        <v>72.189186998231364</v>
      </c>
      <c r="CZ176" s="40">
        <v>72.466259803448054</v>
      </c>
      <c r="DA176" s="40">
        <v>74.223482758550801</v>
      </c>
      <c r="DB176" s="40"/>
      <c r="DC176" s="40">
        <v>0.34448178078867076</v>
      </c>
      <c r="DD176" s="40">
        <v>0.30870506527293629</v>
      </c>
      <c r="DE176" s="40"/>
      <c r="DF176" s="40">
        <v>2.0466122936430517</v>
      </c>
      <c r="DG176" s="40">
        <v>2.0508130565206049</v>
      </c>
      <c r="DH176" s="40"/>
      <c r="DI176" s="40">
        <v>0.42602196355248168</v>
      </c>
      <c r="DJ176" s="40"/>
      <c r="DK176" s="40">
        <v>2.4304364977635364</v>
      </c>
      <c r="DL176" s="40">
        <v>3.0849255139769389</v>
      </c>
      <c r="DM176" s="40"/>
      <c r="DN176" s="40">
        <v>2.5068903963606779</v>
      </c>
      <c r="DO176" s="40">
        <v>2.5647954628213632</v>
      </c>
      <c r="DP176" s="40"/>
      <c r="DQ176" s="40">
        <v>15.573596928689147</v>
      </c>
      <c r="DR176" s="40"/>
    </row>
    <row r="177" spans="1:122" s="43" customFormat="1" ht="10.5" customHeight="1">
      <c r="A177" s="17" t="s">
        <v>212</v>
      </c>
      <c r="B177" s="16">
        <v>51</v>
      </c>
      <c r="C177" s="17" t="s">
        <v>213</v>
      </c>
      <c r="D177" s="123">
        <v>0.20000000298023199</v>
      </c>
      <c r="E177" s="139">
        <v>200.00000298023198</v>
      </c>
      <c r="F177" s="141">
        <v>800</v>
      </c>
      <c r="G177" s="123">
        <v>74.169998168945298</v>
      </c>
      <c r="H177" s="123">
        <v>0.18999999761581399</v>
      </c>
      <c r="I177" s="123">
        <v>11.710000038146999</v>
      </c>
      <c r="J177" s="123">
        <v>1.3600000143051101</v>
      </c>
      <c r="K177" s="123">
        <v>1.9999999552965199E-2</v>
      </c>
      <c r="L177" s="123">
        <v>0.230000004172325</v>
      </c>
      <c r="M177" s="123">
        <v>1.45000004768372</v>
      </c>
      <c r="N177" s="123">
        <v>2.7200000286102299</v>
      </c>
      <c r="O177" s="123">
        <v>4.1199998855590803</v>
      </c>
      <c r="P177" s="123"/>
      <c r="Q177" s="122">
        <v>95.969998184591546</v>
      </c>
      <c r="R177" s="26"/>
      <c r="S177" s="26">
        <v>77.284567648198262</v>
      </c>
      <c r="T177" s="26">
        <v>0.19797853621958222</v>
      </c>
      <c r="U177" s="26">
        <v>12.201729977762048</v>
      </c>
      <c r="V177" s="26">
        <v>1.4171095551020494</v>
      </c>
      <c r="W177" s="26">
        <v>2.0839845713549569E-2</v>
      </c>
      <c r="X177" s="26">
        <v>0.23965823541012907</v>
      </c>
      <c r="Y177" s="26">
        <v>1.5108888976894082</v>
      </c>
      <c r="Z177" s="26">
        <v>2.834219110204109</v>
      </c>
      <c r="AA177" s="26">
        <v>4.2930081937008584</v>
      </c>
      <c r="AB177" s="26">
        <v>0</v>
      </c>
      <c r="AC177" s="26">
        <v>99.999999999999986</v>
      </c>
      <c r="AD177" s="42">
        <v>0.83288369544625529</v>
      </c>
      <c r="AE177" s="42">
        <v>3.3171919836300479</v>
      </c>
      <c r="AF177" s="42">
        <v>0.23163204318728597</v>
      </c>
      <c r="AH177" s="16">
        <v>51</v>
      </c>
      <c r="AI177" s="122">
        <v>46.049999237060597</v>
      </c>
      <c r="AJ177" s="122">
        <v>1.87000000476837</v>
      </c>
      <c r="AK177" s="122">
        <v>11.0299997329712</v>
      </c>
      <c r="AL177" s="122"/>
      <c r="AM177" s="122">
        <v>16.309999465942401</v>
      </c>
      <c r="AN177" s="122">
        <v>10.6499996185303</v>
      </c>
      <c r="AO177" s="122">
        <v>9.7600002288818395</v>
      </c>
      <c r="AP177" s="122">
        <v>0.25</v>
      </c>
      <c r="AQ177" s="122">
        <v>1.6000000238418599</v>
      </c>
      <c r="AR177" s="122">
        <v>0.68000000715255704</v>
      </c>
      <c r="AS177" s="122">
        <v>0</v>
      </c>
      <c r="AT177" s="122">
        <v>0</v>
      </c>
      <c r="AU177" s="122">
        <v>0</v>
      </c>
      <c r="AV177" s="122">
        <v>98.199998319149117</v>
      </c>
      <c r="AW177" s="26"/>
      <c r="AX177" s="42">
        <v>6.7114770634777106</v>
      </c>
      <c r="AY177" s="42">
        <v>1.2885229365222894</v>
      </c>
      <c r="AZ177" s="42">
        <v>0</v>
      </c>
      <c r="BA177" s="42">
        <v>8</v>
      </c>
      <c r="BB177" s="42">
        <v>0.60595244678082749</v>
      </c>
      <c r="BC177" s="42">
        <v>0.20501060637927077</v>
      </c>
      <c r="BD177" s="42">
        <v>0</v>
      </c>
      <c r="BE177" s="42">
        <v>0.35982639618146806</v>
      </c>
      <c r="BF177" s="42">
        <v>2.3134238098543296</v>
      </c>
      <c r="BG177" s="42">
        <v>1.5157867408041041</v>
      </c>
      <c r="BH177" s="42">
        <v>0</v>
      </c>
      <c r="BI177" s="42">
        <v>5</v>
      </c>
      <c r="BJ177" s="42">
        <v>0</v>
      </c>
      <c r="BK177" s="42">
        <v>0.11233948641111513</v>
      </c>
      <c r="BL177" s="42">
        <v>3.0857961404755871E-2</v>
      </c>
      <c r="BM177" s="42">
        <v>1.5239131964249604</v>
      </c>
      <c r="BN177" s="42">
        <v>0.33288935575916856</v>
      </c>
      <c r="BO177" s="42">
        <v>2</v>
      </c>
      <c r="BP177" s="42">
        <v>0.11919952640759918</v>
      </c>
      <c r="BQ177" s="42">
        <v>0.12641271015302655</v>
      </c>
      <c r="BR177" s="42">
        <v>0.24561223656062572</v>
      </c>
      <c r="BS177" s="24" t="s">
        <v>622</v>
      </c>
      <c r="BT177" s="24" t="s">
        <v>623</v>
      </c>
      <c r="BU177" s="40">
        <v>0.58693249815352</v>
      </c>
      <c r="BV177" s="42">
        <v>0.85913990757374892</v>
      </c>
      <c r="BW177" s="40">
        <v>0.25899613643512442</v>
      </c>
      <c r="BX177" s="40" t="s">
        <v>606</v>
      </c>
      <c r="BY177" s="40"/>
      <c r="BZ177" s="44">
        <v>843.44017177686533</v>
      </c>
      <c r="CA177" s="44">
        <v>284.29335768974471</v>
      </c>
      <c r="CB177" s="5">
        <v>262.24837789999168</v>
      </c>
      <c r="CC177" s="44">
        <v>288.11086487293142</v>
      </c>
      <c r="CD177" s="44">
        <v>276.3574269683449</v>
      </c>
      <c r="CE177" s="44">
        <v>52.621420435687469</v>
      </c>
      <c r="CF177" s="44">
        <v>503.68848063185266</v>
      </c>
      <c r="CG177" s="44">
        <v>-235.48944443724395</v>
      </c>
      <c r="CH177" s="40">
        <v>-0.92065432268921055</v>
      </c>
      <c r="CI177" s="44">
        <v>288.11086487293142</v>
      </c>
      <c r="CJ177" s="24">
        <v>157.54917691217244</v>
      </c>
      <c r="CK177" s="44">
        <v>275.17962138646158</v>
      </c>
      <c r="CL177" s="44">
        <v>822.80129885425185</v>
      </c>
      <c r="CM177" s="45">
        <v>-0.68670315983995356</v>
      </c>
      <c r="CN177" s="45">
        <v>72.650740732968885</v>
      </c>
      <c r="CO177" s="45">
        <v>0.2802644625049468</v>
      </c>
      <c r="CP177" s="45">
        <v>14.761439381960857</v>
      </c>
      <c r="CQ177" s="45">
        <v>1.5528033755153603</v>
      </c>
      <c r="CR177" s="45">
        <v>0.23069175371911682</v>
      </c>
      <c r="CS177" s="45">
        <v>3.5109056012924107</v>
      </c>
      <c r="CT177" s="45">
        <v>4.2143397814461663</v>
      </c>
      <c r="CU177" s="45">
        <v>6.8146635129532465</v>
      </c>
      <c r="CV177" s="45">
        <v>104.01584860236099</v>
      </c>
      <c r="CW177" s="24"/>
      <c r="CX177" s="40">
        <v>75.608365025219214</v>
      </c>
      <c r="CY177" s="40">
        <v>74.489872755905125</v>
      </c>
      <c r="CZ177" s="40">
        <v>77.949537664926382</v>
      </c>
      <c r="DA177" s="40">
        <v>79.753195927499817</v>
      </c>
      <c r="DB177" s="40"/>
      <c r="DC177" s="40">
        <v>0.27766371248999622</v>
      </c>
      <c r="DD177" s="40">
        <v>0.2569694508117874</v>
      </c>
      <c r="DE177" s="40"/>
      <c r="DF177" s="40">
        <v>1.6435494382254265</v>
      </c>
      <c r="DG177" s="40">
        <v>1.5371692473028005</v>
      </c>
      <c r="DH177" s="40"/>
      <c r="DI177" s="40">
        <v>0.23452903119603319</v>
      </c>
      <c r="DJ177" s="40"/>
      <c r="DK177" s="40">
        <v>0.80839891484570647</v>
      </c>
      <c r="DL177" s="40">
        <v>2.4805201878498644</v>
      </c>
      <c r="DM177" s="40"/>
      <c r="DN177" s="40">
        <v>2.9994685732469675</v>
      </c>
      <c r="DO177" s="40">
        <v>2.8133624864170819</v>
      </c>
      <c r="DP177" s="40"/>
      <c r="DQ177" s="40">
        <v>14.816978089892201</v>
      </c>
      <c r="DR177" s="40"/>
    </row>
    <row r="178" spans="1:122" s="43" customFormat="1" ht="10.5" customHeight="1">
      <c r="A178" s="17" t="s">
        <v>174</v>
      </c>
      <c r="B178" s="16">
        <v>8</v>
      </c>
      <c r="C178" s="17" t="s">
        <v>176</v>
      </c>
      <c r="D178" s="123">
        <v>0.5</v>
      </c>
      <c r="E178" s="139">
        <v>500</v>
      </c>
      <c r="F178" s="141">
        <v>975</v>
      </c>
      <c r="G178" s="123">
        <v>63.5</v>
      </c>
      <c r="H178" s="123">
        <v>0.34999999403953502</v>
      </c>
      <c r="I178" s="123">
        <v>18.899999618530298</v>
      </c>
      <c r="J178" s="123">
        <v>6.6680854736068511</v>
      </c>
      <c r="K178" s="123"/>
      <c r="L178" s="123">
        <v>2.96000003814697</v>
      </c>
      <c r="M178" s="123">
        <v>5.3000001907348597</v>
      </c>
      <c r="N178" s="123">
        <v>4.4400000572204599</v>
      </c>
      <c r="O178" s="123">
        <v>0.74000000953674305</v>
      </c>
      <c r="P178" s="123">
        <v>0.86000001430511497</v>
      </c>
      <c r="Q178" s="122">
        <v>103.71808539612084</v>
      </c>
      <c r="R178" s="26"/>
      <c r="S178" s="26">
        <v>61.223652323970647</v>
      </c>
      <c r="T178" s="26">
        <v>0.33745319603887075</v>
      </c>
      <c r="U178" s="26">
        <v>18.22247252863113</v>
      </c>
      <c r="V178" s="26">
        <v>6.4290479795688986</v>
      </c>
      <c r="W178" s="26">
        <v>0</v>
      </c>
      <c r="X178" s="26">
        <v>2.8538899718811015</v>
      </c>
      <c r="Y178" s="26">
        <v>5.1100058109374675</v>
      </c>
      <c r="Z178" s="26">
        <v>4.2808349578216571</v>
      </c>
      <c r="AA178" s="26">
        <v>0.71347249297027593</v>
      </c>
      <c r="AB178" s="26">
        <v>0.82917073817993936</v>
      </c>
      <c r="AC178" s="26">
        <v>99.999999999999986</v>
      </c>
      <c r="AD178" s="42">
        <v>0.65233147732542396</v>
      </c>
      <c r="AE178" s="42">
        <v>1.2637727293895336</v>
      </c>
      <c r="AF178" s="42">
        <v>0.4417404569891023</v>
      </c>
      <c r="AH178" s="16">
        <v>8</v>
      </c>
      <c r="AI178" s="122">
        <v>44.700000762939403</v>
      </c>
      <c r="AJ178" s="122">
        <v>1.70000004768372</v>
      </c>
      <c r="AK178" s="122">
        <v>11.800000190734901</v>
      </c>
      <c r="AL178" s="122"/>
      <c r="AM178" s="122">
        <v>8.3999996185302699</v>
      </c>
      <c r="AN178" s="122">
        <v>15.300000190734901</v>
      </c>
      <c r="AO178" s="122">
        <v>12</v>
      </c>
      <c r="AP178" s="122"/>
      <c r="AQ178" s="122">
        <v>2.2000000476837198</v>
      </c>
      <c r="AR178" s="122">
        <v>0.20000000298023199</v>
      </c>
      <c r="AS178" s="122">
        <v>0</v>
      </c>
      <c r="AT178" s="122">
        <v>0</v>
      </c>
      <c r="AU178" s="122">
        <v>0</v>
      </c>
      <c r="AV178" s="122">
        <v>96.300000861287145</v>
      </c>
      <c r="AW178" s="26"/>
      <c r="AX178" s="42">
        <v>6.4458259752109388</v>
      </c>
      <c r="AY178" s="42">
        <v>1.5541740247890612</v>
      </c>
      <c r="AZ178" s="42">
        <v>0</v>
      </c>
      <c r="BA178" s="42">
        <v>8</v>
      </c>
      <c r="BB178" s="42">
        <v>0.45111991600946233</v>
      </c>
      <c r="BC178" s="42">
        <v>0.18440225126279333</v>
      </c>
      <c r="BD178" s="42">
        <v>0</v>
      </c>
      <c r="BE178" s="42">
        <v>0.50092876555864763</v>
      </c>
      <c r="BF178" s="42">
        <v>3.2883619005124847</v>
      </c>
      <c r="BG178" s="42">
        <v>0.51208165385119919</v>
      </c>
      <c r="BH178" s="42">
        <v>0</v>
      </c>
      <c r="BI178" s="42">
        <v>4.9368944871945875</v>
      </c>
      <c r="BJ178" s="42">
        <v>0</v>
      </c>
      <c r="BK178" s="42">
        <v>0</v>
      </c>
      <c r="BL178" s="42">
        <v>0</v>
      </c>
      <c r="BM178" s="42">
        <v>1.8538483756705768</v>
      </c>
      <c r="BN178" s="42">
        <v>0.14615162432942319</v>
      </c>
      <c r="BO178" s="42">
        <v>2</v>
      </c>
      <c r="BP178" s="42">
        <v>0.46889648915555993</v>
      </c>
      <c r="BQ178" s="42">
        <v>3.6787001480055363E-2</v>
      </c>
      <c r="BR178" s="42">
        <v>0.50568349063561524</v>
      </c>
      <c r="BS178" s="24" t="s">
        <v>622</v>
      </c>
      <c r="BT178" s="24" t="s">
        <v>624</v>
      </c>
      <c r="BU178" s="40">
        <v>0.86525739784683153</v>
      </c>
      <c r="BV178" s="42">
        <v>0.30799762544614645</v>
      </c>
      <c r="BW178" s="40">
        <v>0.24371282769721178</v>
      </c>
      <c r="BX178" s="40" t="s">
        <v>606</v>
      </c>
      <c r="BY178" s="40"/>
      <c r="BZ178" s="44">
        <v>940.16658136221145</v>
      </c>
      <c r="CA178" s="44">
        <v>348.30154338666085</v>
      </c>
      <c r="CB178" s="5">
        <v>259.83012094655675</v>
      </c>
      <c r="CC178" s="44">
        <v>321.91858939404455</v>
      </c>
      <c r="CD178" s="44">
        <v>295.03425868849735</v>
      </c>
      <c r="CE178" s="44">
        <v>359.72543338952403</v>
      </c>
      <c r="CF178" s="44">
        <v>1016.7348311139765</v>
      </c>
      <c r="CG178" s="44">
        <v>37.806843995479483</v>
      </c>
      <c r="CH178" s="40">
        <v>-2.9130753101681544</v>
      </c>
      <c r="CI178" s="44">
        <v>321.91858939404455</v>
      </c>
      <c r="CJ178" s="24">
        <v>149.15739106441634</v>
      </c>
      <c r="CK178" s="44">
        <v>290.87435517030065</v>
      </c>
      <c r="CL178" s="44">
        <v>865.20639202309701</v>
      </c>
      <c r="CM178" s="45">
        <v>2.1178151807119963</v>
      </c>
      <c r="CN178" s="45">
        <v>66.630449770967971</v>
      </c>
      <c r="CO178" s="45">
        <v>0.50014115165892581</v>
      </c>
      <c r="CP178" s="45">
        <v>16.865287838526061</v>
      </c>
      <c r="CQ178" s="45">
        <v>3.3819762379645444</v>
      </c>
      <c r="CR178" s="45">
        <v>1.592020826913511</v>
      </c>
      <c r="CS178" s="45">
        <v>5.8146153225360884</v>
      </c>
      <c r="CT178" s="45">
        <v>1.4081198371486146</v>
      </c>
      <c r="CU178" s="45">
        <v>7.7234458104332822</v>
      </c>
      <c r="CV178" s="45">
        <v>103.91605679614899</v>
      </c>
      <c r="CW178" s="24"/>
      <c r="CX178" s="40">
        <v>69.443602222111807</v>
      </c>
      <c r="CY178" s="40">
        <v>67.307963703125651</v>
      </c>
      <c r="CZ178" s="40">
        <v>66.111475080507319</v>
      </c>
      <c r="DA178" s="40">
        <v>66.011152201843544</v>
      </c>
      <c r="DB178" s="40"/>
      <c r="DC178" s="40">
        <v>0.39091468361847126</v>
      </c>
      <c r="DD178" s="40">
        <v>0.42628974173829498</v>
      </c>
      <c r="DE178" s="40"/>
      <c r="DF178" s="40">
        <v>2.083938208345717</v>
      </c>
      <c r="DG178" s="40">
        <v>2.4672048056685787</v>
      </c>
      <c r="DH178" s="40"/>
      <c r="DI178" s="40">
        <v>1.3705133137409038</v>
      </c>
      <c r="DJ178" s="40"/>
      <c r="DK178" s="40">
        <v>4.506069325161846</v>
      </c>
      <c r="DL178" s="40">
        <v>5.3456402534915526</v>
      </c>
      <c r="DM178" s="40"/>
      <c r="DN178" s="40">
        <v>0.95346804636822213</v>
      </c>
      <c r="DO178" s="40">
        <v>2.036685090619244</v>
      </c>
      <c r="DP178" s="40"/>
      <c r="DQ178" s="40">
        <v>17.74166838489732</v>
      </c>
      <c r="DR178" s="40"/>
    </row>
    <row r="179" spans="1:122" s="43" customFormat="1" ht="10.5" customHeight="1">
      <c r="A179" s="17" t="s">
        <v>174</v>
      </c>
      <c r="B179" s="16">
        <v>23</v>
      </c>
      <c r="C179" s="17" t="s">
        <v>175</v>
      </c>
      <c r="D179" s="123">
        <v>0.5</v>
      </c>
      <c r="E179" s="139">
        <v>500</v>
      </c>
      <c r="F179" s="141">
        <v>975</v>
      </c>
      <c r="G179" s="123">
        <v>63.400001525878899</v>
      </c>
      <c r="H179" s="123">
        <v>0.34999999403953502</v>
      </c>
      <c r="I179" s="123">
        <v>18.899999618530298</v>
      </c>
      <c r="J179" s="123">
        <v>6.6680854736068511</v>
      </c>
      <c r="K179" s="123"/>
      <c r="L179" s="123">
        <v>2.7599999904632599</v>
      </c>
      <c r="M179" s="123">
        <v>5.5300002098083496</v>
      </c>
      <c r="N179" s="123">
        <v>4.4400000572204599</v>
      </c>
      <c r="O179" s="123">
        <v>0.74000000953674305</v>
      </c>
      <c r="P179" s="123">
        <v>0.86000001430511497</v>
      </c>
      <c r="Q179" s="122">
        <v>103.6480868933895</v>
      </c>
      <c r="R179" s="26"/>
      <c r="S179" s="26">
        <v>61.168520737957245</v>
      </c>
      <c r="T179" s="26">
        <v>0.3376810942970308</v>
      </c>
      <c r="U179" s="26">
        <v>18.234779034532963</v>
      </c>
      <c r="V179" s="26">
        <v>6.4333898226848323</v>
      </c>
      <c r="W179" s="26">
        <v>0</v>
      </c>
      <c r="X179" s="26">
        <v>2.6628566654608345</v>
      </c>
      <c r="Y179" s="26">
        <v>5.3353615831775123</v>
      </c>
      <c r="Z179" s="26">
        <v>4.2837260100973804</v>
      </c>
      <c r="AA179" s="26">
        <v>0.71395433501622974</v>
      </c>
      <c r="AB179" s="26">
        <v>0.82973071677598353</v>
      </c>
      <c r="AC179" s="26">
        <v>100.00000000000001</v>
      </c>
      <c r="AD179" s="42">
        <v>0.65232227831798972</v>
      </c>
      <c r="AE179" s="42">
        <v>1.355350485553531</v>
      </c>
      <c r="AF179" s="42">
        <v>0.4245652636978951</v>
      </c>
      <c r="AH179" s="16">
        <v>23</v>
      </c>
      <c r="AI179" s="122">
        <v>44.900001525878899</v>
      </c>
      <c r="AJ179" s="122">
        <v>1.1000000238418599</v>
      </c>
      <c r="AK179" s="122">
        <v>12.3999996185303</v>
      </c>
      <c r="AL179" s="122"/>
      <c r="AM179" s="122">
        <v>8.6999998092651403</v>
      </c>
      <c r="AN179" s="122">
        <v>16.5</v>
      </c>
      <c r="AO179" s="122">
        <v>11.6000003814697</v>
      </c>
      <c r="AP179" s="122"/>
      <c r="AQ179" s="122">
        <v>2</v>
      </c>
      <c r="AR179" s="122">
        <v>0.20000000298023199</v>
      </c>
      <c r="AS179" s="122">
        <v>0</v>
      </c>
      <c r="AT179" s="122">
        <v>0</v>
      </c>
      <c r="AU179" s="122">
        <v>0</v>
      </c>
      <c r="AV179" s="122">
        <v>97.400001361966133</v>
      </c>
      <c r="AW179" s="26"/>
      <c r="AX179" s="42">
        <v>6.3788181638306805</v>
      </c>
      <c r="AY179" s="42">
        <v>1.6211818361693195</v>
      </c>
      <c r="AZ179" s="42">
        <v>0</v>
      </c>
      <c r="BA179" s="42">
        <v>8</v>
      </c>
      <c r="BB179" s="42">
        <v>0.45488112257026314</v>
      </c>
      <c r="BC179" s="42">
        <v>0.1175527519585694</v>
      </c>
      <c r="BD179" s="42">
        <v>0</v>
      </c>
      <c r="BE179" s="42">
        <v>0.61331297803067741</v>
      </c>
      <c r="BF179" s="42">
        <v>3.4937750293095395</v>
      </c>
      <c r="BG179" s="42">
        <v>0.32047811813094995</v>
      </c>
      <c r="BH179" s="42">
        <v>0</v>
      </c>
      <c r="BI179" s="42">
        <v>5</v>
      </c>
      <c r="BJ179" s="42">
        <v>0</v>
      </c>
      <c r="BK179" s="42">
        <v>9.9866522276484959E-2</v>
      </c>
      <c r="BL179" s="42">
        <v>0</v>
      </c>
      <c r="BM179" s="42">
        <v>1.7655246642555598</v>
      </c>
      <c r="BN179" s="42">
        <v>0.13460881346795528</v>
      </c>
      <c r="BO179" s="42">
        <v>2</v>
      </c>
      <c r="BP179" s="42">
        <v>0.41624862331377976</v>
      </c>
      <c r="BQ179" s="42">
        <v>3.624242180541732E-2</v>
      </c>
      <c r="BR179" s="42">
        <v>0.45249104511919708</v>
      </c>
      <c r="BS179" s="24" t="s">
        <v>622</v>
      </c>
      <c r="BT179" s="24" t="s">
        <v>332</v>
      </c>
      <c r="BU179" s="40">
        <v>0.89260812752875551</v>
      </c>
      <c r="BV179" s="42">
        <v>0.29579773013880833</v>
      </c>
      <c r="BW179" s="40">
        <v>0.21824445653848956</v>
      </c>
      <c r="BX179" s="40" t="s">
        <v>606</v>
      </c>
      <c r="BY179" s="40"/>
      <c r="BZ179" s="44">
        <v>942.4718925305142</v>
      </c>
      <c r="CA179" s="44">
        <v>371.66875336714145</v>
      </c>
      <c r="CB179" s="5">
        <v>329.33100429637625</v>
      </c>
      <c r="CC179" s="44">
        <v>380.07178921598722</v>
      </c>
      <c r="CD179" s="44">
        <v>351.0117665851788</v>
      </c>
      <c r="CE179" s="44">
        <v>325.86017918682694</v>
      </c>
      <c r="CF179" s="44">
        <v>729.41345314852208</v>
      </c>
      <c r="CG179" s="44">
        <v>-54.211610029160283</v>
      </c>
      <c r="CH179" s="40">
        <v>-1.2148338408250743</v>
      </c>
      <c r="CI179" s="44">
        <v>351.0117665851788</v>
      </c>
      <c r="CJ179" s="24">
        <v>226.14426325689851</v>
      </c>
      <c r="CK179" s="44">
        <v>340.1713854407775</v>
      </c>
      <c r="CL179" s="44">
        <v>882.86019231226339</v>
      </c>
      <c r="CM179" s="45">
        <v>2.5838633063284893</v>
      </c>
      <c r="CN179" s="45">
        <v>66.283411540979685</v>
      </c>
      <c r="CO179" s="45">
        <v>0.55056406584492701</v>
      </c>
      <c r="CP179" s="45">
        <v>17.36667506497599</v>
      </c>
      <c r="CQ179" s="45">
        <v>3.4211126243297634</v>
      </c>
      <c r="CR179" s="45">
        <v>1.5159155294272766</v>
      </c>
      <c r="CS179" s="45">
        <v>6.2237040760254487</v>
      </c>
      <c r="CT179" s="45">
        <v>1.4501973439889406</v>
      </c>
      <c r="CU179" s="45">
        <v>8.3021688048106732</v>
      </c>
      <c r="CV179" s="45">
        <v>105.11374905038271</v>
      </c>
      <c r="CW179" s="24"/>
      <c r="CX179" s="40">
        <v>65.8083064401211</v>
      </c>
      <c r="CY179" s="40">
        <v>63.332366591298353</v>
      </c>
      <c r="CZ179" s="40">
        <v>62.904356567486055</v>
      </c>
      <c r="DA179" s="40">
        <v>62.790672201149214</v>
      </c>
      <c r="DB179" s="40"/>
      <c r="DC179" s="40">
        <v>0.52317099433872194</v>
      </c>
      <c r="DD179" s="40">
        <v>0.55877415725685675</v>
      </c>
      <c r="DE179" s="40"/>
      <c r="DF179" s="40">
        <v>3.2251602159709547</v>
      </c>
      <c r="DG179" s="40">
        <v>3.441977372825789</v>
      </c>
      <c r="DH179" s="40"/>
      <c r="DI179" s="40">
        <v>2.1263014365246775</v>
      </c>
      <c r="DJ179" s="40"/>
      <c r="DK179" s="40">
        <v>6.0017143574705205</v>
      </c>
      <c r="DL179" s="40">
        <v>6.6793861904818952</v>
      </c>
      <c r="DM179" s="40"/>
      <c r="DN179" s="40">
        <v>0.33687746358270498</v>
      </c>
      <c r="DO179" s="40">
        <v>1.3498007199421269</v>
      </c>
      <c r="DP179" s="40"/>
      <c r="DQ179" s="40">
        <v>17.709774370041377</v>
      </c>
      <c r="DR179" s="40"/>
    </row>
    <row r="180" spans="1:122" s="43" customFormat="1" ht="10.5" customHeight="1">
      <c r="A180" s="17" t="s">
        <v>133</v>
      </c>
      <c r="B180" s="16">
        <v>1639</v>
      </c>
      <c r="C180" s="17" t="s">
        <v>135</v>
      </c>
      <c r="D180" s="123">
        <v>0.79999998211860701</v>
      </c>
      <c r="E180" s="139">
        <v>799.99998211860702</v>
      </c>
      <c r="F180" s="141">
        <v>900</v>
      </c>
      <c r="G180" s="123">
        <v>64.550003051757798</v>
      </c>
      <c r="H180" s="123"/>
      <c r="I180" s="123">
        <v>16.389999389648398</v>
      </c>
      <c r="J180" s="123">
        <v>1</v>
      </c>
      <c r="K180" s="123"/>
      <c r="L180" s="123">
        <v>0.64999997615814198</v>
      </c>
      <c r="M180" s="123">
        <v>2.4000000953674299</v>
      </c>
      <c r="N180" s="123">
        <v>3.5499999523162802</v>
      </c>
      <c r="O180" s="123">
        <v>4.21000003814697</v>
      </c>
      <c r="P180" s="123"/>
      <c r="Q180" s="122">
        <v>92.750002503395024</v>
      </c>
      <c r="R180" s="26"/>
      <c r="S180" s="26">
        <v>69.595688743399236</v>
      </c>
      <c r="T180" s="26"/>
      <c r="U180" s="26">
        <v>17.671157894630202</v>
      </c>
      <c r="V180" s="26">
        <v>1.0781670868023923</v>
      </c>
      <c r="W180" s="26">
        <v>0</v>
      </c>
      <c r="X180" s="26">
        <v>0.70080858071604835</v>
      </c>
      <c r="Y180" s="26">
        <v>2.5876011111477655</v>
      </c>
      <c r="Z180" s="26">
        <v>3.8274931067374749</v>
      </c>
      <c r="AA180" s="26">
        <v>4.539083476566879</v>
      </c>
      <c r="AB180" s="26">
        <v>0</v>
      </c>
      <c r="AC180" s="26">
        <v>99.999999999999986</v>
      </c>
      <c r="AD180" s="42">
        <v>0.7642368583470136</v>
      </c>
      <c r="AE180" s="42">
        <v>0.86307035071855409</v>
      </c>
      <c r="AF180" s="42">
        <v>0.53674838398577762</v>
      </c>
      <c r="AH180" s="16">
        <v>1639</v>
      </c>
      <c r="AI180" s="122">
        <v>45.119998931884801</v>
      </c>
      <c r="AJ180" s="122"/>
      <c r="AK180" s="122">
        <v>13.060000419616699</v>
      </c>
      <c r="AL180" s="122"/>
      <c r="AM180" s="122">
        <v>8.9700002670288104</v>
      </c>
      <c r="AN180" s="122">
        <v>15.289999961853001</v>
      </c>
      <c r="AO180" s="122">
        <v>11.6000003814697</v>
      </c>
      <c r="AP180" s="122"/>
      <c r="AQ180" s="122">
        <v>2.3099999427795401</v>
      </c>
      <c r="AR180" s="122">
        <v>1.0900000333786</v>
      </c>
      <c r="AS180" s="122">
        <v>0</v>
      </c>
      <c r="AT180" s="122">
        <v>0</v>
      </c>
      <c r="AU180" s="122">
        <v>0</v>
      </c>
      <c r="AV180" s="122">
        <v>97.439999938011155</v>
      </c>
      <c r="AW180" s="26"/>
      <c r="AX180" s="42">
        <v>6.4524272165050389</v>
      </c>
      <c r="AY180" s="42">
        <v>1.5475727834949611</v>
      </c>
      <c r="AZ180" s="42">
        <v>0</v>
      </c>
      <c r="BA180" s="42">
        <v>8</v>
      </c>
      <c r="BB180" s="42">
        <v>0.65343818153794331</v>
      </c>
      <c r="BC180" s="42">
        <v>0</v>
      </c>
      <c r="BD180" s="42">
        <v>0</v>
      </c>
      <c r="BE180" s="42">
        <v>0.53013549541390148</v>
      </c>
      <c r="BF180" s="42">
        <v>3.2589571022500992</v>
      </c>
      <c r="BG180" s="42">
        <v>0.54264307610893026</v>
      </c>
      <c r="BH180" s="42">
        <v>0</v>
      </c>
      <c r="BI180" s="42">
        <v>4.9851738553108742</v>
      </c>
      <c r="BJ180" s="42">
        <v>0</v>
      </c>
      <c r="BK180" s="42">
        <v>0</v>
      </c>
      <c r="BL180" s="42">
        <v>0</v>
      </c>
      <c r="BM180" s="42">
        <v>1.7771903903266957</v>
      </c>
      <c r="BN180" s="42">
        <v>0.22280960967330432</v>
      </c>
      <c r="BO180" s="42">
        <v>2</v>
      </c>
      <c r="BP180" s="42">
        <v>0.41763467986324709</v>
      </c>
      <c r="BQ180" s="42">
        <v>0.19882632573142514</v>
      </c>
      <c r="BR180" s="42">
        <v>0.61646100559467221</v>
      </c>
      <c r="BS180" s="24" t="s">
        <v>622</v>
      </c>
      <c r="BT180" s="24" t="s">
        <v>678</v>
      </c>
      <c r="BU180" s="40">
        <v>0.85725929854539218</v>
      </c>
      <c r="BV180" s="42">
        <v>0.32911260023830685</v>
      </c>
      <c r="BW180" s="40">
        <v>0.38132766345675334</v>
      </c>
      <c r="BX180" s="40" t="s">
        <v>606</v>
      </c>
      <c r="BY180" s="40"/>
      <c r="BZ180" s="44">
        <v>942.31540350992464</v>
      </c>
      <c r="CA180" s="44">
        <v>456.71644359451881</v>
      </c>
      <c r="CB180" s="5">
        <v>676.38026403716935</v>
      </c>
      <c r="CC180" s="44">
        <v>414.92087854963722</v>
      </c>
      <c r="CD180" s="44">
        <v>391.86325541431535</v>
      </c>
      <c r="CE180" s="44">
        <v>1120.0433357103516</v>
      </c>
      <c r="CF180" s="44">
        <v>2252.7598287013725</v>
      </c>
      <c r="CG180" s="44">
        <v>705.12245716071436</v>
      </c>
      <c r="CH180" s="40">
        <v>-2.3306114156186788</v>
      </c>
      <c r="CI180" s="44">
        <v>391.86325541431535</v>
      </c>
      <c r="CJ180" s="24">
        <v>603.01436042456851</v>
      </c>
      <c r="CK180" s="44">
        <v>534.12175972574232</v>
      </c>
      <c r="CL180" s="44">
        <v>866.72069949693355</v>
      </c>
      <c r="CM180" s="45">
        <v>6.2186588105079377</v>
      </c>
      <c r="CN180" s="45">
        <v>73.524933185735762</v>
      </c>
      <c r="CO180" s="45">
        <v>0.17329203618836905</v>
      </c>
      <c r="CP180" s="45">
        <v>17.174130325868422</v>
      </c>
      <c r="CQ180" s="45">
        <v>0.83630869413438003</v>
      </c>
      <c r="CR180" s="45">
        <v>-0.17661924756358963</v>
      </c>
      <c r="CS180" s="45">
        <v>1.2668829602179734</v>
      </c>
      <c r="CT180" s="45">
        <v>7.4773644931739556</v>
      </c>
      <c r="CU180" s="45">
        <v>11.938255611310863</v>
      </c>
      <c r="CV180" s="45">
        <v>112.21454805906612</v>
      </c>
      <c r="CW180" s="24"/>
      <c r="CX180" s="40">
        <v>63.674579889992941</v>
      </c>
      <c r="CY180" s="40">
        <v>64.358004084010844</v>
      </c>
      <c r="CZ180" s="40">
        <v>65.693890167142669</v>
      </c>
      <c r="DA180" s="40">
        <v>66.393041154560237</v>
      </c>
      <c r="DB180" s="40"/>
      <c r="DC180" s="40">
        <v>0.36421534592978699</v>
      </c>
      <c r="DD180" s="40">
        <v>0.37972172547573374</v>
      </c>
      <c r="DE180" s="40"/>
      <c r="DF180" s="40">
        <v>2.7484866225383868</v>
      </c>
      <c r="DG180" s="40">
        <v>2.6660056016904501</v>
      </c>
      <c r="DH180" s="40"/>
      <c r="DI180" s="40">
        <v>1.6050827865860973</v>
      </c>
      <c r="DJ180" s="40"/>
      <c r="DK180" s="40">
        <v>4.6100505295247931</v>
      </c>
      <c r="DL180" s="40">
        <v>6.7912031207992909</v>
      </c>
      <c r="DM180" s="40"/>
      <c r="DN180" s="40">
        <v>1.3153474287677591</v>
      </c>
      <c r="DO180" s="40">
        <v>0.96450591966389343</v>
      </c>
      <c r="DP180" s="40"/>
      <c r="DQ180" s="40">
        <v>17.782058203619236</v>
      </c>
      <c r="DR180" s="40"/>
    </row>
    <row r="181" spans="1:122" s="43" customFormat="1" ht="10.5" customHeight="1">
      <c r="A181" s="17" t="s">
        <v>133</v>
      </c>
      <c r="B181" s="16">
        <v>1551</v>
      </c>
      <c r="C181" s="17" t="s">
        <v>134</v>
      </c>
      <c r="D181" s="123">
        <v>0.79999998211860701</v>
      </c>
      <c r="E181" s="139">
        <v>799.99998211860702</v>
      </c>
      <c r="F181" s="141">
        <v>900</v>
      </c>
      <c r="G181" s="123">
        <v>61.5</v>
      </c>
      <c r="H181" s="123"/>
      <c r="I181" s="123">
        <v>17.100000381469702</v>
      </c>
      <c r="J181" s="123">
        <v>1.70000004768372</v>
      </c>
      <c r="K181" s="123"/>
      <c r="L181" s="123">
        <v>0.85000002384185802</v>
      </c>
      <c r="M181" s="123">
        <v>3.1500000953674299</v>
      </c>
      <c r="N181" s="123">
        <v>3.5499999523162802</v>
      </c>
      <c r="O181" s="123">
        <v>3.5299999713897701</v>
      </c>
      <c r="P181" s="123"/>
      <c r="Q181" s="122">
        <v>91.380000472068758</v>
      </c>
      <c r="R181" s="26"/>
      <c r="S181" s="26">
        <v>67.301378509839367</v>
      </c>
      <c r="T181" s="26"/>
      <c r="U181" s="26">
        <v>18.713066637263253</v>
      </c>
      <c r="V181" s="26">
        <v>1.8603633605838541</v>
      </c>
      <c r="W181" s="26">
        <v>0</v>
      </c>
      <c r="X181" s="26">
        <v>0.93018168029192472</v>
      </c>
      <c r="Y181" s="26">
        <v>3.447143881696805</v>
      </c>
      <c r="Z181" s="26">
        <v>3.8848762683048732</v>
      </c>
      <c r="AA181" s="26">
        <v>3.86298966201992</v>
      </c>
      <c r="AB181" s="26">
        <v>0</v>
      </c>
      <c r="AC181" s="26">
        <v>100</v>
      </c>
      <c r="AD181" s="42">
        <v>0.73545395415266857</v>
      </c>
      <c r="AE181" s="42">
        <v>1.1219914147797212</v>
      </c>
      <c r="AF181" s="42">
        <v>0.47125544101402861</v>
      </c>
      <c r="AH181" s="16">
        <v>1551</v>
      </c>
      <c r="AI181" s="122">
        <v>43.490001678466797</v>
      </c>
      <c r="AJ181" s="122"/>
      <c r="AK181" s="122">
        <v>13.180000305175801</v>
      </c>
      <c r="AL181" s="122"/>
      <c r="AM181" s="122">
        <v>11.3800001144409</v>
      </c>
      <c r="AN181" s="122">
        <v>15.7799997329712</v>
      </c>
      <c r="AO181" s="122">
        <v>11.680000305175801</v>
      </c>
      <c r="AP181" s="122"/>
      <c r="AQ181" s="122">
        <v>2.2400000095367401</v>
      </c>
      <c r="AR181" s="122">
        <v>1.12000000476837</v>
      </c>
      <c r="AS181" s="122">
        <v>0</v>
      </c>
      <c r="AT181" s="122">
        <v>0</v>
      </c>
      <c r="AU181" s="122">
        <v>0</v>
      </c>
      <c r="AV181" s="122">
        <v>98.870002150535612</v>
      </c>
      <c r="AW181" s="26"/>
      <c r="AX181" s="42">
        <v>6.1785890910851533</v>
      </c>
      <c r="AY181" s="42">
        <v>1.8214109089148467</v>
      </c>
      <c r="AZ181" s="42">
        <v>0</v>
      </c>
      <c r="BA181" s="42">
        <v>8</v>
      </c>
      <c r="BB181" s="42">
        <v>0.38527382599314652</v>
      </c>
      <c r="BC181" s="42">
        <v>0</v>
      </c>
      <c r="BD181" s="42">
        <v>0</v>
      </c>
      <c r="BE181" s="42">
        <v>0.90329719303117884</v>
      </c>
      <c r="BF181" s="42">
        <v>3.3413656698588339</v>
      </c>
      <c r="BG181" s="42">
        <v>0.37006331111684077</v>
      </c>
      <c r="BH181" s="42">
        <v>0</v>
      </c>
      <c r="BI181" s="42">
        <v>5</v>
      </c>
      <c r="BJ181" s="42">
        <v>0</v>
      </c>
      <c r="BK181" s="42">
        <v>7.8729977941447427E-2</v>
      </c>
      <c r="BL181" s="42">
        <v>0</v>
      </c>
      <c r="BM181" s="42">
        <v>1.7777253361361494</v>
      </c>
      <c r="BN181" s="42">
        <v>0.14354468592240321</v>
      </c>
      <c r="BO181" s="42">
        <v>2</v>
      </c>
      <c r="BP181" s="42">
        <v>0.47342420141032493</v>
      </c>
      <c r="BQ181" s="42">
        <v>0.2029603744025967</v>
      </c>
      <c r="BR181" s="42">
        <v>0.67638457581292166</v>
      </c>
      <c r="BS181" s="24" t="s">
        <v>622</v>
      </c>
      <c r="BT181" s="24" t="s">
        <v>624</v>
      </c>
      <c r="BU181" s="40">
        <v>0.88158985047252159</v>
      </c>
      <c r="BV181" s="42">
        <v>0.40457105971670321</v>
      </c>
      <c r="BW181" s="40">
        <v>0.36058302620446697</v>
      </c>
      <c r="BX181" s="40" t="s">
        <v>606</v>
      </c>
      <c r="BY181" s="40"/>
      <c r="BZ181" s="44">
        <v>966.04377317484091</v>
      </c>
      <c r="CA181" s="44">
        <v>450.11471985975271</v>
      </c>
      <c r="CB181" s="5">
        <v>738.25037163068168</v>
      </c>
      <c r="CC181" s="44">
        <v>411.61150546100174</v>
      </c>
      <c r="CD181" s="44">
        <v>423.6917579746638</v>
      </c>
      <c r="CE181" s="44">
        <v>922.40348943204617</v>
      </c>
      <c r="CF181" s="44">
        <v>1201.8774679942305</v>
      </c>
      <c r="CG181" s="44">
        <v>510.79198397104443</v>
      </c>
      <c r="CH181" s="40">
        <v>-0.62800794172235608</v>
      </c>
      <c r="CI181" s="44">
        <v>1201.8774679942305</v>
      </c>
      <c r="CJ181" s="24">
        <v>614.35364241034415</v>
      </c>
      <c r="CK181" s="44">
        <v>970.06391981245611</v>
      </c>
      <c r="CL181" s="44">
        <v>910.93188603687474</v>
      </c>
      <c r="CM181" s="45">
        <v>5.8199273213075777</v>
      </c>
      <c r="CN181" s="45">
        <v>71.566041379172731</v>
      </c>
      <c r="CO181" s="45">
        <v>8.7956195996473974E-2</v>
      </c>
      <c r="CP181" s="45">
        <v>18.024241968259176</v>
      </c>
      <c r="CQ181" s="45">
        <v>1.2247769281698051</v>
      </c>
      <c r="CR181" s="45">
        <v>-6.7784938127474742E-2</v>
      </c>
      <c r="CS181" s="45">
        <v>-0.99485578654414475</v>
      </c>
      <c r="CT181" s="45">
        <v>5.2744489021317635</v>
      </c>
      <c r="CU181" s="45">
        <v>14.991449246067743</v>
      </c>
      <c r="CV181" s="45">
        <v>110.10627389512607</v>
      </c>
      <c r="CW181" s="24"/>
      <c r="CX181" s="40">
        <v>59.155615183239107</v>
      </c>
      <c r="CY181" s="40">
        <v>60.137497594606323</v>
      </c>
      <c r="CZ181" s="40">
        <v>57.943521822842122</v>
      </c>
      <c r="DA181" s="40">
        <v>58.538711246552154</v>
      </c>
      <c r="DB181" s="40"/>
      <c r="DC181" s="40">
        <v>0.48887913008823336</v>
      </c>
      <c r="DD181" s="40">
        <v>0.46222804305276743</v>
      </c>
      <c r="DE181" s="40"/>
      <c r="DF181" s="40">
        <v>5.3489922321471211</v>
      </c>
      <c r="DG181" s="40">
        <v>4.8745784763060609</v>
      </c>
      <c r="DH181" s="40"/>
      <c r="DI181" s="40">
        <v>2.7626535048649341</v>
      </c>
      <c r="DJ181" s="40"/>
      <c r="DK181" s="40">
        <v>6.5991332275335068</v>
      </c>
      <c r="DL181" s="40">
        <v>6.9513967163692865</v>
      </c>
      <c r="DM181" s="40"/>
      <c r="DN181" s="40">
        <v>1.0945151745261112</v>
      </c>
      <c r="DO181" s="40">
        <v>0.84897281543205239</v>
      </c>
      <c r="DP181" s="40"/>
      <c r="DQ181" s="40">
        <v>18.098523764156297</v>
      </c>
      <c r="DR181" s="40"/>
    </row>
    <row r="182" spans="1:122" s="43" customFormat="1" ht="10.5" customHeight="1">
      <c r="A182" s="17" t="s">
        <v>123</v>
      </c>
      <c r="B182" s="16" t="s">
        <v>132</v>
      </c>
      <c r="C182" s="17" t="s">
        <v>127</v>
      </c>
      <c r="D182" s="123">
        <v>0.30000001192092901</v>
      </c>
      <c r="E182" s="139">
        <v>300.00001192092901</v>
      </c>
      <c r="F182" s="141">
        <v>875</v>
      </c>
      <c r="G182" s="123">
        <v>74.699996948242202</v>
      </c>
      <c r="H182" s="123">
        <v>0.31000000238418601</v>
      </c>
      <c r="I182" s="123">
        <v>14.8999996185303</v>
      </c>
      <c r="J182" s="123">
        <v>1.8600000143051101</v>
      </c>
      <c r="K182" s="123">
        <v>5.0000000745058101E-2</v>
      </c>
      <c r="L182" s="123">
        <v>0.40999999642372098</v>
      </c>
      <c r="M182" s="123">
        <v>2.9700000286102299</v>
      </c>
      <c r="N182" s="123">
        <v>2.3699998855590798</v>
      </c>
      <c r="O182" s="123">
        <v>2.2999999523162802</v>
      </c>
      <c r="P182" s="123"/>
      <c r="Q182" s="122">
        <v>99.869996447116179</v>
      </c>
      <c r="R182" s="26"/>
      <c r="S182" s="26">
        <v>74.797236012517374</v>
      </c>
      <c r="T182" s="26">
        <v>0.31040353801187853</v>
      </c>
      <c r="U182" s="26">
        <v>14.919395362570425</v>
      </c>
      <c r="V182" s="26">
        <v>1.8624212280712653</v>
      </c>
      <c r="W182" s="26">
        <v>5.0065087137090701E-2</v>
      </c>
      <c r="X182" s="26">
        <v>0.41053370482578011</v>
      </c>
      <c r="Y182" s="26">
        <v>2.9738661602765992</v>
      </c>
      <c r="Z182" s="26">
        <v>2.3730849803464826</v>
      </c>
      <c r="AA182" s="26">
        <v>2.302993926243095</v>
      </c>
      <c r="AB182" s="26">
        <v>0</v>
      </c>
      <c r="AC182" s="26">
        <v>99.999999999999986</v>
      </c>
      <c r="AD182" s="42">
        <v>0.7800564577102943</v>
      </c>
      <c r="AE182" s="42">
        <v>2.5450049582241254</v>
      </c>
      <c r="AF182" s="42">
        <v>0.28208705256676175</v>
      </c>
      <c r="AH182" s="16" t="s">
        <v>132</v>
      </c>
      <c r="AI182" s="122">
        <v>45.099998474121101</v>
      </c>
      <c r="AJ182" s="122">
        <v>1.7799999713897701</v>
      </c>
      <c r="AK182" s="122">
        <v>8.2799997329711896</v>
      </c>
      <c r="AL182" s="122"/>
      <c r="AM182" s="122">
        <v>15.699999809265099</v>
      </c>
      <c r="AN182" s="122">
        <v>11.3999996185303</v>
      </c>
      <c r="AO182" s="122">
        <v>11.5</v>
      </c>
      <c r="AP182" s="122">
        <v>0.52999997138977095</v>
      </c>
      <c r="AQ182" s="122">
        <v>1.2799999713897701</v>
      </c>
      <c r="AR182" s="122">
        <v>0.74000000953674305</v>
      </c>
      <c r="AS182" s="122">
        <v>0</v>
      </c>
      <c r="AT182" s="122">
        <v>0</v>
      </c>
      <c r="AU182" s="122">
        <v>0</v>
      </c>
      <c r="AV182" s="122">
        <v>96.30999755859375</v>
      </c>
      <c r="AW182" s="26"/>
      <c r="AX182" s="42">
        <v>6.7397937805653383</v>
      </c>
      <c r="AY182" s="42">
        <v>1.2602062194346617</v>
      </c>
      <c r="AZ182" s="42">
        <v>0</v>
      </c>
      <c r="BA182" s="42">
        <v>8</v>
      </c>
      <c r="BB182" s="42">
        <v>0.19802162142483581</v>
      </c>
      <c r="BC182" s="42">
        <v>0.20009503669617593</v>
      </c>
      <c r="BD182" s="42">
        <v>0</v>
      </c>
      <c r="BE182" s="42">
        <v>0.53474016911783195</v>
      </c>
      <c r="BF182" s="42">
        <v>2.5391715532489472</v>
      </c>
      <c r="BG182" s="42">
        <v>1.4274149094680544</v>
      </c>
      <c r="BH182" s="42">
        <v>6.7078704640383846E-2</v>
      </c>
      <c r="BI182" s="42">
        <v>4.9665219945962296</v>
      </c>
      <c r="BJ182" s="42">
        <v>0</v>
      </c>
      <c r="BK182" s="42">
        <v>0</v>
      </c>
      <c r="BL182" s="42">
        <v>0</v>
      </c>
      <c r="BM182" s="42">
        <v>1.8411528337795957</v>
      </c>
      <c r="BN182" s="42">
        <v>0.15884716622040429</v>
      </c>
      <c r="BO182" s="42">
        <v>2</v>
      </c>
      <c r="BP182" s="42">
        <v>0.2120003683132175</v>
      </c>
      <c r="BQ182" s="42">
        <v>0.14105716421436754</v>
      </c>
      <c r="BR182" s="42">
        <v>0.35305753252758504</v>
      </c>
      <c r="BS182" s="24" t="s">
        <v>622</v>
      </c>
      <c r="BT182" s="24" t="s">
        <v>623</v>
      </c>
      <c r="BU182" s="40">
        <v>0.64014022563614692</v>
      </c>
      <c r="BV182" s="42">
        <v>0.77259936787215611</v>
      </c>
      <c r="BW182" s="40">
        <v>0.30357479869558562</v>
      </c>
      <c r="BX182" s="40" t="s">
        <v>606</v>
      </c>
      <c r="BY182" s="40"/>
      <c r="BZ182" s="44">
        <v>831.46987142501621</v>
      </c>
      <c r="CA182" s="44">
        <v>157.23815712435803</v>
      </c>
      <c r="CB182" s="5">
        <v>125.85215326886717</v>
      </c>
      <c r="CC182" s="44">
        <v>154.44002382921866</v>
      </c>
      <c r="CD182" s="44">
        <v>162.24629447800947</v>
      </c>
      <c r="CE182" s="44">
        <v>-570.19067933166502</v>
      </c>
      <c r="CF182" s="44">
        <v>342.61856360798771</v>
      </c>
      <c r="CG182" s="44">
        <v>-724.63070316088374</v>
      </c>
      <c r="CH182" s="40">
        <v>-1.7223893648925226</v>
      </c>
      <c r="CI182" s="44">
        <v>154.44002382921866</v>
      </c>
      <c r="CJ182" s="24">
        <v>15.652842372527957</v>
      </c>
      <c r="CK182" s="44">
        <v>154.44002382921866</v>
      </c>
      <c r="CL182" s="44">
        <v>794.5844166158488</v>
      </c>
      <c r="CM182" s="45">
        <v>1.7293805552348829E-2</v>
      </c>
      <c r="CN182" s="45">
        <v>76.176739906829638</v>
      </c>
      <c r="CO182" s="45">
        <v>0.20174438799485503</v>
      </c>
      <c r="CP182" s="45">
        <v>13.102031572734742</v>
      </c>
      <c r="CQ182" s="45">
        <v>1.0996523913628329</v>
      </c>
      <c r="CR182" s="45">
        <v>0.26986847920455814</v>
      </c>
      <c r="CS182" s="45">
        <v>1.5370288111262269</v>
      </c>
      <c r="CT182" s="45">
        <v>4.562495335462236</v>
      </c>
      <c r="CU182" s="45">
        <v>6.1478387115830877</v>
      </c>
      <c r="CV182" s="45">
        <v>103.09739959629819</v>
      </c>
      <c r="CW182" s="24"/>
      <c r="CX182" s="40">
        <v>78.788808951036913</v>
      </c>
      <c r="CY182" s="40">
        <v>80.97392666234542</v>
      </c>
      <c r="CZ182" s="40">
        <v>77.813309693735533</v>
      </c>
      <c r="DA182" s="40">
        <v>78.843037320420052</v>
      </c>
      <c r="DB182" s="40"/>
      <c r="DC182" s="40">
        <v>0.16031135185544731</v>
      </c>
      <c r="DD182" s="40">
        <v>0.14686407750784011</v>
      </c>
      <c r="DE182" s="40"/>
      <c r="DF182" s="40">
        <v>0.93757819944715126</v>
      </c>
      <c r="DG182" s="40">
        <v>1.0310020026928057</v>
      </c>
      <c r="DH182" s="40"/>
      <c r="DI182" s="40">
        <v>0.18853187569125673</v>
      </c>
      <c r="DJ182" s="40"/>
      <c r="DK182" s="40">
        <v>0.95857905397079479</v>
      </c>
      <c r="DL182" s="40">
        <v>1.6319364684341027</v>
      </c>
      <c r="DM182" s="40"/>
      <c r="DN182" s="40">
        <v>4.4304703875578628</v>
      </c>
      <c r="DO182" s="40">
        <v>3.7468056120621176</v>
      </c>
      <c r="DP182" s="40"/>
      <c r="DQ182" s="40">
        <v>13.641839258980784</v>
      </c>
      <c r="DR182" s="40"/>
    </row>
    <row r="183" spans="1:122" s="43" customFormat="1" ht="10.5" customHeight="1">
      <c r="A183" s="17" t="s">
        <v>123</v>
      </c>
      <c r="B183" s="16" t="s">
        <v>131</v>
      </c>
      <c r="C183" s="17" t="s">
        <v>127</v>
      </c>
      <c r="D183" s="123">
        <v>0.30000001192092901</v>
      </c>
      <c r="E183" s="139">
        <v>300.00001192092901</v>
      </c>
      <c r="F183" s="141">
        <v>900</v>
      </c>
      <c r="G183" s="123">
        <v>75.699996948242202</v>
      </c>
      <c r="H183" s="123">
        <v>0.36000001430511502</v>
      </c>
      <c r="I183" s="123">
        <v>12.6000003814697</v>
      </c>
      <c r="J183" s="123">
        <v>2.0199999809265101</v>
      </c>
      <c r="K183" s="123">
        <v>0.18000000715255701</v>
      </c>
      <c r="L183" s="123">
        <v>0.479999989271164</v>
      </c>
      <c r="M183" s="123">
        <v>2.9800000190734899</v>
      </c>
      <c r="N183" s="123">
        <v>2.5999999046325701</v>
      </c>
      <c r="O183" s="123">
        <v>2.7599999904632599</v>
      </c>
      <c r="P183" s="123"/>
      <c r="Q183" s="122">
        <v>99.679997235536561</v>
      </c>
      <c r="R183" s="26"/>
      <c r="S183" s="26">
        <v>75.943016701102664</v>
      </c>
      <c r="T183" s="26">
        <v>0.36115572260145762</v>
      </c>
      <c r="U183" s="26">
        <v>12.640450171458992</v>
      </c>
      <c r="V183" s="26">
        <v>2.0264847882704067</v>
      </c>
      <c r="W183" s="26">
        <v>0.18057786130072831</v>
      </c>
      <c r="X183" s="26">
        <v>0.48154093357061301</v>
      </c>
      <c r="Y183" s="26">
        <v>2.9895667152076331</v>
      </c>
      <c r="Z183" s="26">
        <v>2.6083466861349924</v>
      </c>
      <c r="AA183" s="26">
        <v>2.7688604203525218</v>
      </c>
      <c r="AB183" s="26">
        <v>0</v>
      </c>
      <c r="AC183" s="26">
        <v>100.00000000000001</v>
      </c>
      <c r="AD183" s="42">
        <v>0.8014790997541712</v>
      </c>
      <c r="AE183" s="42">
        <v>2.3608569657429519</v>
      </c>
      <c r="AF183" s="42">
        <v>0.29754315943610521</v>
      </c>
      <c r="AH183" s="16" t="s">
        <v>131</v>
      </c>
      <c r="AI183" s="122">
        <v>46.099998474121101</v>
      </c>
      <c r="AJ183" s="122">
        <v>2.0299999713897701</v>
      </c>
      <c r="AK183" s="122">
        <v>8.3100004196166992</v>
      </c>
      <c r="AL183" s="122"/>
      <c r="AM183" s="122">
        <v>14</v>
      </c>
      <c r="AN183" s="122">
        <v>13.699999809265099</v>
      </c>
      <c r="AO183" s="122">
        <v>11.3999996185303</v>
      </c>
      <c r="AP183" s="122">
        <v>0.490000009536743</v>
      </c>
      <c r="AQ183" s="122">
        <v>1.71000003814697</v>
      </c>
      <c r="AR183" s="122">
        <v>0.72000002861022905</v>
      </c>
      <c r="AS183" s="122">
        <v>0</v>
      </c>
      <c r="AT183" s="122">
        <v>0</v>
      </c>
      <c r="AU183" s="122">
        <v>0</v>
      </c>
      <c r="AV183" s="122">
        <v>98.459998369216905</v>
      </c>
      <c r="AW183" s="26"/>
      <c r="AX183" s="42">
        <v>6.6798571241073859</v>
      </c>
      <c r="AY183" s="42">
        <v>1.3201428758926141</v>
      </c>
      <c r="AZ183" s="42">
        <v>0</v>
      </c>
      <c r="BA183" s="42">
        <v>8</v>
      </c>
      <c r="BB183" s="42">
        <v>9.888945248919323E-2</v>
      </c>
      <c r="BC183" s="42">
        <v>0.22126286614798588</v>
      </c>
      <c r="BD183" s="42">
        <v>0</v>
      </c>
      <c r="BE183" s="42">
        <v>0.55489601113056608</v>
      </c>
      <c r="BF183" s="42">
        <v>2.9587205582241771</v>
      </c>
      <c r="BG183" s="42">
        <v>1.1416197488252171</v>
      </c>
      <c r="BH183" s="42">
        <v>2.4611363182860835E-2</v>
      </c>
      <c r="BI183" s="42">
        <v>5</v>
      </c>
      <c r="BJ183" s="42">
        <v>0</v>
      </c>
      <c r="BK183" s="42">
        <v>0</v>
      </c>
      <c r="BL183" s="42">
        <v>3.5520005718399528E-2</v>
      </c>
      <c r="BM183" s="42">
        <v>1.769672972963243</v>
      </c>
      <c r="BN183" s="42">
        <v>0.19480702131835748</v>
      </c>
      <c r="BO183" s="42">
        <v>2</v>
      </c>
      <c r="BP183" s="42">
        <v>0.28556503627510582</v>
      </c>
      <c r="BQ183" s="42">
        <v>0.13307366502014273</v>
      </c>
      <c r="BR183" s="42">
        <v>0.41863870129524855</v>
      </c>
      <c r="BS183" s="24" t="s">
        <v>622</v>
      </c>
      <c r="BT183" s="24" t="s">
        <v>623</v>
      </c>
      <c r="BU183" s="40">
        <v>0.72157926822256202</v>
      </c>
      <c r="BV183" s="42">
        <v>0.57328029290529847</v>
      </c>
      <c r="BW183" s="40">
        <v>0.24282720267421604</v>
      </c>
      <c r="BX183" s="40" t="s">
        <v>606</v>
      </c>
      <c r="BY183" s="40"/>
      <c r="BZ183" s="44">
        <v>848.18971927882694</v>
      </c>
      <c r="CA183" s="44">
        <v>146.99672471681043</v>
      </c>
      <c r="CB183" s="5">
        <v>198.34750536579995</v>
      </c>
      <c r="CC183" s="44">
        <v>162.99740815299998</v>
      </c>
      <c r="CD183" s="44">
        <v>187.32637589271994</v>
      </c>
      <c r="CE183" s="44">
        <v>-218.05528548078479</v>
      </c>
      <c r="CF183" s="44">
        <v>370.9335276507619</v>
      </c>
      <c r="CG183" s="44">
        <v>-381.05269363378477</v>
      </c>
      <c r="CH183" s="40">
        <v>-0.8701194500363002</v>
      </c>
      <c r="CI183" s="44">
        <v>162.99740815299998</v>
      </c>
      <c r="CJ183" s="24">
        <v>108.13042907394308</v>
      </c>
      <c r="CK183" s="44">
        <v>180.67245675939995</v>
      </c>
      <c r="CL183" s="44">
        <v>864.3199092582131</v>
      </c>
      <c r="CM183" s="45">
        <v>1.3418031872721556</v>
      </c>
      <c r="CN183" s="45">
        <v>75.638461625240978</v>
      </c>
      <c r="CO183" s="45">
        <v>0.21347733320904388</v>
      </c>
      <c r="CP183" s="45">
        <v>13.878565342455614</v>
      </c>
      <c r="CQ183" s="45">
        <v>1.2455335141318225</v>
      </c>
      <c r="CR183" s="45">
        <v>0.25739516768647053</v>
      </c>
      <c r="CS183" s="45">
        <v>0.19769197748434664</v>
      </c>
      <c r="CT183" s="45">
        <v>4.810761734401714</v>
      </c>
      <c r="CU183" s="45">
        <v>4.893029439039462</v>
      </c>
      <c r="CV183" s="45">
        <v>101.13491613364945</v>
      </c>
      <c r="CW183" s="24"/>
      <c r="CX183" s="40">
        <v>72.967396930491205</v>
      </c>
      <c r="CY183" s="40">
        <v>75.202971125377331</v>
      </c>
      <c r="CZ183" s="40">
        <v>73.576935077847139</v>
      </c>
      <c r="DA183" s="40">
        <v>74.344360611976185</v>
      </c>
      <c r="DB183" s="40"/>
      <c r="DC183" s="40">
        <v>0.2785378163566184</v>
      </c>
      <c r="DD183" s="40">
        <v>0.25381977445032317</v>
      </c>
      <c r="DE183" s="40"/>
      <c r="DF183" s="40">
        <v>1.4875976579038028</v>
      </c>
      <c r="DG183" s="40">
        <v>1.4982674056161234</v>
      </c>
      <c r="DH183" s="40"/>
      <c r="DI183" s="40">
        <v>0.33754827894702699</v>
      </c>
      <c r="DJ183" s="40"/>
      <c r="DK183" s="40">
        <v>2.546476986630422</v>
      </c>
      <c r="DL183" s="40">
        <v>2.0410382731583758</v>
      </c>
      <c r="DM183" s="40"/>
      <c r="DN183" s="40">
        <v>4.03286156866643</v>
      </c>
      <c r="DO183" s="40">
        <v>3.2118514060428489</v>
      </c>
      <c r="DP183" s="40"/>
      <c r="DQ183" s="40">
        <v>14.119733537496089</v>
      </c>
      <c r="DR183" s="40"/>
    </row>
    <row r="184" spans="1:122" s="43" customFormat="1" ht="10.5" customHeight="1">
      <c r="A184" s="17" t="s">
        <v>123</v>
      </c>
      <c r="B184" s="16" t="s">
        <v>130</v>
      </c>
      <c r="C184" s="17" t="s">
        <v>127</v>
      </c>
      <c r="D184" s="123">
        <v>0.5</v>
      </c>
      <c r="E184" s="139">
        <v>500</v>
      </c>
      <c r="F184" s="141">
        <v>900</v>
      </c>
      <c r="G184" s="123">
        <v>75</v>
      </c>
      <c r="H184" s="123">
        <v>0.40999999642372098</v>
      </c>
      <c r="I184" s="123">
        <v>13.199999809265099</v>
      </c>
      <c r="J184" s="123">
        <v>2.4200000762939502</v>
      </c>
      <c r="K184" s="123">
        <v>0.109999999403954</v>
      </c>
      <c r="L184" s="123">
        <v>0.63999998569488503</v>
      </c>
      <c r="M184" s="123">
        <v>2.0299999713897701</v>
      </c>
      <c r="N184" s="123">
        <v>1.87999999523163</v>
      </c>
      <c r="O184" s="123">
        <v>3.8800001144409202</v>
      </c>
      <c r="P184" s="123"/>
      <c r="Q184" s="122">
        <v>99.569999948143916</v>
      </c>
      <c r="R184" s="26"/>
      <c r="S184" s="26">
        <v>75.323892778005444</v>
      </c>
      <c r="T184" s="26">
        <v>0.41177061026137296</v>
      </c>
      <c r="U184" s="26">
        <v>13.257004937370356</v>
      </c>
      <c r="V184" s="26">
        <v>2.4304510169270732</v>
      </c>
      <c r="W184" s="26">
        <v>0.11047504214245459</v>
      </c>
      <c r="X184" s="26">
        <v>0.64276387067208718</v>
      </c>
      <c r="Y184" s="26">
        <v>2.0387666691242288</v>
      </c>
      <c r="Z184" s="26">
        <v>1.8881189075130405</v>
      </c>
      <c r="AA184" s="26">
        <v>3.8967561679839564</v>
      </c>
      <c r="AB184" s="26">
        <v>0</v>
      </c>
      <c r="AC184" s="26">
        <v>100.00000000000001</v>
      </c>
      <c r="AD184" s="42">
        <v>0.79837224726136369</v>
      </c>
      <c r="AE184" s="42">
        <v>2.121265132857781</v>
      </c>
      <c r="AF184" s="42">
        <v>0.32038290803076247</v>
      </c>
      <c r="AH184" s="16" t="s">
        <v>130</v>
      </c>
      <c r="AI184" s="122">
        <v>46.099998474121101</v>
      </c>
      <c r="AJ184" s="122">
        <v>2</v>
      </c>
      <c r="AK184" s="122">
        <v>8.0699996948242205</v>
      </c>
      <c r="AL184" s="122"/>
      <c r="AM184" s="122">
        <v>15.199999809265099</v>
      </c>
      <c r="AN184" s="122">
        <v>13.300000190734901</v>
      </c>
      <c r="AO184" s="122">
        <v>11.5</v>
      </c>
      <c r="AP184" s="122">
        <v>0.38999998569488498</v>
      </c>
      <c r="AQ184" s="122">
        <v>1.71000003814697</v>
      </c>
      <c r="AR184" s="122">
        <v>0.70999997854232799</v>
      </c>
      <c r="AS184" s="122">
        <v>0</v>
      </c>
      <c r="AT184" s="122">
        <v>0</v>
      </c>
      <c r="AU184" s="122">
        <v>0</v>
      </c>
      <c r="AV184" s="122">
        <v>98.979998171329513</v>
      </c>
      <c r="AW184" s="26"/>
      <c r="AX184" s="42">
        <v>6.6956866726791571</v>
      </c>
      <c r="AY184" s="42">
        <v>1.3043133273208429</v>
      </c>
      <c r="AZ184" s="42">
        <v>0</v>
      </c>
      <c r="BA184" s="42">
        <v>8</v>
      </c>
      <c r="BB184" s="42">
        <v>7.7001619778200414E-2</v>
      </c>
      <c r="BC184" s="42">
        <v>0.21850956210004852</v>
      </c>
      <c r="BD184" s="42">
        <v>0</v>
      </c>
      <c r="BE184" s="42">
        <v>0.46054817454835018</v>
      </c>
      <c r="BF184" s="42">
        <v>2.8791413342886942</v>
      </c>
      <c r="BG184" s="42">
        <v>1.3647993092847068</v>
      </c>
      <c r="BH184" s="42">
        <v>0</v>
      </c>
      <c r="BI184" s="42">
        <v>5</v>
      </c>
      <c r="BJ184" s="42">
        <v>0</v>
      </c>
      <c r="BK184" s="42">
        <v>2.0948794634199297E-2</v>
      </c>
      <c r="BL184" s="42">
        <v>4.7973073393466605E-2</v>
      </c>
      <c r="BM184" s="42">
        <v>1.7894269377380982</v>
      </c>
      <c r="BN184" s="42">
        <v>0.14165119423423578</v>
      </c>
      <c r="BO184" s="42">
        <v>2</v>
      </c>
      <c r="BP184" s="42">
        <v>0.3398592219613531</v>
      </c>
      <c r="BQ184" s="42">
        <v>0.1315363810670733</v>
      </c>
      <c r="BR184" s="42">
        <v>0.47139560302842642</v>
      </c>
      <c r="BS184" s="24" t="s">
        <v>622</v>
      </c>
      <c r="BT184" s="24" t="s">
        <v>623</v>
      </c>
      <c r="BU184" s="40">
        <v>0.67507994662077508</v>
      </c>
      <c r="BV184" s="42">
        <v>0.64113793406293385</v>
      </c>
      <c r="BW184" s="40">
        <v>0.30224318692269692</v>
      </c>
      <c r="BX184" s="40" t="s">
        <v>606</v>
      </c>
      <c r="BY184" s="40"/>
      <c r="BZ184" s="44">
        <v>841.7082039527902</v>
      </c>
      <c r="CA184" s="44">
        <v>138.55400837933803</v>
      </c>
      <c r="CB184" s="5">
        <v>159.08539783083916</v>
      </c>
      <c r="CC184" s="44">
        <v>142.84109785787783</v>
      </c>
      <c r="CD184" s="44">
        <v>138.23190972370415</v>
      </c>
      <c r="CE184" s="44">
        <v>-332.68149267991436</v>
      </c>
      <c r="CF184" s="44">
        <v>326.68987025328596</v>
      </c>
      <c r="CG184" s="44">
        <v>-475.52259053779221</v>
      </c>
      <c r="CH184" s="40">
        <v>-1.0535503239628961</v>
      </c>
      <c r="CI184" s="44">
        <v>142.84109785787783</v>
      </c>
      <c r="CJ184" s="24">
        <v>64.465614607080283</v>
      </c>
      <c r="CK184" s="44">
        <v>150.96324784435848</v>
      </c>
      <c r="CL184" s="44">
        <v>834.65537945187225</v>
      </c>
      <c r="CM184" s="45">
        <v>0.75198926740637417</v>
      </c>
      <c r="CN184" s="45">
        <v>75.850527254708794</v>
      </c>
      <c r="CO184" s="45">
        <v>0.22479285036442875</v>
      </c>
      <c r="CP184" s="45">
        <v>13.786328412691146</v>
      </c>
      <c r="CQ184" s="45">
        <v>1.2311480033948612</v>
      </c>
      <c r="CR184" s="45">
        <v>1.3068217569123245E-2</v>
      </c>
      <c r="CS184" s="45">
        <v>0.67422786290571679</v>
      </c>
      <c r="CT184" s="45">
        <v>4.7942340708707638</v>
      </c>
      <c r="CU184" s="45">
        <v>5.0406464762656906</v>
      </c>
      <c r="CV184" s="45">
        <v>101.61497314877052</v>
      </c>
      <c r="CW184" s="24"/>
      <c r="CX184" s="40">
        <v>74.24320044968681</v>
      </c>
      <c r="CY184" s="40">
        <v>75.312611317632516</v>
      </c>
      <c r="CZ184" s="40">
        <v>74.541962623683801</v>
      </c>
      <c r="DA184" s="40">
        <v>75.31033225511581</v>
      </c>
      <c r="DB184" s="40"/>
      <c r="DC184" s="40">
        <v>0.22936357108118616</v>
      </c>
      <c r="DD184" s="40">
        <v>0.21181573555707814</v>
      </c>
      <c r="DE184" s="40"/>
      <c r="DF184" s="40">
        <v>1.4460051549739887</v>
      </c>
      <c r="DG184" s="40">
        <v>1.3713707299111422</v>
      </c>
      <c r="DH184" s="40"/>
      <c r="DI184" s="40">
        <v>0.28622210873325704</v>
      </c>
      <c r="DJ184" s="40"/>
      <c r="DK184" s="40">
        <v>1.8689680153426378</v>
      </c>
      <c r="DL184" s="40">
        <v>1.8442839445321608</v>
      </c>
      <c r="DM184" s="40"/>
      <c r="DN184" s="40">
        <v>4.1019575656533664</v>
      </c>
      <c r="DO184" s="40">
        <v>3.468404818538886</v>
      </c>
      <c r="DP184" s="40"/>
      <c r="DQ184" s="40">
        <v>13.830751093007624</v>
      </c>
      <c r="DR184" s="40"/>
    </row>
    <row r="185" spans="1:122" s="43" customFormat="1" ht="10.5" customHeight="1">
      <c r="A185" s="17" t="s">
        <v>123</v>
      </c>
      <c r="B185" s="16" t="s">
        <v>128</v>
      </c>
      <c r="C185" s="17" t="s">
        <v>129</v>
      </c>
      <c r="D185" s="123">
        <v>0.69999998807907104</v>
      </c>
      <c r="E185" s="139">
        <v>699.99998807907104</v>
      </c>
      <c r="F185" s="141">
        <v>900</v>
      </c>
      <c r="G185" s="123">
        <v>73.599998474121094</v>
      </c>
      <c r="H185" s="123">
        <v>0.46999999880790699</v>
      </c>
      <c r="I185" s="123">
        <v>14.5</v>
      </c>
      <c r="J185" s="123">
        <v>1.7200000286102299</v>
      </c>
      <c r="K185" s="123">
        <v>9.00000035762787E-2</v>
      </c>
      <c r="L185" s="123">
        <v>0.5</v>
      </c>
      <c r="M185" s="123">
        <v>2.7799999713897701</v>
      </c>
      <c r="N185" s="123">
        <v>2.2699999809265101</v>
      </c>
      <c r="O185" s="123">
        <v>3.78999996185303</v>
      </c>
      <c r="P185" s="123"/>
      <c r="Q185" s="122">
        <v>99.719998419284821</v>
      </c>
      <c r="R185" s="26"/>
      <c r="S185" s="26">
        <v>73.806658283989307</v>
      </c>
      <c r="T185" s="26">
        <v>0.47131970142211099</v>
      </c>
      <c r="U185" s="26">
        <v>14.54071422969041</v>
      </c>
      <c r="V185" s="26">
        <v>1.7248295786952195</v>
      </c>
      <c r="W185" s="26">
        <v>9.0252712598191967E-2</v>
      </c>
      <c r="X185" s="26">
        <v>0.5014039389548417</v>
      </c>
      <c r="Y185" s="26">
        <v>2.7878058718983563</v>
      </c>
      <c r="Z185" s="26">
        <v>2.2763738637279358</v>
      </c>
      <c r="AA185" s="26">
        <v>3.800641819023618</v>
      </c>
      <c r="AB185" s="26">
        <v>0</v>
      </c>
      <c r="AC185" s="26">
        <v>100</v>
      </c>
      <c r="AD185" s="42">
        <v>0.78504504685428844</v>
      </c>
      <c r="AE185" s="42">
        <v>1.9298252655215484</v>
      </c>
      <c r="AF185" s="42">
        <v>0.3413172832414586</v>
      </c>
      <c r="AH185" s="16" t="s">
        <v>128</v>
      </c>
      <c r="AI185" s="122">
        <v>46.799999237060597</v>
      </c>
      <c r="AJ185" s="122">
        <v>1.4299999475479099</v>
      </c>
      <c r="AK185" s="122">
        <v>7.0999999046325701</v>
      </c>
      <c r="AL185" s="122"/>
      <c r="AM185" s="122">
        <v>14.800000190734901</v>
      </c>
      <c r="AN185" s="122">
        <v>13.699999809265099</v>
      </c>
      <c r="AO185" s="122">
        <v>11.800000190734901</v>
      </c>
      <c r="AP185" s="122">
        <v>0.68000000715255704</v>
      </c>
      <c r="AQ185" s="122">
        <v>0.81999999284744296</v>
      </c>
      <c r="AR185" s="122">
        <v>0.69999998807907104</v>
      </c>
      <c r="AS185" s="122">
        <v>0</v>
      </c>
      <c r="AT185" s="122">
        <v>0</v>
      </c>
      <c r="AU185" s="122">
        <v>0</v>
      </c>
      <c r="AV185" s="122">
        <v>97.829999268055047</v>
      </c>
      <c r="AW185" s="26"/>
      <c r="AX185" s="42">
        <v>6.8258470929831079</v>
      </c>
      <c r="AY185" s="42">
        <v>1.1741529070168921</v>
      </c>
      <c r="AZ185" s="42">
        <v>0</v>
      </c>
      <c r="BA185" s="42">
        <v>8</v>
      </c>
      <c r="BB185" s="42">
        <v>4.6224148393103404E-2</v>
      </c>
      <c r="BC185" s="42">
        <v>0.15688917180994505</v>
      </c>
      <c r="BD185" s="42">
        <v>0</v>
      </c>
      <c r="BE185" s="42">
        <v>0.62341589334999981</v>
      </c>
      <c r="BF185" s="42">
        <v>2.9781625374591068</v>
      </c>
      <c r="BG185" s="42">
        <v>1.1818286073363395</v>
      </c>
      <c r="BH185" s="42">
        <v>1.3479641651505503E-2</v>
      </c>
      <c r="BI185" s="42">
        <v>5</v>
      </c>
      <c r="BJ185" s="42">
        <v>0</v>
      </c>
      <c r="BK185" s="42">
        <v>0</v>
      </c>
      <c r="BL185" s="42">
        <v>7.0516312240828244E-2</v>
      </c>
      <c r="BM185" s="42">
        <v>1.8438035325740105</v>
      </c>
      <c r="BN185" s="42">
        <v>8.5680155185161144E-2</v>
      </c>
      <c r="BO185" s="42">
        <v>2</v>
      </c>
      <c r="BP185" s="42">
        <v>0.14618736259201853</v>
      </c>
      <c r="BQ185" s="42">
        <v>0.13022731424703551</v>
      </c>
      <c r="BR185" s="42">
        <v>0.27641467683905407</v>
      </c>
      <c r="BS185" s="24" t="s">
        <v>622</v>
      </c>
      <c r="BT185" s="24" t="s">
        <v>623</v>
      </c>
      <c r="BU185" s="40">
        <v>0.71590598003677908</v>
      </c>
      <c r="BV185" s="42">
        <v>0.60603917459592693</v>
      </c>
      <c r="BW185" s="40">
        <v>0.31403836680112107</v>
      </c>
      <c r="BX185" s="40" t="s">
        <v>606</v>
      </c>
      <c r="BY185" s="40"/>
      <c r="BZ185" s="44">
        <v>811.93439932972092</v>
      </c>
      <c r="CA185" s="44">
        <v>110.03905691524132</v>
      </c>
      <c r="CB185" s="5">
        <v>96.734538959885583</v>
      </c>
      <c r="CC185" s="44">
        <v>130.26058246304339</v>
      </c>
      <c r="CD185" s="44">
        <v>138.38154594792056</v>
      </c>
      <c r="CE185" s="44">
        <v>-995.18047740241718</v>
      </c>
      <c r="CF185" s="44">
        <v>180.02189843450429</v>
      </c>
      <c r="CG185" s="44">
        <v>-1125.4410598654606</v>
      </c>
      <c r="CH185" s="40">
        <v>-0.86098885020950766</v>
      </c>
      <c r="CI185" s="44">
        <v>130.26058246304339</v>
      </c>
      <c r="CJ185" s="24">
        <v>18.034960619223568</v>
      </c>
      <c r="CK185" s="44">
        <v>130.26058246304339</v>
      </c>
      <c r="CL185" s="44">
        <v>798.5166232907776</v>
      </c>
      <c r="CM185" s="45">
        <v>0.50638520344424798</v>
      </c>
      <c r="CN185" s="45">
        <v>76.692227736852971</v>
      </c>
      <c r="CO185" s="45">
        <v>0.20011750345461565</v>
      </c>
      <c r="CP185" s="45">
        <v>12.433843437936666</v>
      </c>
      <c r="CQ185" s="45">
        <v>0.94030938621584492</v>
      </c>
      <c r="CR185" s="45">
        <v>0.39569564096829291</v>
      </c>
      <c r="CS185" s="45">
        <v>1.2114958003147258</v>
      </c>
      <c r="CT185" s="45">
        <v>4.542934264016937</v>
      </c>
      <c r="CU185" s="45">
        <v>5.6265898798093206</v>
      </c>
      <c r="CV185" s="45">
        <v>102.04321364956937</v>
      </c>
      <c r="CW185" s="24"/>
      <c r="CX185" s="40">
        <v>78.367749292663262</v>
      </c>
      <c r="CY185" s="40">
        <v>81.295130461374455</v>
      </c>
      <c r="CZ185" s="40">
        <v>77.003858819028579</v>
      </c>
      <c r="DA185" s="40">
        <v>77.826926362424075</v>
      </c>
      <c r="DB185" s="40"/>
      <c r="DC185" s="40">
        <v>0.18305392400835502</v>
      </c>
      <c r="DD185" s="40">
        <v>0.16305578229282267</v>
      </c>
      <c r="DE185" s="40"/>
      <c r="DF185" s="40">
        <v>0.91546542434809619</v>
      </c>
      <c r="DG185" s="40">
        <v>1.0066504120265054</v>
      </c>
      <c r="DH185" s="40"/>
      <c r="DI185" s="40">
        <v>0.22289187137104313</v>
      </c>
      <c r="DJ185" s="40"/>
      <c r="DK185" s="40">
        <v>2.2697774731307838</v>
      </c>
      <c r="DL185" s="40">
        <v>1.6254266962233961</v>
      </c>
      <c r="DM185" s="40"/>
      <c r="DN185" s="40">
        <v>4.3236672440392514</v>
      </c>
      <c r="DO185" s="40">
        <v>3.4882975940802221</v>
      </c>
      <c r="DP185" s="40"/>
      <c r="DQ185" s="40">
        <v>12.70441996740781</v>
      </c>
      <c r="DR185" s="40"/>
    </row>
    <row r="186" spans="1:122" s="43" customFormat="1" ht="10.5" customHeight="1">
      <c r="A186" s="17" t="s">
        <v>123</v>
      </c>
      <c r="B186" s="16" t="s">
        <v>126</v>
      </c>
      <c r="C186" s="17" t="s">
        <v>127</v>
      </c>
      <c r="D186" s="123">
        <v>1</v>
      </c>
      <c r="E186" s="139">
        <v>1000</v>
      </c>
      <c r="F186" s="141">
        <v>925</v>
      </c>
      <c r="G186" s="123">
        <v>72.5</v>
      </c>
      <c r="H186" s="123">
        <v>0.40999999642372098</v>
      </c>
      <c r="I186" s="123">
        <v>15.300000190734901</v>
      </c>
      <c r="J186" s="123">
        <v>2.6500000953674299</v>
      </c>
      <c r="K186" s="123">
        <v>7.9999998211860698E-2</v>
      </c>
      <c r="L186" s="123">
        <v>0.63999998569488503</v>
      </c>
      <c r="M186" s="123">
        <v>3.28999996185303</v>
      </c>
      <c r="N186" s="123">
        <v>2.1700000762939502</v>
      </c>
      <c r="O186" s="123">
        <v>2.6500000953674299</v>
      </c>
      <c r="P186" s="123"/>
      <c r="Q186" s="122">
        <v>99.690000399947209</v>
      </c>
      <c r="R186" s="26"/>
      <c r="S186" s="26">
        <v>72.725448599795968</v>
      </c>
      <c r="T186" s="26">
        <v>0.41127494711489454</v>
      </c>
      <c r="U186" s="26">
        <v>15.347577619974615</v>
      </c>
      <c r="V186" s="26">
        <v>2.6582406306910129</v>
      </c>
      <c r="W186" s="26">
        <v>8.024876907504061E-2</v>
      </c>
      <c r="X186" s="26">
        <v>0.64199015260032433</v>
      </c>
      <c r="Y186" s="26">
        <v>3.3002306637113543</v>
      </c>
      <c r="Z186" s="26">
        <v>2.1767479863457795</v>
      </c>
      <c r="AA186" s="26">
        <v>2.6582406306910129</v>
      </c>
      <c r="AB186" s="26">
        <v>0</v>
      </c>
      <c r="AC186" s="26">
        <v>100</v>
      </c>
      <c r="AD186" s="42">
        <v>0.76135258419296659</v>
      </c>
      <c r="AE186" s="42">
        <v>2.3228729864262672</v>
      </c>
      <c r="AF186" s="42">
        <v>0.30094439483090052</v>
      </c>
      <c r="AH186" s="16" t="s">
        <v>126</v>
      </c>
      <c r="AI186" s="122">
        <v>43.799999237060597</v>
      </c>
      <c r="AJ186" s="122">
        <v>2.3499999046325701</v>
      </c>
      <c r="AK186" s="122">
        <v>11.710000038146999</v>
      </c>
      <c r="AL186" s="122"/>
      <c r="AM186" s="122">
        <v>14.5</v>
      </c>
      <c r="AN186" s="122">
        <v>12.199999809265099</v>
      </c>
      <c r="AO186" s="122">
        <v>10.5</v>
      </c>
      <c r="AP186" s="122">
        <v>0.30000001192092901</v>
      </c>
      <c r="AQ186" s="122">
        <v>2.1199998855590798</v>
      </c>
      <c r="AR186" s="122">
        <v>0.769999980926514</v>
      </c>
      <c r="AS186" s="122">
        <v>0</v>
      </c>
      <c r="AT186" s="122">
        <v>0</v>
      </c>
      <c r="AU186" s="122">
        <v>0</v>
      </c>
      <c r="AV186" s="122">
        <v>98.249998867511792</v>
      </c>
      <c r="AW186" s="26"/>
      <c r="AX186" s="42">
        <v>6.3447552776948823</v>
      </c>
      <c r="AY186" s="42">
        <v>1.6552447223051177</v>
      </c>
      <c r="AZ186" s="42">
        <v>0</v>
      </c>
      <c r="BA186" s="42">
        <v>8</v>
      </c>
      <c r="BB186" s="42">
        <v>0.34380064701095181</v>
      </c>
      <c r="BC186" s="42">
        <v>0.25606773318215559</v>
      </c>
      <c r="BD186" s="42">
        <v>0</v>
      </c>
      <c r="BE186" s="42">
        <v>0.74811043510212727</v>
      </c>
      <c r="BF186" s="42">
        <v>2.6340118378930435</v>
      </c>
      <c r="BG186" s="42">
        <v>1.0084875299327569</v>
      </c>
      <c r="BH186" s="42">
        <v>9.5218168789648061E-3</v>
      </c>
      <c r="BI186" s="42">
        <v>5</v>
      </c>
      <c r="BJ186" s="42">
        <v>0</v>
      </c>
      <c r="BK186" s="42">
        <v>0</v>
      </c>
      <c r="BL186" s="42">
        <v>2.7282671466486448E-2</v>
      </c>
      <c r="BM186" s="42">
        <v>1.6294910927555639</v>
      </c>
      <c r="BN186" s="42">
        <v>0.34322623577794964</v>
      </c>
      <c r="BO186" s="42">
        <v>2</v>
      </c>
      <c r="BP186" s="42">
        <v>0.2521506430679501</v>
      </c>
      <c r="BQ186" s="42">
        <v>0.14227376653772178</v>
      </c>
      <c r="BR186" s="42">
        <v>0.39442440960567188</v>
      </c>
      <c r="BS186" s="24" t="s">
        <v>622</v>
      </c>
      <c r="BT186" s="24" t="s">
        <v>332</v>
      </c>
      <c r="BU186" s="40">
        <v>0.72313309403956849</v>
      </c>
      <c r="BV186" s="42">
        <v>0.66675720363334656</v>
      </c>
      <c r="BW186" s="40">
        <v>0.28703988876255798</v>
      </c>
      <c r="BX186" s="40" t="s">
        <v>606</v>
      </c>
      <c r="BY186" s="40"/>
      <c r="BZ186" s="44">
        <v>907.39505406874969</v>
      </c>
      <c r="CA186" s="44">
        <v>338.33073747821476</v>
      </c>
      <c r="CB186" s="5">
        <v>480.58124582861944</v>
      </c>
      <c r="CC186" s="44">
        <v>343.79818326481842</v>
      </c>
      <c r="CD186" s="44">
        <v>375.91994905156145</v>
      </c>
      <c r="CE186" s="44">
        <v>462.83680802707318</v>
      </c>
      <c r="CF186" s="44">
        <v>667.44161106356933</v>
      </c>
      <c r="CG186" s="44">
        <v>119.03862476225476</v>
      </c>
      <c r="CH186" s="40">
        <v>-0.38882159230488644</v>
      </c>
      <c r="CI186" s="44">
        <v>375.91994905156145</v>
      </c>
      <c r="CJ186" s="24">
        <v>392.80087814234901</v>
      </c>
      <c r="CK186" s="44">
        <v>428.25059744009047</v>
      </c>
      <c r="CL186" s="44">
        <v>923.28618418540691</v>
      </c>
      <c r="CM186" s="45">
        <v>1.1340229102251258</v>
      </c>
      <c r="CN186" s="45">
        <v>67.7511033612803</v>
      </c>
      <c r="CO186" s="45">
        <v>0.3198801653485277</v>
      </c>
      <c r="CP186" s="45">
        <v>16.4443851672969</v>
      </c>
      <c r="CQ186" s="45">
        <v>2.4711435464313993</v>
      </c>
      <c r="CR186" s="45">
        <v>0.77298111007495307</v>
      </c>
      <c r="CS186" s="45">
        <v>2.4593711247687029</v>
      </c>
      <c r="CT186" s="45">
        <v>3.6192952295936851</v>
      </c>
      <c r="CU186" s="45">
        <v>6.2748995478344618</v>
      </c>
      <c r="CV186" s="45">
        <v>100.11305925262893</v>
      </c>
      <c r="CW186" s="24"/>
      <c r="CX186" s="40">
        <v>66.858315761900087</v>
      </c>
      <c r="CY186" s="40">
        <v>68.197736001299802</v>
      </c>
      <c r="CZ186" s="40">
        <v>67.695026174955998</v>
      </c>
      <c r="DA186" s="40">
        <v>68.046199933540379</v>
      </c>
      <c r="DB186" s="40"/>
      <c r="DC186" s="40">
        <v>0.49044652546276585</v>
      </c>
      <c r="DD186" s="40">
        <v>0.4735021761370603</v>
      </c>
      <c r="DE186" s="40"/>
      <c r="DF186" s="40">
        <v>3.2064763664680509</v>
      </c>
      <c r="DG186" s="40">
        <v>3.2385326340323433</v>
      </c>
      <c r="DH186" s="40"/>
      <c r="DI186" s="40">
        <v>0.70033417948393828</v>
      </c>
      <c r="DJ186" s="40"/>
      <c r="DK186" s="40">
        <v>3.9439051050407983</v>
      </c>
      <c r="DL186" s="40">
        <v>3.3536973222761222</v>
      </c>
      <c r="DM186" s="40"/>
      <c r="DN186" s="40">
        <v>2.9342884209011051</v>
      </c>
      <c r="DO186" s="40">
        <v>2.4795402788407062</v>
      </c>
      <c r="DP186" s="40"/>
      <c r="DQ186" s="40">
        <v>16.339905281820315</v>
      </c>
      <c r="DR186" s="40"/>
    </row>
    <row r="187" spans="1:122" s="43" customFormat="1" ht="10.5" customHeight="1">
      <c r="A187" s="17" t="s">
        <v>123</v>
      </c>
      <c r="B187" s="16" t="s">
        <v>124</v>
      </c>
      <c r="C187" s="17" t="s">
        <v>125</v>
      </c>
      <c r="D187" s="123">
        <v>1.25</v>
      </c>
      <c r="E187" s="139">
        <v>1250</v>
      </c>
      <c r="F187" s="141">
        <v>930</v>
      </c>
      <c r="G187" s="123">
        <v>74.300003051757798</v>
      </c>
      <c r="H187" s="123">
        <v>0.40000000596046498</v>
      </c>
      <c r="I187" s="123">
        <v>14.800000190734901</v>
      </c>
      <c r="J187" s="123">
        <v>1.79999995231628</v>
      </c>
      <c r="K187" s="123">
        <v>5.9999998658895499E-2</v>
      </c>
      <c r="L187" s="123">
        <v>0.44999998807907099</v>
      </c>
      <c r="M187" s="123">
        <v>2.2400000095367401</v>
      </c>
      <c r="N187" s="123">
        <v>2.8099999427795401</v>
      </c>
      <c r="O187" s="123">
        <v>3.0899999141693102</v>
      </c>
      <c r="P187" s="123"/>
      <c r="Q187" s="122">
        <v>99.950003053993015</v>
      </c>
      <c r="R187" s="26"/>
      <c r="S187" s="26">
        <v>74.337169366188931</v>
      </c>
      <c r="T187" s="26">
        <v>0.40020009378527471</v>
      </c>
      <c r="U187" s="26">
        <v>14.807403440237954</v>
      </c>
      <c r="V187" s="26">
        <v>1.8009003474906544</v>
      </c>
      <c r="W187" s="26">
        <v>6.0030011831498878E-2</v>
      </c>
      <c r="X187" s="26">
        <v>0.45022508687266466</v>
      </c>
      <c r="Y187" s="26">
        <v>2.2411205013437483</v>
      </c>
      <c r="Z187" s="26">
        <v>2.8114055596992604</v>
      </c>
      <c r="AA187" s="26">
        <v>3.0915455925499988</v>
      </c>
      <c r="AB187" s="26">
        <v>0</v>
      </c>
      <c r="AC187" s="26">
        <v>99.999999999999986</v>
      </c>
      <c r="AD187" s="42">
        <v>0.78907569823847623</v>
      </c>
      <c r="AE187" s="42">
        <v>2.2439828295594322</v>
      </c>
      <c r="AF187" s="42">
        <v>0.30826303730337895</v>
      </c>
      <c r="AH187" s="16" t="s">
        <v>124</v>
      </c>
      <c r="AI187" s="122">
        <v>45.5</v>
      </c>
      <c r="AJ187" s="122">
        <v>2.1199998855590798</v>
      </c>
      <c r="AK187" s="122">
        <v>8.6800003051757795</v>
      </c>
      <c r="AL187" s="122"/>
      <c r="AM187" s="122">
        <v>14.8999996185303</v>
      </c>
      <c r="AN187" s="122">
        <v>12.6000003814697</v>
      </c>
      <c r="AO187" s="122">
        <v>11.300000190734901</v>
      </c>
      <c r="AP187" s="122">
        <v>0.37000000476837203</v>
      </c>
      <c r="AQ187" s="122">
        <v>1.62000000476837</v>
      </c>
      <c r="AR187" s="122">
        <v>0.68999999761581399</v>
      </c>
      <c r="AS187" s="122">
        <v>0</v>
      </c>
      <c r="AT187" s="122">
        <v>0</v>
      </c>
      <c r="AU187" s="122">
        <v>0</v>
      </c>
      <c r="AV187" s="122">
        <v>97.780000388622327</v>
      </c>
      <c r="AW187" s="26"/>
      <c r="AX187" s="42">
        <v>6.6486988480442024</v>
      </c>
      <c r="AY187" s="42">
        <v>1.3513011519557976</v>
      </c>
      <c r="AZ187" s="42">
        <v>0</v>
      </c>
      <c r="BA187" s="42">
        <v>8</v>
      </c>
      <c r="BB187" s="42">
        <v>0.14345375371124303</v>
      </c>
      <c r="BC187" s="42">
        <v>0.2330275893607297</v>
      </c>
      <c r="BD187" s="42">
        <v>0</v>
      </c>
      <c r="BE187" s="42">
        <v>0.64164837700862876</v>
      </c>
      <c r="BF187" s="42">
        <v>2.7441822414418899</v>
      </c>
      <c r="BG187" s="42">
        <v>1.1792056168479432</v>
      </c>
      <c r="BH187" s="42">
        <v>4.5789482465363969E-2</v>
      </c>
      <c r="BI187" s="42">
        <v>4.9873070608357981</v>
      </c>
      <c r="BJ187" s="42">
        <v>0</v>
      </c>
      <c r="BK187" s="42">
        <v>0</v>
      </c>
      <c r="BL187" s="42">
        <v>0</v>
      </c>
      <c r="BM187" s="42">
        <v>1.7689910484717233</v>
      </c>
      <c r="BN187" s="42">
        <v>0.23100895152827672</v>
      </c>
      <c r="BO187" s="42">
        <v>2</v>
      </c>
      <c r="BP187" s="42">
        <v>0.22793075761840281</v>
      </c>
      <c r="BQ187" s="42">
        <v>0.128607914752742</v>
      </c>
      <c r="BR187" s="42">
        <v>0.35653867237114478</v>
      </c>
      <c r="BS187" s="24" t="s">
        <v>622</v>
      </c>
      <c r="BT187" s="24" t="s">
        <v>623</v>
      </c>
      <c r="BU187" s="40">
        <v>0.69944199772235938</v>
      </c>
      <c r="BV187" s="42">
        <v>0.66339964865390277</v>
      </c>
      <c r="BW187" s="40">
        <v>0.29563490411562104</v>
      </c>
      <c r="BX187" s="40" t="s">
        <v>606</v>
      </c>
      <c r="BY187" s="40"/>
      <c r="BZ187" s="44">
        <v>847.82575829342181</v>
      </c>
      <c r="CA187" s="44">
        <v>165.16874136746677</v>
      </c>
      <c r="CB187" s="5">
        <v>160.64537115086469</v>
      </c>
      <c r="CC187" s="44">
        <v>167.34040503938664</v>
      </c>
      <c r="CD187" s="44">
        <v>172.13870755667418</v>
      </c>
      <c r="CE187" s="44">
        <v>-317.39056847774162</v>
      </c>
      <c r="CF187" s="44">
        <v>358.73844559129839</v>
      </c>
      <c r="CG187" s="44">
        <v>-484.73097351712829</v>
      </c>
      <c r="CH187" s="40">
        <v>-1.2331078886449909</v>
      </c>
      <c r="CI187" s="44">
        <v>167.34040503938664</v>
      </c>
      <c r="CJ187" s="24">
        <v>58.604113762727707</v>
      </c>
      <c r="CK187" s="44">
        <v>163.99288809512566</v>
      </c>
      <c r="CL187" s="44">
        <v>828.79240200642187</v>
      </c>
      <c r="CM187" s="45">
        <v>0.29973260239155741</v>
      </c>
      <c r="CN187" s="45">
        <v>74.368576110311778</v>
      </c>
      <c r="CO187" s="45">
        <v>0.27843406033231355</v>
      </c>
      <c r="CP187" s="45">
        <v>13.996025536684668</v>
      </c>
      <c r="CQ187" s="45">
        <v>1.4338967427060954</v>
      </c>
      <c r="CR187" s="45">
        <v>0.32159683887186319</v>
      </c>
      <c r="CS187" s="45">
        <v>1.9455289787779506</v>
      </c>
      <c r="CT187" s="45">
        <v>4.2260986329750398</v>
      </c>
      <c r="CU187" s="45">
        <v>5.3321310825128752</v>
      </c>
      <c r="CV187" s="45">
        <v>101.9022879831726</v>
      </c>
      <c r="CW187" s="24"/>
      <c r="CX187" s="40">
        <v>75.201239872900643</v>
      </c>
      <c r="CY187" s="40">
        <v>77.307308055333806</v>
      </c>
      <c r="CZ187" s="40">
        <v>74.673742038943374</v>
      </c>
      <c r="DA187" s="40">
        <v>75.096383614043035</v>
      </c>
      <c r="DB187" s="40"/>
      <c r="DC187" s="40">
        <v>0.24101275652253751</v>
      </c>
      <c r="DD187" s="40">
        <v>0.22696692810511487</v>
      </c>
      <c r="DE187" s="40"/>
      <c r="DF187" s="40">
        <v>1.3670055614474892</v>
      </c>
      <c r="DG187" s="40">
        <v>1.4804239555050509</v>
      </c>
      <c r="DH187" s="40"/>
      <c r="DI187" s="40">
        <v>0.29298183910330361</v>
      </c>
      <c r="DJ187" s="40"/>
      <c r="DK187" s="40">
        <v>2.2801894542362104</v>
      </c>
      <c r="DL187" s="40">
        <v>1.941635524298911</v>
      </c>
      <c r="DM187" s="40"/>
      <c r="DN187" s="40">
        <v>3.9533583706653346</v>
      </c>
      <c r="DO187" s="40">
        <v>3.3701433124287941</v>
      </c>
      <c r="DP187" s="40"/>
      <c r="DQ187" s="40">
        <v>14.26563333484745</v>
      </c>
      <c r="DR187" s="40"/>
    </row>
    <row r="188" spans="1:122" s="43" customFormat="1" ht="10.5" customHeight="1">
      <c r="A188" s="17" t="s">
        <v>178</v>
      </c>
      <c r="B188" s="16" t="s">
        <v>190</v>
      </c>
      <c r="C188" s="17" t="s">
        <v>191</v>
      </c>
      <c r="D188" s="123">
        <v>0.93999999761581399</v>
      </c>
      <c r="E188" s="139">
        <v>939.99999761581398</v>
      </c>
      <c r="F188" s="141">
        <v>750</v>
      </c>
      <c r="G188" s="123">
        <v>73.25</v>
      </c>
      <c r="H188" s="123">
        <v>0.15999999642372101</v>
      </c>
      <c r="I188" s="123">
        <v>15.7600002288818</v>
      </c>
      <c r="J188" s="123">
        <v>0.64999997615814198</v>
      </c>
      <c r="K188" s="123">
        <v>5.0000000745058101E-2</v>
      </c>
      <c r="L188" s="123">
        <v>0.56999999284744296</v>
      </c>
      <c r="M188" s="123">
        <v>3.4200000762939502</v>
      </c>
      <c r="N188" s="123">
        <v>3.96000003814697</v>
      </c>
      <c r="O188" s="123">
        <v>2.1800000667571999</v>
      </c>
      <c r="P188" s="123"/>
      <c r="Q188" s="122">
        <v>100.00000037625429</v>
      </c>
      <c r="R188" s="26"/>
      <c r="S188" s="26">
        <v>73.249999724393732</v>
      </c>
      <c r="T188" s="26">
        <v>0.15999999582171417</v>
      </c>
      <c r="U188" s="26">
        <v>15.760000169584124</v>
      </c>
      <c r="V188" s="26">
        <v>0.64999997371248919</v>
      </c>
      <c r="W188" s="26">
        <v>5.0000000556930956E-2</v>
      </c>
      <c r="X188" s="26">
        <v>0.5699999907027935</v>
      </c>
      <c r="Y188" s="26">
        <v>3.4200000634260532</v>
      </c>
      <c r="Z188" s="26">
        <v>3.9600000232473</v>
      </c>
      <c r="AA188" s="26">
        <v>2.1800000585548562</v>
      </c>
      <c r="AB188" s="26">
        <v>0</v>
      </c>
      <c r="AC188" s="26">
        <v>100.00000000000001</v>
      </c>
      <c r="AD188" s="42">
        <v>0.7786614916909711</v>
      </c>
      <c r="AE188" s="42">
        <v>0.63973193158587305</v>
      </c>
      <c r="AF188" s="42">
        <v>0.60985578236123394</v>
      </c>
      <c r="AH188" s="16" t="s">
        <v>190</v>
      </c>
      <c r="AI188" s="122">
        <v>46.169998168945298</v>
      </c>
      <c r="AJ188" s="122">
        <v>0.82999998331070002</v>
      </c>
      <c r="AK188" s="122">
        <v>11.9099998474121</v>
      </c>
      <c r="AL188" s="122"/>
      <c r="AM188" s="122">
        <v>6.07999992370606</v>
      </c>
      <c r="AN188" s="122">
        <v>17.219999313354499</v>
      </c>
      <c r="AO188" s="122">
        <v>11.8900003433228</v>
      </c>
      <c r="AP188" s="122">
        <v>0.31999999284744302</v>
      </c>
      <c r="AQ188" s="122">
        <v>1.7599999904632599</v>
      </c>
      <c r="AR188" s="122">
        <v>0.43999999761581399</v>
      </c>
      <c r="AS188" s="122">
        <v>0</v>
      </c>
      <c r="AT188" s="122">
        <v>0</v>
      </c>
      <c r="AU188" s="122">
        <v>0</v>
      </c>
      <c r="AV188" s="122">
        <v>96.619997560977978</v>
      </c>
      <c r="AW188" s="26"/>
      <c r="AX188" s="42">
        <v>6.5692094529299174</v>
      </c>
      <c r="AY188" s="42">
        <v>1.4307905470700826</v>
      </c>
      <c r="AZ188" s="42">
        <v>0</v>
      </c>
      <c r="BA188" s="42">
        <v>8</v>
      </c>
      <c r="BB188" s="42">
        <v>0.56626428526234029</v>
      </c>
      <c r="BC188" s="42">
        <v>8.8833663960021611E-2</v>
      </c>
      <c r="BD188" s="42">
        <v>0</v>
      </c>
      <c r="BE188" s="42">
        <v>0.35889047979101463</v>
      </c>
      <c r="BF188" s="42">
        <v>3.6517707650064013</v>
      </c>
      <c r="BG188" s="42">
        <v>0.33424080598022243</v>
      </c>
      <c r="BH188" s="42">
        <v>0</v>
      </c>
      <c r="BI188" s="42">
        <v>5</v>
      </c>
      <c r="BJ188" s="42">
        <v>0</v>
      </c>
      <c r="BK188" s="42">
        <v>3.0338545920589044E-2</v>
      </c>
      <c r="BL188" s="42">
        <v>3.8560438175491825E-2</v>
      </c>
      <c r="BM188" s="42">
        <v>1.8124124550258769</v>
      </c>
      <c r="BN188" s="42">
        <v>0.11868856087804236</v>
      </c>
      <c r="BO188" s="42">
        <v>2</v>
      </c>
      <c r="BP188" s="42">
        <v>0.3668025382908004</v>
      </c>
      <c r="BQ188" s="42">
        <v>7.9854476683924439E-2</v>
      </c>
      <c r="BR188" s="42">
        <v>0.44665701497472482</v>
      </c>
      <c r="BS188" s="24" t="s">
        <v>622</v>
      </c>
      <c r="BT188" s="24" t="s">
        <v>623</v>
      </c>
      <c r="BU188" s="40">
        <v>0.90922620257480047</v>
      </c>
      <c r="BV188" s="42">
        <v>0.1980751448395574</v>
      </c>
      <c r="BW188" s="40">
        <v>0.3096221011643675</v>
      </c>
      <c r="BX188" s="40" t="s">
        <v>606</v>
      </c>
      <c r="BY188" s="40"/>
      <c r="BZ188" s="44">
        <v>929.98177809844833</v>
      </c>
      <c r="CA188" s="44">
        <v>334.28779805409795</v>
      </c>
      <c r="CB188" s="5">
        <v>388.72453712599457</v>
      </c>
      <c r="CC188" s="44">
        <v>395.46735482322282</v>
      </c>
      <c r="CD188" s="44">
        <v>396.07044697484764</v>
      </c>
      <c r="CE188" s="44">
        <v>394.01913215642799</v>
      </c>
      <c r="CF188" s="44">
        <v>995.33586977050334</v>
      </c>
      <c r="CG188" s="44">
        <v>-1.4482226667948339</v>
      </c>
      <c r="CH188" s="40">
        <v>-1.5605172164572985</v>
      </c>
      <c r="CI188" s="44">
        <v>396.07044697484764</v>
      </c>
      <c r="CJ188" s="24">
        <v>287.78850797218064</v>
      </c>
      <c r="CK188" s="44">
        <v>392.39749205042108</v>
      </c>
      <c r="CL188" s="44">
        <v>902.29355911188691</v>
      </c>
      <c r="CM188" s="45">
        <v>4.4139666517141851</v>
      </c>
      <c r="CN188" s="45">
        <v>68.680543378727776</v>
      </c>
      <c r="CO188" s="45">
        <v>0.38726981297798119</v>
      </c>
      <c r="CP188" s="45">
        <v>16.321009820321702</v>
      </c>
      <c r="CQ188" s="45">
        <v>1.9120831757939212</v>
      </c>
      <c r="CR188" s="45">
        <v>1.5926454110983685</v>
      </c>
      <c r="CS188" s="45">
        <v>4.4656270854798983</v>
      </c>
      <c r="CT188" s="45">
        <v>2.2913514610333228</v>
      </c>
      <c r="CU188" s="45">
        <v>8.1502555522491331</v>
      </c>
      <c r="CV188" s="45">
        <v>103.80078569768212</v>
      </c>
      <c r="CW188" s="24"/>
      <c r="CX188" s="40">
        <v>65.971937295683915</v>
      </c>
      <c r="CY188" s="40">
        <v>64.960695713710919</v>
      </c>
      <c r="CZ188" s="40">
        <v>64.220294092917783</v>
      </c>
      <c r="DA188" s="40">
        <v>66.586840086730874</v>
      </c>
      <c r="DB188" s="40"/>
      <c r="DC188" s="40">
        <v>0.62723840895853189</v>
      </c>
      <c r="DD188" s="40">
        <v>0.55132401193868719</v>
      </c>
      <c r="DE188" s="40"/>
      <c r="DF188" s="40">
        <v>2.1190030184208153</v>
      </c>
      <c r="DG188" s="40">
        <v>2.2980381474430427</v>
      </c>
      <c r="DH188" s="40"/>
      <c r="DI188" s="40">
        <v>1.767156580060999</v>
      </c>
      <c r="DJ188" s="40"/>
      <c r="DK188" s="40">
        <v>5.4564391286067719</v>
      </c>
      <c r="DL188" s="40">
        <v>6.8865781822685603</v>
      </c>
      <c r="DM188" s="40"/>
      <c r="DN188" s="40">
        <v>0.97009099756334427</v>
      </c>
      <c r="DO188" s="40">
        <v>1.2824522597146499</v>
      </c>
      <c r="DP188" s="40"/>
      <c r="DQ188" s="40">
        <v>16.960554068403059</v>
      </c>
      <c r="DR188" s="40"/>
    </row>
    <row r="189" spans="1:122" s="43" customFormat="1" ht="10.5" customHeight="1">
      <c r="A189" s="17" t="s">
        <v>178</v>
      </c>
      <c r="B189" s="16" t="s">
        <v>189</v>
      </c>
      <c r="C189" s="17" t="s">
        <v>186</v>
      </c>
      <c r="D189" s="123">
        <v>0.93999999761581399</v>
      </c>
      <c r="E189" s="139">
        <v>939.99999761581398</v>
      </c>
      <c r="F189" s="141">
        <v>750</v>
      </c>
      <c r="G189" s="123">
        <v>73.790000915527301</v>
      </c>
      <c r="H189" s="123">
        <v>0.18000000715255701</v>
      </c>
      <c r="I189" s="123">
        <v>15.189999580383301</v>
      </c>
      <c r="J189" s="123">
        <v>1.0099999904632599</v>
      </c>
      <c r="K189" s="123">
        <v>7.0000000298023196E-2</v>
      </c>
      <c r="L189" s="123">
        <v>0.52999997138977095</v>
      </c>
      <c r="M189" s="123">
        <v>2.3900001049041801</v>
      </c>
      <c r="N189" s="123">
        <v>3.4200000762939502</v>
      </c>
      <c r="O189" s="123">
        <v>3.4300000667571999</v>
      </c>
      <c r="P189" s="123"/>
      <c r="Q189" s="122">
        <v>100.01000071316953</v>
      </c>
      <c r="R189" s="26"/>
      <c r="S189" s="26">
        <v>73.78262212711941</v>
      </c>
      <c r="T189" s="26">
        <v>0.17998200766821335</v>
      </c>
      <c r="U189" s="26">
        <v>15.188480624001285</v>
      </c>
      <c r="V189" s="26">
        <v>1.0098989933616318</v>
      </c>
      <c r="W189" s="26">
        <v>6.9993000498804567E-2</v>
      </c>
      <c r="X189" s="26">
        <v>0.52994697291305926</v>
      </c>
      <c r="Y189" s="26">
        <v>2.3897611117499569</v>
      </c>
      <c r="Z189" s="26">
        <v>3.4196580860973809</v>
      </c>
      <c r="AA189" s="26">
        <v>3.4296570765902716</v>
      </c>
      <c r="AB189" s="26">
        <v>0</v>
      </c>
      <c r="AC189" s="26">
        <v>100.00000000000003</v>
      </c>
      <c r="AD189" s="42">
        <v>0.79183048008849033</v>
      </c>
      <c r="AE189" s="42">
        <v>1.0690673390565077</v>
      </c>
      <c r="AF189" s="42">
        <v>0.48330954779654428</v>
      </c>
      <c r="AH189" s="16" t="s">
        <v>189</v>
      </c>
      <c r="AI189" s="122">
        <v>48.75</v>
      </c>
      <c r="AJ189" s="122">
        <v>0.74000000953674305</v>
      </c>
      <c r="AK189" s="122">
        <v>11.3900003433228</v>
      </c>
      <c r="AL189" s="122"/>
      <c r="AM189" s="122">
        <v>8.7899999618530291</v>
      </c>
      <c r="AN189" s="122">
        <v>15.449999809265099</v>
      </c>
      <c r="AO189" s="122">
        <v>11.4700002670288</v>
      </c>
      <c r="AP189" s="122">
        <v>0.58999997377395597</v>
      </c>
      <c r="AQ189" s="122">
        <v>1.6100000143051101</v>
      </c>
      <c r="AR189" s="122">
        <v>0.62000000476837203</v>
      </c>
      <c r="AS189" s="122">
        <v>0</v>
      </c>
      <c r="AT189" s="122">
        <v>0</v>
      </c>
      <c r="AU189" s="122">
        <v>0</v>
      </c>
      <c r="AV189" s="122">
        <v>99.410000383853898</v>
      </c>
      <c r="AW189" s="26"/>
      <c r="AX189" s="42">
        <v>6.7749791135372721</v>
      </c>
      <c r="AY189" s="42">
        <v>1.2250208864627279</v>
      </c>
      <c r="AZ189" s="42">
        <v>0</v>
      </c>
      <c r="BA189" s="42">
        <v>8</v>
      </c>
      <c r="BB189" s="42">
        <v>0.64042243980446645</v>
      </c>
      <c r="BC189" s="42">
        <v>7.7359081658058257E-2</v>
      </c>
      <c r="BD189" s="42">
        <v>0</v>
      </c>
      <c r="BE189" s="42">
        <v>0.45263638476161105</v>
      </c>
      <c r="BF189" s="42">
        <v>3.2002134406027674</v>
      </c>
      <c r="BG189" s="42">
        <v>0.56897521202464452</v>
      </c>
      <c r="BH189" s="42">
        <v>6.0393441148452354E-2</v>
      </c>
      <c r="BI189" s="42">
        <v>5</v>
      </c>
      <c r="BJ189" s="42">
        <v>0</v>
      </c>
      <c r="BK189" s="42">
        <v>0</v>
      </c>
      <c r="BL189" s="42">
        <v>9.0488550377967325E-3</v>
      </c>
      <c r="BM189" s="42">
        <v>1.7077279547395785</v>
      </c>
      <c r="BN189" s="42">
        <v>0.28322319022262477</v>
      </c>
      <c r="BO189" s="42">
        <v>2</v>
      </c>
      <c r="BP189" s="42">
        <v>0.15056185475351014</v>
      </c>
      <c r="BQ189" s="42">
        <v>0.1099052340496566</v>
      </c>
      <c r="BR189" s="42">
        <v>0.26046708880316671</v>
      </c>
      <c r="BS189" s="24" t="s">
        <v>622</v>
      </c>
      <c r="BT189" s="24" t="s">
        <v>623</v>
      </c>
      <c r="BU189" s="40">
        <v>0.84904570599616302</v>
      </c>
      <c r="BV189" s="42">
        <v>0.319168434138067</v>
      </c>
      <c r="BW189" s="40">
        <v>0.29854848471916201</v>
      </c>
      <c r="BX189" s="40" t="s">
        <v>606</v>
      </c>
      <c r="BY189" s="40"/>
      <c r="BZ189" s="44">
        <v>872.28579681431893</v>
      </c>
      <c r="CA189" s="44">
        <v>280.34994713263609</v>
      </c>
      <c r="CB189" s="5">
        <v>391.99422797443935</v>
      </c>
      <c r="CC189" s="44">
        <v>348.23090870026783</v>
      </c>
      <c r="CD189" s="44">
        <v>371.04585734896864</v>
      </c>
      <c r="CE189" s="44">
        <v>335.59731437556559</v>
      </c>
      <c r="CF189" s="44">
        <v>1022.5012532124603</v>
      </c>
      <c r="CG189" s="44">
        <v>-12.633594324702244</v>
      </c>
      <c r="CH189" s="40">
        <v>-1.6084599727298388</v>
      </c>
      <c r="CI189" s="44">
        <v>371.04585734896864</v>
      </c>
      <c r="CJ189" s="24">
        <v>294.73961069133713</v>
      </c>
      <c r="CK189" s="44">
        <v>381.520042661704</v>
      </c>
      <c r="CL189" s="44">
        <v>883.11552311391563</v>
      </c>
      <c r="CM189" s="45">
        <v>3.8435591351474088</v>
      </c>
      <c r="CN189" s="45">
        <v>73.396458183208964</v>
      </c>
      <c r="CO189" s="45">
        <v>0.20480155652737048</v>
      </c>
      <c r="CP189" s="45">
        <v>14.710274284834497</v>
      </c>
      <c r="CQ189" s="45">
        <v>1.0330437378975048</v>
      </c>
      <c r="CR189" s="45">
        <v>0.91810828376000009</v>
      </c>
      <c r="CS189" s="45">
        <v>2.2088664733947567</v>
      </c>
      <c r="CT189" s="45">
        <v>3.8347606704103994</v>
      </c>
      <c r="CU189" s="45">
        <v>7.7852240293315855</v>
      </c>
      <c r="CV189" s="45">
        <v>104.09153721936508</v>
      </c>
      <c r="CW189" s="24"/>
      <c r="CX189" s="40">
        <v>71.160560268119156</v>
      </c>
      <c r="CY189" s="40">
        <v>73.165478146432136</v>
      </c>
      <c r="CZ189" s="40">
        <v>72.569146013855686</v>
      </c>
      <c r="DA189" s="40">
        <v>74.984875187160455</v>
      </c>
      <c r="DB189" s="40"/>
      <c r="DC189" s="40">
        <v>0.38646739363343469</v>
      </c>
      <c r="DD189" s="40">
        <v>0.33583378823318605</v>
      </c>
      <c r="DE189" s="40"/>
      <c r="DF189" s="40">
        <v>1.2795094414138473</v>
      </c>
      <c r="DG189" s="40">
        <v>1.4555568621741295</v>
      </c>
      <c r="DH189" s="40"/>
      <c r="DI189" s="40">
        <v>0.62910995484074128</v>
      </c>
      <c r="DJ189" s="40"/>
      <c r="DK189" s="40">
        <v>3.4222661416450695</v>
      </c>
      <c r="DL189" s="40">
        <v>4.3932795739034569</v>
      </c>
      <c r="DM189" s="40"/>
      <c r="DN189" s="40">
        <v>2.194956400415109</v>
      </c>
      <c r="DO189" s="40">
        <v>1.6292937736501938</v>
      </c>
      <c r="DP189" s="40"/>
      <c r="DQ189" s="40">
        <v>15.832484192661934</v>
      </c>
      <c r="DR189" s="40"/>
    </row>
    <row r="190" spans="1:122" s="43" customFormat="1" ht="10.5" customHeight="1">
      <c r="A190" s="17" t="s">
        <v>178</v>
      </c>
      <c r="B190" s="16" t="s">
        <v>188</v>
      </c>
      <c r="C190" s="17" t="s">
        <v>73</v>
      </c>
      <c r="D190" s="123">
        <v>0.95999997854232799</v>
      </c>
      <c r="E190" s="139">
        <v>959.99997854232799</v>
      </c>
      <c r="F190" s="141">
        <v>841</v>
      </c>
      <c r="G190" s="123">
        <v>70.959999084472699</v>
      </c>
      <c r="H190" s="123">
        <v>0.259999990463257</v>
      </c>
      <c r="I190" s="123">
        <v>17.659999847412099</v>
      </c>
      <c r="J190" s="123">
        <v>0.81000000238418601</v>
      </c>
      <c r="K190" s="123">
        <v>2.9999999329447701E-2</v>
      </c>
      <c r="L190" s="123">
        <v>0.31000000238418601</v>
      </c>
      <c r="M190" s="123">
        <v>4.1399998664856001</v>
      </c>
      <c r="N190" s="123">
        <v>4.1100001335143999</v>
      </c>
      <c r="O190" s="123">
        <v>1.7200000286102299</v>
      </c>
      <c r="P190" s="123"/>
      <c r="Q190" s="122">
        <v>99.9999989550561</v>
      </c>
      <c r="R190" s="26"/>
      <c r="S190" s="26">
        <v>70.959999825964886</v>
      </c>
      <c r="T190" s="26">
        <v>0.25999999318011108</v>
      </c>
      <c r="U190" s="26">
        <v>17.660000031949192</v>
      </c>
      <c r="V190" s="26">
        <v>0.8100000108482317</v>
      </c>
      <c r="W190" s="26">
        <v>2.9999999642930864E-2</v>
      </c>
      <c r="X190" s="26">
        <v>0.31000000562351215</v>
      </c>
      <c r="Y190" s="26">
        <v>4.139999909746277</v>
      </c>
      <c r="Z190" s="26">
        <v>4.1100001764615959</v>
      </c>
      <c r="AA190" s="26">
        <v>1.7200000465832654</v>
      </c>
      <c r="AB190" s="26">
        <v>0</v>
      </c>
      <c r="AC190" s="26">
        <v>100</v>
      </c>
      <c r="AD190" s="42">
        <v>0.75300084049198246</v>
      </c>
      <c r="AE190" s="42">
        <v>1.4658274865435443</v>
      </c>
      <c r="AF190" s="42">
        <v>0.40554337456986606</v>
      </c>
      <c r="AH190" s="16" t="s">
        <v>188</v>
      </c>
      <c r="AI190" s="122">
        <v>48.439998626708999</v>
      </c>
      <c r="AJ190" s="122">
        <v>0.93999999761581399</v>
      </c>
      <c r="AK190" s="122">
        <v>13.550000190734901</v>
      </c>
      <c r="AL190" s="122"/>
      <c r="AM190" s="122">
        <v>8.0299997329711896</v>
      </c>
      <c r="AN190" s="122">
        <v>15.2799997329712</v>
      </c>
      <c r="AO190" s="122">
        <v>11.7299995422363</v>
      </c>
      <c r="AP190" s="122">
        <v>0.25</v>
      </c>
      <c r="AQ190" s="122">
        <v>2.2999999523162802</v>
      </c>
      <c r="AR190" s="122">
        <v>0.490000009536743</v>
      </c>
      <c r="AS190" s="122">
        <v>0</v>
      </c>
      <c r="AT190" s="122">
        <v>0</v>
      </c>
      <c r="AU190" s="122">
        <v>0</v>
      </c>
      <c r="AV190" s="122">
        <v>101.00999778509143</v>
      </c>
      <c r="AW190" s="26"/>
      <c r="AX190" s="42">
        <v>6.6034013225156976</v>
      </c>
      <c r="AY190" s="42">
        <v>1.3965986774843024</v>
      </c>
      <c r="AZ190" s="42">
        <v>0</v>
      </c>
      <c r="BA190" s="42">
        <v>8</v>
      </c>
      <c r="BB190" s="42">
        <v>0.78024805895047677</v>
      </c>
      <c r="BC190" s="42">
        <v>9.6391261107957121E-2</v>
      </c>
      <c r="BD190" s="42">
        <v>0</v>
      </c>
      <c r="BE190" s="42">
        <v>0.45317917704610267</v>
      </c>
      <c r="BF190" s="42">
        <v>3.1045884876219896</v>
      </c>
      <c r="BG190" s="42">
        <v>0.46228783888896541</v>
      </c>
      <c r="BH190" s="42">
        <v>2.886305644948477E-2</v>
      </c>
      <c r="BI190" s="42">
        <v>4.925557880064976</v>
      </c>
      <c r="BJ190" s="42">
        <v>0</v>
      </c>
      <c r="BK190" s="42">
        <v>0</v>
      </c>
      <c r="BL190" s="42">
        <v>0</v>
      </c>
      <c r="BM190" s="42">
        <v>1.7131030346935359</v>
      </c>
      <c r="BN190" s="42">
        <v>0.28689696530646414</v>
      </c>
      <c r="BO190" s="42">
        <v>2</v>
      </c>
      <c r="BP190" s="42">
        <v>0.32096749443328787</v>
      </c>
      <c r="BQ190" s="42">
        <v>8.5202630015041747E-2</v>
      </c>
      <c r="BR190" s="42">
        <v>0.40617012444832962</v>
      </c>
      <c r="BS190" s="24" t="s">
        <v>622</v>
      </c>
      <c r="BT190" s="24" t="s">
        <v>623</v>
      </c>
      <c r="BU190" s="40">
        <v>0.87039420586214555</v>
      </c>
      <c r="BV190" s="42">
        <v>0.29481645675805224</v>
      </c>
      <c r="BW190" s="40">
        <v>0.20112629860232487</v>
      </c>
      <c r="BX190" s="40" t="s">
        <v>606</v>
      </c>
      <c r="BY190" s="40"/>
      <c r="BZ190" s="44">
        <v>918.12361324045287</v>
      </c>
      <c r="CA190" s="44">
        <v>447.52533107514114</v>
      </c>
      <c r="CB190" s="5">
        <v>539.78705091573966</v>
      </c>
      <c r="CC190" s="44">
        <v>461.74467759350085</v>
      </c>
      <c r="CD190" s="44">
        <v>405.05444452385962</v>
      </c>
      <c r="CE190" s="44">
        <v>875.20721206471785</v>
      </c>
      <c r="CF190" s="44">
        <v>2070.2083376545283</v>
      </c>
      <c r="CG190" s="44">
        <v>413.462534471217</v>
      </c>
      <c r="CH190" s="40">
        <v>-2.8352315679719524</v>
      </c>
      <c r="CI190" s="44">
        <v>405.05444452385962</v>
      </c>
      <c r="CJ190" s="24">
        <v>454.04686137518547</v>
      </c>
      <c r="CK190" s="44">
        <v>472.42074771979964</v>
      </c>
      <c r="CL190" s="44">
        <v>888.52780308194463</v>
      </c>
      <c r="CM190" s="45">
        <v>3.9423292546876629</v>
      </c>
      <c r="CN190" s="45">
        <v>69.072237795283854</v>
      </c>
      <c r="CO190" s="45">
        <v>0.33061309386943188</v>
      </c>
      <c r="CP190" s="45">
        <v>16.460551603166365</v>
      </c>
      <c r="CQ190" s="45">
        <v>1.62619806222397</v>
      </c>
      <c r="CR190" s="45">
        <v>1.0790803112890293</v>
      </c>
      <c r="CS190" s="45">
        <v>4.6730502417945319</v>
      </c>
      <c r="CT190" s="45">
        <v>2.6420848594230981</v>
      </c>
      <c r="CU190" s="45">
        <v>8.9898387327758886</v>
      </c>
      <c r="CV190" s="45">
        <v>104.87365469982616</v>
      </c>
      <c r="CW190" s="24"/>
      <c r="CX190" s="40">
        <v>69.611332245876298</v>
      </c>
      <c r="CY190" s="40">
        <v>69.230761699723331</v>
      </c>
      <c r="CZ190" s="40">
        <v>69.996128957641844</v>
      </c>
      <c r="DA190" s="40">
        <v>71.37211914557237</v>
      </c>
      <c r="DB190" s="40"/>
      <c r="DC190" s="40">
        <v>0.37684887982562093</v>
      </c>
      <c r="DD190" s="40">
        <v>0.37741155533351806</v>
      </c>
      <c r="DE190" s="40"/>
      <c r="DF190" s="40">
        <v>1.716268613385697</v>
      </c>
      <c r="DG190" s="40">
        <v>1.9998966676851191</v>
      </c>
      <c r="DH190" s="40"/>
      <c r="DI190" s="40">
        <v>1.0145180205915181</v>
      </c>
      <c r="DJ190" s="40"/>
      <c r="DK190" s="40">
        <v>3.4491896332943068</v>
      </c>
      <c r="DL190" s="40">
        <v>6.0570743219026211</v>
      </c>
      <c r="DM190" s="40"/>
      <c r="DN190" s="40">
        <v>0.94016158615333811</v>
      </c>
      <c r="DO190" s="40">
        <v>1.3204691600669314</v>
      </c>
      <c r="DP190" s="40"/>
      <c r="DQ190" s="40">
        <v>18.041263100215186</v>
      </c>
      <c r="DR190" s="40"/>
    </row>
    <row r="191" spans="1:122" s="43" customFormat="1" ht="10.5" customHeight="1">
      <c r="A191" s="17" t="s">
        <v>178</v>
      </c>
      <c r="B191" s="16" t="s">
        <v>187</v>
      </c>
      <c r="C191" s="17" t="s">
        <v>79</v>
      </c>
      <c r="D191" s="123">
        <v>0.95999997854232799</v>
      </c>
      <c r="E191" s="139">
        <v>959.99997854232799</v>
      </c>
      <c r="F191" s="141">
        <v>841</v>
      </c>
      <c r="G191" s="123">
        <v>72.129997253417997</v>
      </c>
      <c r="H191" s="123">
        <v>0.25</v>
      </c>
      <c r="I191" s="123">
        <v>17.0100002288818</v>
      </c>
      <c r="J191" s="123">
        <v>0.68999999761581399</v>
      </c>
      <c r="K191" s="123">
        <v>5.9999998658895499E-2</v>
      </c>
      <c r="L191" s="123">
        <v>0.28000000119209301</v>
      </c>
      <c r="M191" s="123">
        <v>3.7000000476837198</v>
      </c>
      <c r="N191" s="123">
        <v>4.0100002288818404</v>
      </c>
      <c r="O191" s="123">
        <v>1.8600000143051101</v>
      </c>
      <c r="P191" s="123"/>
      <c r="Q191" s="122">
        <v>99.989997770637274</v>
      </c>
      <c r="R191" s="26"/>
      <c r="S191" s="26">
        <v>72.137212582876415</v>
      </c>
      <c r="T191" s="26">
        <v>0.25002500807477185</v>
      </c>
      <c r="U191" s="26">
        <v>17.011701778312169</v>
      </c>
      <c r="V191" s="26">
        <v>0.69006901990194569</v>
      </c>
      <c r="W191" s="26">
        <v>6.0006000596706584E-2</v>
      </c>
      <c r="X191" s="26">
        <v>0.28002801023595669</v>
      </c>
      <c r="Y191" s="26">
        <v>3.7003701671951128</v>
      </c>
      <c r="Z191" s="26">
        <v>4.0104013584240761</v>
      </c>
      <c r="AA191" s="26">
        <v>1.8601860743828433</v>
      </c>
      <c r="AB191" s="26">
        <v>0</v>
      </c>
      <c r="AC191" s="26">
        <v>99.999999999999986</v>
      </c>
      <c r="AD191" s="42">
        <v>0.76521066488259193</v>
      </c>
      <c r="AE191" s="42">
        <v>1.3824536968338266</v>
      </c>
      <c r="AF191" s="42">
        <v>0.41973533476388436</v>
      </c>
      <c r="AH191" s="16" t="s">
        <v>187</v>
      </c>
      <c r="AI191" s="122">
        <v>46.159999847412102</v>
      </c>
      <c r="AJ191" s="122">
        <v>0.82999998331070002</v>
      </c>
      <c r="AK191" s="122">
        <v>13.3999996185303</v>
      </c>
      <c r="AL191" s="122"/>
      <c r="AM191" s="122">
        <v>11.0299997329712</v>
      </c>
      <c r="AN191" s="122">
        <v>13.944299697876</v>
      </c>
      <c r="AO191" s="122">
        <v>11.3599996566772</v>
      </c>
      <c r="AP191" s="122">
        <v>0.25</v>
      </c>
      <c r="AQ191" s="122">
        <v>2.21000003814697</v>
      </c>
      <c r="AR191" s="122">
        <v>0.43000000715255698</v>
      </c>
      <c r="AS191" s="122">
        <v>0</v>
      </c>
      <c r="AT191" s="122">
        <v>0</v>
      </c>
      <c r="AU191" s="122">
        <v>0</v>
      </c>
      <c r="AV191" s="122">
        <v>99.614298582077041</v>
      </c>
      <c r="AW191" s="26"/>
      <c r="AX191" s="42">
        <v>6.4604126105292794</v>
      </c>
      <c r="AY191" s="42">
        <v>1.5395873894707206</v>
      </c>
      <c r="AZ191" s="42">
        <v>0</v>
      </c>
      <c r="BA191" s="42">
        <v>8</v>
      </c>
      <c r="BB191" s="42">
        <v>0.67057520770155898</v>
      </c>
      <c r="BC191" s="42">
        <v>8.7381356160872406E-2</v>
      </c>
      <c r="BD191" s="42">
        <v>0</v>
      </c>
      <c r="BE191" s="42">
        <v>0.63645430511139978</v>
      </c>
      <c r="BF191" s="42">
        <v>2.9087626941086273</v>
      </c>
      <c r="BG191" s="42">
        <v>0.65456744727683125</v>
      </c>
      <c r="BH191" s="42">
        <v>2.9632835218387294E-2</v>
      </c>
      <c r="BI191" s="42">
        <v>4.9873738455776762</v>
      </c>
      <c r="BJ191" s="42">
        <v>0</v>
      </c>
      <c r="BK191" s="42">
        <v>0</v>
      </c>
      <c r="BL191" s="42">
        <v>0</v>
      </c>
      <c r="BM191" s="42">
        <v>1.703313916657663</v>
      </c>
      <c r="BN191" s="42">
        <v>0.29668608334233704</v>
      </c>
      <c r="BO191" s="42">
        <v>2</v>
      </c>
      <c r="BP191" s="42">
        <v>0.30296979240370236</v>
      </c>
      <c r="BQ191" s="42">
        <v>7.6763764119299402E-2</v>
      </c>
      <c r="BR191" s="42">
        <v>0.37973355652300178</v>
      </c>
      <c r="BS191" s="24" t="s">
        <v>622</v>
      </c>
      <c r="BT191" s="24" t="s">
        <v>332</v>
      </c>
      <c r="BU191" s="40">
        <v>0.81630457428726244</v>
      </c>
      <c r="BV191" s="42">
        <v>0.44374996498753272</v>
      </c>
      <c r="BW191" s="40">
        <v>0.32098721715152839</v>
      </c>
      <c r="BX191" s="40" t="s">
        <v>606</v>
      </c>
      <c r="BY191" s="40"/>
      <c r="BZ191" s="44">
        <v>922.02884872992354</v>
      </c>
      <c r="CA191" s="44">
        <v>462.53064788856801</v>
      </c>
      <c r="CB191" s="5">
        <v>534.60543530545522</v>
      </c>
      <c r="CC191" s="44">
        <v>447.71338361608281</v>
      </c>
      <c r="CD191" s="44">
        <v>408.50910360617519</v>
      </c>
      <c r="CE191" s="44">
        <v>719.83188023057824</v>
      </c>
      <c r="CF191" s="44">
        <v>1448.0256438666445</v>
      </c>
      <c r="CG191" s="44">
        <v>272.11849661449543</v>
      </c>
      <c r="CH191" s="40">
        <v>-1.7085875829887369</v>
      </c>
      <c r="CI191" s="44">
        <v>408.50910360617519</v>
      </c>
      <c r="CJ191" s="24">
        <v>447.97563865793427</v>
      </c>
      <c r="CK191" s="44">
        <v>471.55726945581523</v>
      </c>
      <c r="CL191" s="44">
        <v>887.48505339642702</v>
      </c>
      <c r="CM191" s="45">
        <v>2.9514848226811465</v>
      </c>
      <c r="CN191" s="45">
        <v>68.554150522184926</v>
      </c>
      <c r="CO191" s="45">
        <v>0.31764245901550042</v>
      </c>
      <c r="CP191" s="45">
        <v>16.806037569124001</v>
      </c>
      <c r="CQ191" s="45">
        <v>2.0358386289449157</v>
      </c>
      <c r="CR191" s="45">
        <v>0.92862785396469483</v>
      </c>
      <c r="CS191" s="45">
        <v>4.7356545542050519</v>
      </c>
      <c r="CT191" s="45">
        <v>2.2614976440542245</v>
      </c>
      <c r="CU191" s="45">
        <v>9.4870098638132099</v>
      </c>
      <c r="CV191" s="45">
        <v>105.12645909530654</v>
      </c>
      <c r="CW191" s="24"/>
      <c r="CX191" s="40">
        <v>68.506078082629386</v>
      </c>
      <c r="CY191" s="40">
        <v>68.453703103106804</v>
      </c>
      <c r="CZ191" s="40">
        <v>67.797668024601251</v>
      </c>
      <c r="DA191" s="40">
        <v>69.106219826899547</v>
      </c>
      <c r="DB191" s="40"/>
      <c r="DC191" s="40">
        <v>0.36879114684657432</v>
      </c>
      <c r="DD191" s="40">
        <v>0.35469108314162773</v>
      </c>
      <c r="DE191" s="40"/>
      <c r="DF191" s="40">
        <v>2.3348883814165142</v>
      </c>
      <c r="DG191" s="40">
        <v>2.5459949029464126</v>
      </c>
      <c r="DH191" s="40"/>
      <c r="DI191" s="40">
        <v>1.0292024226312813</v>
      </c>
      <c r="DJ191" s="40"/>
      <c r="DK191" s="40">
        <v>3.8557990407783462</v>
      </c>
      <c r="DL191" s="40">
        <v>5.4285663898568641</v>
      </c>
      <c r="DM191" s="40"/>
      <c r="DN191" s="40">
        <v>1.2677682268790509</v>
      </c>
      <c r="DO191" s="40">
        <v>1.4686029911932552</v>
      </c>
      <c r="DP191" s="40"/>
      <c r="DQ191" s="40">
        <v>17.733557829587323</v>
      </c>
      <c r="DR191" s="40"/>
    </row>
    <row r="192" spans="1:122" s="43" customFormat="1" ht="10.5" customHeight="1">
      <c r="A192" s="17" t="s">
        <v>178</v>
      </c>
      <c r="B192" s="16" t="s">
        <v>185</v>
      </c>
      <c r="C192" s="17" t="s">
        <v>181</v>
      </c>
      <c r="D192" s="123">
        <v>0.82999998331070002</v>
      </c>
      <c r="E192" s="139">
        <v>829.99998331070003</v>
      </c>
      <c r="F192" s="141">
        <v>892</v>
      </c>
      <c r="G192" s="123">
        <v>69.669998168945298</v>
      </c>
      <c r="H192" s="123">
        <v>0.230000004172325</v>
      </c>
      <c r="I192" s="123">
        <v>17.579999923706101</v>
      </c>
      <c r="J192" s="123">
        <v>1.0599999427795399</v>
      </c>
      <c r="K192" s="123">
        <v>3.9999999105930301E-2</v>
      </c>
      <c r="L192" s="123">
        <v>0.54000002145767201</v>
      </c>
      <c r="M192" s="123">
        <v>4.1100001335143999</v>
      </c>
      <c r="N192" s="123">
        <v>4.9899997711181596</v>
      </c>
      <c r="O192" s="123">
        <v>1.7599999904632599</v>
      </c>
      <c r="P192" s="123"/>
      <c r="Q192" s="122">
        <v>99.979997955262689</v>
      </c>
      <c r="R192" s="26"/>
      <c r="S192" s="26">
        <v>69.683936381074957</v>
      </c>
      <c r="T192" s="26">
        <v>0.23004601807977773</v>
      </c>
      <c r="U192" s="26">
        <v>17.583516986640159</v>
      </c>
      <c r="V192" s="26">
        <v>1.0602120068594623</v>
      </c>
      <c r="W192" s="26">
        <v>4.0008001524293693E-2</v>
      </c>
      <c r="X192" s="26">
        <v>0.54010805411228535</v>
      </c>
      <c r="Y192" s="26">
        <v>4.1108223820463277</v>
      </c>
      <c r="Z192" s="26">
        <v>4.9909980727855165</v>
      </c>
      <c r="AA192" s="26">
        <v>1.7603520968772115</v>
      </c>
      <c r="AB192" s="26">
        <v>0</v>
      </c>
      <c r="AC192" s="26">
        <v>99.999999999999986</v>
      </c>
      <c r="AD192" s="42">
        <v>0.75121098547663856</v>
      </c>
      <c r="AE192" s="42">
        <v>1.1012136927839558</v>
      </c>
      <c r="AF192" s="42">
        <v>0.47591542137490667</v>
      </c>
      <c r="AH192" s="16" t="s">
        <v>185</v>
      </c>
      <c r="AI192" s="122">
        <v>43.7700004577637</v>
      </c>
      <c r="AJ192" s="122">
        <v>1</v>
      </c>
      <c r="AK192" s="122">
        <v>12.5900001525879</v>
      </c>
      <c r="AL192" s="122"/>
      <c r="AM192" s="122">
        <v>7.8099999427795401</v>
      </c>
      <c r="AN192" s="122">
        <v>16.459999084472699</v>
      </c>
      <c r="AO192" s="122">
        <v>11.7799997329712</v>
      </c>
      <c r="AP192" s="122">
        <v>0.20000000298023199</v>
      </c>
      <c r="AQ192" s="122">
        <v>2.28999996185303</v>
      </c>
      <c r="AR192" s="122">
        <v>0.38999998569488498</v>
      </c>
      <c r="AS192" s="122">
        <v>0</v>
      </c>
      <c r="AT192" s="122">
        <v>0</v>
      </c>
      <c r="AU192" s="122">
        <v>0</v>
      </c>
      <c r="AV192" s="122">
        <v>96.289999321103181</v>
      </c>
      <c r="AW192" s="26"/>
      <c r="AX192" s="42">
        <v>6.3091457852457999</v>
      </c>
      <c r="AY192" s="42">
        <v>1.6908542147542001</v>
      </c>
      <c r="AZ192" s="42">
        <v>0</v>
      </c>
      <c r="BA192" s="42">
        <v>8</v>
      </c>
      <c r="BB192" s="42">
        <v>0.44782046872115444</v>
      </c>
      <c r="BC192" s="42">
        <v>0.10842770141566828</v>
      </c>
      <c r="BD192" s="42">
        <v>0</v>
      </c>
      <c r="BE192" s="42">
        <v>0.55954231830249768</v>
      </c>
      <c r="BF192" s="42">
        <v>3.5362335822397912</v>
      </c>
      <c r="BG192" s="42">
        <v>0.34797592932088861</v>
      </c>
      <c r="BH192" s="42">
        <v>0</v>
      </c>
      <c r="BI192" s="42">
        <v>5</v>
      </c>
      <c r="BJ192" s="42">
        <v>0</v>
      </c>
      <c r="BK192" s="42">
        <v>3.3956428096632352E-2</v>
      </c>
      <c r="BL192" s="42">
        <v>2.4415338711912225E-2</v>
      </c>
      <c r="BM192" s="42">
        <v>1.8191194243879505</v>
      </c>
      <c r="BN192" s="42">
        <v>0.1225088088035049</v>
      </c>
      <c r="BO192" s="42">
        <v>2</v>
      </c>
      <c r="BP192" s="42">
        <v>0.51743942018636668</v>
      </c>
      <c r="BQ192" s="42">
        <v>7.1705413516349847E-2</v>
      </c>
      <c r="BR192" s="42">
        <v>0.58914483370271653</v>
      </c>
      <c r="BS192" s="24" t="s">
        <v>622</v>
      </c>
      <c r="BT192" s="24" t="s">
        <v>624</v>
      </c>
      <c r="BU192" s="40">
        <v>0.90252266920299828</v>
      </c>
      <c r="BV192" s="42">
        <v>0.26618327377353723</v>
      </c>
      <c r="BW192" s="40">
        <v>0.2417180929712241</v>
      </c>
      <c r="BX192" s="40" t="s">
        <v>606</v>
      </c>
      <c r="BY192" s="40"/>
      <c r="BZ192" s="44">
        <v>966.98308718264343</v>
      </c>
      <c r="CA192" s="44">
        <v>410.36481091227898</v>
      </c>
      <c r="CB192" s="5">
        <v>577.14489673803473</v>
      </c>
      <c r="CC192" s="44">
        <v>427.56980196819489</v>
      </c>
      <c r="CD192" s="44">
        <v>425.03689366996025</v>
      </c>
      <c r="CE192" s="44">
        <v>727.07971136431127</v>
      </c>
      <c r="CF192" s="44">
        <v>1198.6823098527298</v>
      </c>
      <c r="CG192" s="44">
        <v>299.50990939611637</v>
      </c>
      <c r="CH192" s="40">
        <v>-1.0769174545726079</v>
      </c>
      <c r="CI192" s="44">
        <v>727.07971136431127</v>
      </c>
      <c r="CJ192" s="24">
        <v>465.64880828096807</v>
      </c>
      <c r="CK192" s="44">
        <v>652.11230405117294</v>
      </c>
      <c r="CL192" s="44">
        <v>948.6288183100304</v>
      </c>
      <c r="CM192" s="45">
        <v>4.4254458495722861</v>
      </c>
      <c r="CN192" s="45">
        <v>66.153591334008127</v>
      </c>
      <c r="CO192" s="45">
        <v>0.24652004644707023</v>
      </c>
      <c r="CP192" s="45">
        <v>17.70209249258362</v>
      </c>
      <c r="CQ192" s="45">
        <v>2.8130324183398541</v>
      </c>
      <c r="CR192" s="45">
        <v>1.4297513207098866</v>
      </c>
      <c r="CS192" s="45">
        <v>2.9036274804421112</v>
      </c>
      <c r="CT192" s="45">
        <v>1.7285880168806926</v>
      </c>
      <c r="CU192" s="45">
        <v>9.5399200345082473</v>
      </c>
      <c r="CV192" s="45">
        <v>102.5171231439196</v>
      </c>
      <c r="CW192" s="24"/>
      <c r="CX192" s="40">
        <v>61.710288345843601</v>
      </c>
      <c r="CY192" s="40">
        <v>60.464401355754944</v>
      </c>
      <c r="CZ192" s="40">
        <v>59.901778053131267</v>
      </c>
      <c r="DA192" s="40">
        <v>60.647075505352483</v>
      </c>
      <c r="DB192" s="40"/>
      <c r="DC192" s="40">
        <v>0.61497020024937599</v>
      </c>
      <c r="DD192" s="40">
        <v>0.60823208906264836</v>
      </c>
      <c r="DE192" s="40"/>
      <c r="DF192" s="40">
        <v>3.7319439564112065</v>
      </c>
      <c r="DG192" s="40">
        <v>3.7668797913448016</v>
      </c>
      <c r="DH192" s="40"/>
      <c r="DI192" s="40">
        <v>2.6747432536003912</v>
      </c>
      <c r="DJ192" s="40"/>
      <c r="DK192" s="40">
        <v>6.1472660183213943</v>
      </c>
      <c r="DL192" s="40">
        <v>7.3908447846908505</v>
      </c>
      <c r="DM192" s="40"/>
      <c r="DN192" s="40">
        <v>0.76798482178786243</v>
      </c>
      <c r="DO192" s="40">
        <v>1.2315234831974351</v>
      </c>
      <c r="DP192" s="40"/>
      <c r="DQ192" s="40">
        <v>18.128166875449093</v>
      </c>
      <c r="DR192" s="40"/>
    </row>
    <row r="193" spans="1:122" s="43" customFormat="1" ht="10.5" customHeight="1">
      <c r="A193" s="17" t="s">
        <v>178</v>
      </c>
      <c r="B193" s="16" t="s">
        <v>183</v>
      </c>
      <c r="C193" s="17" t="s">
        <v>184</v>
      </c>
      <c r="D193" s="123">
        <v>0.82999998331070002</v>
      </c>
      <c r="E193" s="139">
        <v>829.99998331070003</v>
      </c>
      <c r="F193" s="141">
        <v>892</v>
      </c>
      <c r="G193" s="123">
        <v>71.339996337890597</v>
      </c>
      <c r="H193" s="123">
        <v>0.20999999344348899</v>
      </c>
      <c r="I193" s="123">
        <v>16.649999618530298</v>
      </c>
      <c r="J193" s="123">
        <v>0.94999998807907104</v>
      </c>
      <c r="K193" s="123">
        <v>0.119999997317791</v>
      </c>
      <c r="L193" s="123">
        <v>0.56999999284744296</v>
      </c>
      <c r="M193" s="123">
        <v>3.6800000667571999</v>
      </c>
      <c r="N193" s="123">
        <v>4.4099998474121103</v>
      </c>
      <c r="O193" s="123">
        <v>2.0699999332428001</v>
      </c>
      <c r="P193" s="123"/>
      <c r="Q193" s="122">
        <v>99.999995775520802</v>
      </c>
      <c r="R193" s="26"/>
      <c r="S193" s="26">
        <v>71.339999351634034</v>
      </c>
      <c r="T193" s="26">
        <v>0.21000000231489541</v>
      </c>
      <c r="U193" s="26">
        <v>16.650000321906099</v>
      </c>
      <c r="V193" s="26">
        <v>0.95000002821162466</v>
      </c>
      <c r="W193" s="26">
        <v>0.12000000238716615</v>
      </c>
      <c r="X193" s="26">
        <v>0.57000001692697511</v>
      </c>
      <c r="Y193" s="26">
        <v>3.6800002222180437</v>
      </c>
      <c r="Z193" s="26">
        <v>4.4100000337116443</v>
      </c>
      <c r="AA193" s="26">
        <v>2.0700000206895202</v>
      </c>
      <c r="AB193" s="26">
        <v>0</v>
      </c>
      <c r="AC193" s="26">
        <v>99.999999999999986</v>
      </c>
      <c r="AD193" s="42">
        <v>0.76416907056042693</v>
      </c>
      <c r="AE193" s="42">
        <v>0.93499284564976481</v>
      </c>
      <c r="AF193" s="42">
        <v>0.5167977764094539</v>
      </c>
      <c r="AH193" s="16" t="s">
        <v>183</v>
      </c>
      <c r="AI193" s="122">
        <v>45.369998931884801</v>
      </c>
      <c r="AJ193" s="122">
        <v>1.12000000476837</v>
      </c>
      <c r="AK193" s="122">
        <v>12.579999923706101</v>
      </c>
      <c r="AL193" s="122"/>
      <c r="AM193" s="122">
        <v>9.5399999618530291</v>
      </c>
      <c r="AN193" s="122">
        <v>15.560000419616699</v>
      </c>
      <c r="AO193" s="122">
        <v>11.1499996185303</v>
      </c>
      <c r="AP193" s="122">
        <v>0.239999994635582</v>
      </c>
      <c r="AQ193" s="122">
        <v>2.1199998855590798</v>
      </c>
      <c r="AR193" s="122">
        <v>0.43999999761581399</v>
      </c>
      <c r="AS193" s="122">
        <v>0</v>
      </c>
      <c r="AT193" s="122">
        <v>0</v>
      </c>
      <c r="AU193" s="122">
        <v>0</v>
      </c>
      <c r="AV193" s="122">
        <v>98.119998738169784</v>
      </c>
      <c r="AW193" s="26"/>
      <c r="AX193" s="42">
        <v>6.4300266453427373</v>
      </c>
      <c r="AY193" s="42">
        <v>1.5699733546572627</v>
      </c>
      <c r="AZ193" s="42">
        <v>0</v>
      </c>
      <c r="BA193" s="42">
        <v>8</v>
      </c>
      <c r="BB193" s="42">
        <v>0.5311406794101563</v>
      </c>
      <c r="BC193" s="42">
        <v>0.11940108345631348</v>
      </c>
      <c r="BD193" s="42">
        <v>0</v>
      </c>
      <c r="BE193" s="42">
        <v>0.55841367557231081</v>
      </c>
      <c r="BF193" s="42">
        <v>3.2867807426538822</v>
      </c>
      <c r="BG193" s="42">
        <v>0.5042638189073374</v>
      </c>
      <c r="BH193" s="42">
        <v>0</v>
      </c>
      <c r="BI193" s="42">
        <v>5</v>
      </c>
      <c r="BJ193" s="42">
        <v>0</v>
      </c>
      <c r="BK193" s="42">
        <v>6.8044856267857945E-2</v>
      </c>
      <c r="BL193" s="42">
        <v>2.8806730884938767E-2</v>
      </c>
      <c r="BM193" s="42">
        <v>1.6929369154069236</v>
      </c>
      <c r="BN193" s="42">
        <v>0.21021149744027978</v>
      </c>
      <c r="BO193" s="42">
        <v>2</v>
      </c>
      <c r="BP193" s="42">
        <v>0.37228751830184514</v>
      </c>
      <c r="BQ193" s="42">
        <v>7.9540811900610339E-2</v>
      </c>
      <c r="BR193" s="42">
        <v>0.4518283302024555</v>
      </c>
      <c r="BS193" s="24" t="s">
        <v>622</v>
      </c>
      <c r="BT193" s="24" t="s">
        <v>332</v>
      </c>
      <c r="BU193" s="40">
        <v>0.8516985192073766</v>
      </c>
      <c r="BV193" s="42">
        <v>0.34395237035802134</v>
      </c>
      <c r="BW193" s="40">
        <v>0.36786631251600088</v>
      </c>
      <c r="BX193" s="40" t="s">
        <v>606</v>
      </c>
      <c r="BY193" s="40"/>
      <c r="BZ193" s="44">
        <v>929.59350041377797</v>
      </c>
      <c r="CA193" s="44">
        <v>385.46509876616659</v>
      </c>
      <c r="CB193" s="5">
        <v>536.14504483490941</v>
      </c>
      <c r="CC193" s="44">
        <v>422.32388746159529</v>
      </c>
      <c r="CD193" s="44">
        <v>410.14834992156841</v>
      </c>
      <c r="CE193" s="44">
        <v>616.43808890180651</v>
      </c>
      <c r="CF193" s="44">
        <v>982.61006952950788</v>
      </c>
      <c r="CG193" s="44">
        <v>194.11420144021122</v>
      </c>
      <c r="CH193" s="40">
        <v>-0.8327317933751951</v>
      </c>
      <c r="CI193" s="44">
        <v>410.14834992156841</v>
      </c>
      <c r="CJ193" s="24">
        <v>449.45980488834562</v>
      </c>
      <c r="CK193" s="44">
        <v>473.14669737823891</v>
      </c>
      <c r="CL193" s="44">
        <v>923.28527674895406</v>
      </c>
      <c r="CM193" s="45">
        <v>3.3517512805216727</v>
      </c>
      <c r="CN193" s="45">
        <v>67.553805806760408</v>
      </c>
      <c r="CO193" s="45">
        <v>0.36217956235205861</v>
      </c>
      <c r="CP193" s="45">
        <v>17.000283398694879</v>
      </c>
      <c r="CQ193" s="45">
        <v>2.3694888831898884</v>
      </c>
      <c r="CR193" s="45">
        <v>1.1668050677687254</v>
      </c>
      <c r="CS193" s="45">
        <v>4.1230834189130716</v>
      </c>
      <c r="CT193" s="45">
        <v>2.2748185921553312</v>
      </c>
      <c r="CU193" s="45">
        <v>7.964233521538258</v>
      </c>
      <c r="CV193" s="45">
        <v>102.8146982513726</v>
      </c>
      <c r="CW193" s="24"/>
      <c r="CX193" s="40">
        <v>64.982200506042673</v>
      </c>
      <c r="CY193" s="40">
        <v>63.949314395601846</v>
      </c>
      <c r="CZ193" s="40">
        <v>64.834012373723922</v>
      </c>
      <c r="DA193" s="40">
        <v>65.611362903485599</v>
      </c>
      <c r="DB193" s="40"/>
      <c r="DC193" s="40">
        <v>0.5388092844170066</v>
      </c>
      <c r="DD193" s="40">
        <v>0.53531924362516214</v>
      </c>
      <c r="DE193" s="40"/>
      <c r="DF193" s="40">
        <v>3.1502225307073841</v>
      </c>
      <c r="DG193" s="40">
        <v>3.1577408362252108</v>
      </c>
      <c r="DH193" s="40"/>
      <c r="DI193" s="40">
        <v>1.5508333595009465</v>
      </c>
      <c r="DJ193" s="40"/>
      <c r="DK193" s="40">
        <v>5.1012627575286311</v>
      </c>
      <c r="DL193" s="40">
        <v>6.045792341308946</v>
      </c>
      <c r="DM193" s="40"/>
      <c r="DN193" s="40">
        <v>1.0496461807239412</v>
      </c>
      <c r="DO193" s="40">
        <v>1.3498531050093283</v>
      </c>
      <c r="DP193" s="40"/>
      <c r="DQ193" s="40">
        <v>17.478059159995549</v>
      </c>
      <c r="DR193" s="40"/>
    </row>
    <row r="194" spans="1:122" s="43" customFormat="1" ht="10.5" customHeight="1">
      <c r="A194" s="17" t="s">
        <v>178</v>
      </c>
      <c r="B194" s="16" t="s">
        <v>182</v>
      </c>
      <c r="C194" s="17" t="s">
        <v>73</v>
      </c>
      <c r="D194" s="123">
        <v>0.97000002861022905</v>
      </c>
      <c r="E194" s="139">
        <v>970.00002861022904</v>
      </c>
      <c r="F194" s="141">
        <v>892</v>
      </c>
      <c r="G194" s="123">
        <v>70.230003356933594</v>
      </c>
      <c r="H194" s="123">
        <v>0.239999994635582</v>
      </c>
      <c r="I194" s="123">
        <v>17.7600002288818</v>
      </c>
      <c r="J194" s="123">
        <v>1.28999996185303</v>
      </c>
      <c r="K194" s="123">
        <v>5.9999998658895499E-2</v>
      </c>
      <c r="L194" s="123">
        <v>0.46000000834464999</v>
      </c>
      <c r="M194" s="123">
        <v>4.4000000953674299</v>
      </c>
      <c r="N194" s="123">
        <v>3.9300000667571999</v>
      </c>
      <c r="O194" s="123">
        <v>1.62999999523163</v>
      </c>
      <c r="P194" s="123"/>
      <c r="Q194" s="122">
        <v>100.00000370666382</v>
      </c>
      <c r="R194" s="26"/>
      <c r="S194" s="26">
        <v>70.230000753743568</v>
      </c>
      <c r="T194" s="26">
        <v>0.23999998573958936</v>
      </c>
      <c r="U194" s="26">
        <v>17.759999570578323</v>
      </c>
      <c r="V194" s="26">
        <v>1.2899999140370699</v>
      </c>
      <c r="W194" s="26">
        <v>5.999999643489734E-2</v>
      </c>
      <c r="X194" s="26">
        <v>0.45999999129399671</v>
      </c>
      <c r="Y194" s="26">
        <v>4.3999999322742243</v>
      </c>
      <c r="Z194" s="26">
        <v>3.9299999210853152</v>
      </c>
      <c r="AA194" s="26">
        <v>1.6299999348130121</v>
      </c>
      <c r="AB194" s="26">
        <v>0</v>
      </c>
      <c r="AC194" s="26">
        <v>100</v>
      </c>
      <c r="AD194" s="42">
        <v>0.74303673676107529</v>
      </c>
      <c r="AE194" s="42">
        <v>1.5732270174013112</v>
      </c>
      <c r="AF194" s="42">
        <v>0.38861709178302306</v>
      </c>
      <c r="AH194" s="16" t="s">
        <v>182</v>
      </c>
      <c r="AI194" s="122">
        <v>44.049999237060597</v>
      </c>
      <c r="AJ194" s="122">
        <v>0.730000019073486</v>
      </c>
      <c r="AK194" s="122">
        <v>10.9899997711182</v>
      </c>
      <c r="AL194" s="122"/>
      <c r="AM194" s="122">
        <v>8.0699996948242205</v>
      </c>
      <c r="AN194" s="122">
        <v>16.860000610351602</v>
      </c>
      <c r="AO194" s="122">
        <v>11.8800001144409</v>
      </c>
      <c r="AP194" s="122">
        <v>0.17000000178813901</v>
      </c>
      <c r="AQ194" s="122">
        <v>2.0899999141693102</v>
      </c>
      <c r="AR194" s="122">
        <v>0.40999999642372098</v>
      </c>
      <c r="AS194" s="122">
        <v>0</v>
      </c>
      <c r="AT194" s="122">
        <v>0</v>
      </c>
      <c r="AU194" s="122">
        <v>0</v>
      </c>
      <c r="AV194" s="122">
        <v>95.249999359250182</v>
      </c>
      <c r="AW194" s="26"/>
      <c r="AX194" s="42">
        <v>6.4147417880553528</v>
      </c>
      <c r="AY194" s="42">
        <v>1.5852582119446472</v>
      </c>
      <c r="AZ194" s="42">
        <v>0</v>
      </c>
      <c r="BA194" s="42">
        <v>8</v>
      </c>
      <c r="BB194" s="42">
        <v>0.30080367542884368</v>
      </c>
      <c r="BC194" s="42">
        <v>7.9965449946087633E-2</v>
      </c>
      <c r="BD194" s="42">
        <v>0</v>
      </c>
      <c r="BE194" s="42">
        <v>0.66362457012129994</v>
      </c>
      <c r="BF194" s="42">
        <v>3.659384010180823</v>
      </c>
      <c r="BG194" s="42">
        <v>0.29622229432294578</v>
      </c>
      <c r="BH194" s="42">
        <v>0</v>
      </c>
      <c r="BI194" s="42">
        <v>5</v>
      </c>
      <c r="BJ194" s="42">
        <v>0</v>
      </c>
      <c r="BK194" s="42">
        <v>2.2965005080484269E-2</v>
      </c>
      <c r="BL194" s="42">
        <v>2.0966258691980898E-2</v>
      </c>
      <c r="BM194" s="42">
        <v>1.8534105811730941</v>
      </c>
      <c r="BN194" s="42">
        <v>0.10265815505444076</v>
      </c>
      <c r="BO194" s="42">
        <v>2</v>
      </c>
      <c r="BP194" s="42">
        <v>0.48740010910256326</v>
      </c>
      <c r="BQ194" s="42">
        <v>7.6157112454201356E-2</v>
      </c>
      <c r="BR194" s="42">
        <v>0.56355722155676458</v>
      </c>
      <c r="BS194" s="24" t="s">
        <v>622</v>
      </c>
      <c r="BT194" s="24" t="s">
        <v>624</v>
      </c>
      <c r="BU194" s="40">
        <v>0.91977338733768133</v>
      </c>
      <c r="BV194" s="42">
        <v>0.26851927779019519</v>
      </c>
      <c r="BW194" s="40">
        <v>0.17068056600867487</v>
      </c>
      <c r="BX194" s="40" t="s">
        <v>606</v>
      </c>
      <c r="BY194" s="40"/>
      <c r="BZ194" s="44">
        <v>939.67692580412449</v>
      </c>
      <c r="CA194" s="44">
        <v>286.6898602980404</v>
      </c>
      <c r="CB194" s="5">
        <v>377.22999878127109</v>
      </c>
      <c r="CC194" s="44">
        <v>300.24228950485679</v>
      </c>
      <c r="CD194" s="44">
        <v>324.71538642807496</v>
      </c>
      <c r="CE194" s="44">
        <v>430.75075995499492</v>
      </c>
      <c r="CF194" s="44">
        <v>863.40678749728932</v>
      </c>
      <c r="CG194" s="44">
        <v>130.50847045013813</v>
      </c>
      <c r="CH194" s="40">
        <v>-1.2888073331567611</v>
      </c>
      <c r="CI194" s="44">
        <v>300.24228950485679</v>
      </c>
      <c r="CJ194" s="24">
        <v>288.59396312454749</v>
      </c>
      <c r="CK194" s="44">
        <v>338.73614414306394</v>
      </c>
      <c r="CL194" s="44">
        <v>902.4806988017101</v>
      </c>
      <c r="CM194" s="45">
        <v>4.4108724369382317</v>
      </c>
      <c r="CN194" s="45">
        <v>70.546565291683947</v>
      </c>
      <c r="CO194" s="45">
        <v>0.27024718996823111</v>
      </c>
      <c r="CP194" s="45">
        <v>16.744177125949658</v>
      </c>
      <c r="CQ194" s="45">
        <v>1.9987836989474808</v>
      </c>
      <c r="CR194" s="45">
        <v>0.95674613952043053</v>
      </c>
      <c r="CS194" s="45">
        <v>2.4567412115320941</v>
      </c>
      <c r="CT194" s="45">
        <v>2.4031044792280469</v>
      </c>
      <c r="CU194" s="45">
        <v>8.0005429524432721</v>
      </c>
      <c r="CV194" s="45">
        <v>103.37690808927316</v>
      </c>
      <c r="CW194" s="24"/>
      <c r="CX194" s="40">
        <v>64.578838078479336</v>
      </c>
      <c r="CY194" s="40">
        <v>64.428135508670977</v>
      </c>
      <c r="CZ194" s="40">
        <v>61.751499917217103</v>
      </c>
      <c r="DA194" s="40">
        <v>62.546334153490356</v>
      </c>
      <c r="DB194" s="40"/>
      <c r="DC194" s="40">
        <v>0.48175665807087914</v>
      </c>
      <c r="DD194" s="40">
        <v>0.45362601347670317</v>
      </c>
      <c r="DE194" s="40"/>
      <c r="DF194" s="40">
        <v>2.8951808450677996</v>
      </c>
      <c r="DG194" s="40">
        <v>3.0165156203467443</v>
      </c>
      <c r="DH194" s="40"/>
      <c r="DI194" s="40">
        <v>2.02746996215205</v>
      </c>
      <c r="DJ194" s="40"/>
      <c r="DK194" s="40">
        <v>5.9873745916375229</v>
      </c>
      <c r="DL194" s="40">
        <v>5.8455956586413667</v>
      </c>
      <c r="DM194" s="40"/>
      <c r="DN194" s="40">
        <v>1.1271359023586593</v>
      </c>
      <c r="DO194" s="40">
        <v>1.4192102766573749</v>
      </c>
      <c r="DP194" s="40"/>
      <c r="DQ194" s="40">
        <v>17.320018801372189</v>
      </c>
      <c r="DR194" s="40"/>
    </row>
    <row r="195" spans="1:122" s="43" customFormat="1" ht="10.5" customHeight="1">
      <c r="A195" s="17" t="s">
        <v>178</v>
      </c>
      <c r="B195" s="16" t="s">
        <v>180</v>
      </c>
      <c r="C195" s="17" t="s">
        <v>181</v>
      </c>
      <c r="D195" s="123">
        <v>0.97000002861022905</v>
      </c>
      <c r="E195" s="139">
        <v>970.00002861022904</v>
      </c>
      <c r="F195" s="141">
        <v>892</v>
      </c>
      <c r="G195" s="123">
        <v>70</v>
      </c>
      <c r="H195" s="123">
        <v>0.259999990463257</v>
      </c>
      <c r="I195" s="123">
        <v>17.700000762939499</v>
      </c>
      <c r="J195" s="123">
        <v>1.2200000286102299</v>
      </c>
      <c r="K195" s="123">
        <v>0.109999999403954</v>
      </c>
      <c r="L195" s="123">
        <v>0.75</v>
      </c>
      <c r="M195" s="123">
        <v>4.1199998855590803</v>
      </c>
      <c r="N195" s="123">
        <v>4.17000007629394</v>
      </c>
      <c r="O195" s="123">
        <v>1.66999995708466</v>
      </c>
      <c r="P195" s="123"/>
      <c r="Q195" s="122">
        <v>100.00000070035462</v>
      </c>
      <c r="R195" s="26"/>
      <c r="S195" s="26">
        <v>69.999999509751774</v>
      </c>
      <c r="T195" s="26">
        <v>0.25999998864233509</v>
      </c>
      <c r="U195" s="26">
        <v>17.700000638976725</v>
      </c>
      <c r="V195" s="26">
        <v>1.2200000200659036</v>
      </c>
      <c r="W195" s="26">
        <v>0.10999999863356393</v>
      </c>
      <c r="X195" s="26">
        <v>0.74999999474734036</v>
      </c>
      <c r="Y195" s="26">
        <v>4.1199998567044709</v>
      </c>
      <c r="Z195" s="26">
        <v>4.1700000470891521</v>
      </c>
      <c r="AA195" s="26">
        <v>1.6699999453887382</v>
      </c>
      <c r="AB195" s="26">
        <v>0</v>
      </c>
      <c r="AC195" s="26">
        <v>100</v>
      </c>
      <c r="AD195" s="42">
        <v>0.74330232444301203</v>
      </c>
      <c r="AE195" s="42">
        <v>0.91255303875445926</v>
      </c>
      <c r="AF195" s="42">
        <v>0.52286131664680269</v>
      </c>
      <c r="AH195" s="16" t="s">
        <v>180</v>
      </c>
      <c r="AI195" s="122">
        <v>45.069999694824197</v>
      </c>
      <c r="AJ195" s="122">
        <v>0.94999998807907104</v>
      </c>
      <c r="AK195" s="122">
        <v>11.810000419616699</v>
      </c>
      <c r="AL195" s="122"/>
      <c r="AM195" s="122">
        <v>9.5299997329711896</v>
      </c>
      <c r="AN195" s="122">
        <v>15.6499996185303</v>
      </c>
      <c r="AO195" s="122">
        <v>11.4700002670288</v>
      </c>
      <c r="AP195" s="122">
        <v>0.239999994635582</v>
      </c>
      <c r="AQ195" s="122">
        <v>2.1500000953674299</v>
      </c>
      <c r="AR195" s="122">
        <v>0.43999999761581399</v>
      </c>
      <c r="AS195" s="122">
        <v>0</v>
      </c>
      <c r="AT195" s="122">
        <v>0</v>
      </c>
      <c r="AU195" s="122">
        <v>0</v>
      </c>
      <c r="AV195" s="122">
        <v>97.309999808669076</v>
      </c>
      <c r="AW195" s="26"/>
      <c r="AX195" s="42">
        <v>6.4542222525490045</v>
      </c>
      <c r="AY195" s="42">
        <v>1.5457777474509955</v>
      </c>
      <c r="AZ195" s="42">
        <v>0</v>
      </c>
      <c r="BA195" s="42">
        <v>8</v>
      </c>
      <c r="BB195" s="42">
        <v>0.44733219598682994</v>
      </c>
      <c r="BC195" s="42">
        <v>0.10233547285535943</v>
      </c>
      <c r="BD195" s="42">
        <v>0</v>
      </c>
      <c r="BE195" s="42">
        <v>0.5762111960848415</v>
      </c>
      <c r="BF195" s="42">
        <v>3.3403180347716246</v>
      </c>
      <c r="BG195" s="42">
        <v>0.53380310030134481</v>
      </c>
      <c r="BH195" s="42">
        <v>0</v>
      </c>
      <c r="BI195" s="42">
        <v>5</v>
      </c>
      <c r="BJ195" s="42">
        <v>0</v>
      </c>
      <c r="BK195" s="42">
        <v>3.1319953444937321E-2</v>
      </c>
      <c r="BL195" s="42">
        <v>2.9107595638107824E-2</v>
      </c>
      <c r="BM195" s="42">
        <v>1.7597124564059843</v>
      </c>
      <c r="BN195" s="42">
        <v>0.17985999451097068</v>
      </c>
      <c r="BO195" s="42">
        <v>2</v>
      </c>
      <c r="BP195" s="42">
        <v>0.41705184800482331</v>
      </c>
      <c r="BQ195" s="42">
        <v>8.0371556174749934E-2</v>
      </c>
      <c r="BR195" s="42">
        <v>0.49742340417957326</v>
      </c>
      <c r="BS195" s="24" t="s">
        <v>622</v>
      </c>
      <c r="BT195" s="24" t="s">
        <v>332</v>
      </c>
      <c r="BU195" s="40">
        <v>0.85529853326740535</v>
      </c>
      <c r="BV195" s="42">
        <v>0.34161591513990175</v>
      </c>
      <c r="BW195" s="40">
        <v>0.37435184655806114</v>
      </c>
      <c r="BX195" s="40" t="s">
        <v>606</v>
      </c>
      <c r="BY195" s="40"/>
      <c r="BZ195" s="44">
        <v>926.42850477486923</v>
      </c>
      <c r="CA195" s="44">
        <v>333.02643080423366</v>
      </c>
      <c r="CB195" s="5">
        <v>460.02479989403832</v>
      </c>
      <c r="CC195" s="44">
        <v>350.76299164988251</v>
      </c>
      <c r="CD195" s="44">
        <v>362.64713456056768</v>
      </c>
      <c r="CE195" s="44">
        <v>553.45933174297943</v>
      </c>
      <c r="CF195" s="44">
        <v>989.46273453191191</v>
      </c>
      <c r="CG195" s="44">
        <v>202.69634009309692</v>
      </c>
      <c r="CH195" s="40">
        <v>-1.1508899841048217</v>
      </c>
      <c r="CI195" s="44">
        <v>362.64713456056768</v>
      </c>
      <c r="CJ195" s="24">
        <v>371.86155538005448</v>
      </c>
      <c r="CK195" s="44">
        <v>411.335967227303</v>
      </c>
      <c r="CL195" s="44">
        <v>909.7633567701314</v>
      </c>
      <c r="CM195" s="45">
        <v>3.6711082972993063</v>
      </c>
      <c r="CN195" s="45">
        <v>69.679823981095481</v>
      </c>
      <c r="CO195" s="45">
        <v>0.26600612704447135</v>
      </c>
      <c r="CP195" s="45">
        <v>16.66677404294246</v>
      </c>
      <c r="CQ195" s="45">
        <v>2.0197938141733518</v>
      </c>
      <c r="CR195" s="45">
        <v>0.92814897303241384</v>
      </c>
      <c r="CS195" s="45">
        <v>2.8118958324123007</v>
      </c>
      <c r="CT195" s="45">
        <v>2.4671124595901688</v>
      </c>
      <c r="CU195" s="45">
        <v>8.0648078355986215</v>
      </c>
      <c r="CV195" s="45">
        <v>102.90436306588927</v>
      </c>
      <c r="CW195" s="24"/>
      <c r="CX195" s="40">
        <v>65.796836030561821</v>
      </c>
      <c r="CY195" s="40">
        <v>65.344065313190299</v>
      </c>
      <c r="CZ195" s="40">
        <v>65.067241464662374</v>
      </c>
      <c r="DA195" s="40">
        <v>65.857418311454637</v>
      </c>
      <c r="DB195" s="40"/>
      <c r="DC195" s="40">
        <v>0.44784585125241111</v>
      </c>
      <c r="DD195" s="40">
        <v>0.43804120381795197</v>
      </c>
      <c r="DE195" s="40"/>
      <c r="DF195" s="40">
        <v>2.7714066435984996</v>
      </c>
      <c r="DG195" s="40">
        <v>2.8003606363175937</v>
      </c>
      <c r="DH195" s="40"/>
      <c r="DI195" s="40">
        <v>1.4256007018304426</v>
      </c>
      <c r="DJ195" s="40"/>
      <c r="DK195" s="40">
        <v>4.8963254042121473</v>
      </c>
      <c r="DL195" s="40">
        <v>5.4554712882842802</v>
      </c>
      <c r="DM195" s="40"/>
      <c r="DN195" s="40">
        <v>1.3343421492550966</v>
      </c>
      <c r="DO195" s="40">
        <v>1.5161262767364274</v>
      </c>
      <c r="DP195" s="40"/>
      <c r="DQ195" s="40">
        <v>17.249324147921342</v>
      </c>
      <c r="DR195" s="40"/>
    </row>
    <row r="196" spans="1:122" s="43" customFormat="1" ht="10.5" customHeight="1">
      <c r="A196" s="17" t="s">
        <v>178</v>
      </c>
      <c r="B196" s="16" t="s">
        <v>179</v>
      </c>
      <c r="C196" s="17" t="s">
        <v>157</v>
      </c>
      <c r="D196" s="123">
        <v>0.97000002861022905</v>
      </c>
      <c r="E196" s="139">
        <v>970.00002861022904</v>
      </c>
      <c r="F196" s="141">
        <v>892</v>
      </c>
      <c r="G196" s="123">
        <v>71.959999084472699</v>
      </c>
      <c r="H196" s="123">
        <v>0.270000010728836</v>
      </c>
      <c r="I196" s="123">
        <v>16.409999847412099</v>
      </c>
      <c r="J196" s="123">
        <v>1.12000000476837</v>
      </c>
      <c r="K196" s="123">
        <v>0.109999999403954</v>
      </c>
      <c r="L196" s="123">
        <v>0.57999998331070002</v>
      </c>
      <c r="M196" s="123">
        <v>3.1300001144409202</v>
      </c>
      <c r="N196" s="123">
        <v>3.28999996185303</v>
      </c>
      <c r="O196" s="123">
        <v>2.1199998855590798</v>
      </c>
      <c r="P196" s="123"/>
      <c r="Q196" s="122">
        <v>98.989998891949682</v>
      </c>
      <c r="R196" s="26"/>
      <c r="S196" s="26">
        <v>72.694211425357253</v>
      </c>
      <c r="T196" s="26">
        <v>0.27275483761096764</v>
      </c>
      <c r="U196" s="26">
        <v>16.577432095260519</v>
      </c>
      <c r="V196" s="26">
        <v>1.1314274343925199</v>
      </c>
      <c r="W196" s="26">
        <v>0.11112233623118031</v>
      </c>
      <c r="X196" s="26">
        <v>0.58591775917058653</v>
      </c>
      <c r="Y196" s="26">
        <v>3.1619357000472359</v>
      </c>
      <c r="Z196" s="26">
        <v>3.3235680358418387</v>
      </c>
      <c r="AA196" s="26">
        <v>2.1416303760879098</v>
      </c>
      <c r="AB196" s="26">
        <v>0</v>
      </c>
      <c r="AC196" s="26">
        <v>100</v>
      </c>
      <c r="AD196" s="42">
        <v>0.7657523183191477</v>
      </c>
      <c r="AE196" s="42">
        <v>1.083302091433157</v>
      </c>
      <c r="AF196" s="42">
        <v>0.48000719824174626</v>
      </c>
      <c r="AH196" s="16" t="s">
        <v>179</v>
      </c>
      <c r="AI196" s="122">
        <v>45.560001373291001</v>
      </c>
      <c r="AJ196" s="122">
        <v>0.94999998807907104</v>
      </c>
      <c r="AK196" s="122">
        <v>12.6000003814697</v>
      </c>
      <c r="AL196" s="122"/>
      <c r="AM196" s="122">
        <v>10.2600002288818</v>
      </c>
      <c r="AN196" s="122">
        <v>14.8599996566772</v>
      </c>
      <c r="AO196" s="122">
        <v>10.710000038146999</v>
      </c>
      <c r="AP196" s="122">
        <v>0.28000000119209301</v>
      </c>
      <c r="AQ196" s="122">
        <v>2.2799999713897701</v>
      </c>
      <c r="AR196" s="122">
        <v>0.37999999523162797</v>
      </c>
      <c r="AS196" s="122">
        <v>0</v>
      </c>
      <c r="AT196" s="122">
        <v>0</v>
      </c>
      <c r="AU196" s="122">
        <v>0</v>
      </c>
      <c r="AV196" s="122">
        <v>97.88000163435926</v>
      </c>
      <c r="AW196" s="26"/>
      <c r="AX196" s="42">
        <v>6.4751339499878844</v>
      </c>
      <c r="AY196" s="42">
        <v>1.5248660500121156</v>
      </c>
      <c r="AZ196" s="42">
        <v>0</v>
      </c>
      <c r="BA196" s="42">
        <v>8</v>
      </c>
      <c r="BB196" s="42">
        <v>0.58551349274471187</v>
      </c>
      <c r="BC196" s="42">
        <v>0.10156284733985001</v>
      </c>
      <c r="BD196" s="42">
        <v>0</v>
      </c>
      <c r="BE196" s="42">
        <v>0.60166098366509857</v>
      </c>
      <c r="BF196" s="42">
        <v>3.1477552269058835</v>
      </c>
      <c r="BG196" s="42">
        <v>0.56350744934445629</v>
      </c>
      <c r="BH196" s="42">
        <v>0</v>
      </c>
      <c r="BI196" s="42">
        <v>5</v>
      </c>
      <c r="BJ196" s="42">
        <v>0</v>
      </c>
      <c r="BK196" s="42">
        <v>5.431526573299128E-2</v>
      </c>
      <c r="BL196" s="42">
        <v>3.3702475493607865E-2</v>
      </c>
      <c r="BM196" s="42">
        <v>1.6307088191314052</v>
      </c>
      <c r="BN196" s="42">
        <v>0.28127343964199558</v>
      </c>
      <c r="BO196" s="42">
        <v>2</v>
      </c>
      <c r="BP196" s="42">
        <v>0.34695157466546878</v>
      </c>
      <c r="BQ196" s="42">
        <v>6.8887743899127302E-2</v>
      </c>
      <c r="BR196" s="42">
        <v>0.41583931856459611</v>
      </c>
      <c r="BS196" s="24" t="s">
        <v>622</v>
      </c>
      <c r="BT196" s="24" t="s">
        <v>332</v>
      </c>
      <c r="BU196" s="40">
        <v>0.83592884688716862</v>
      </c>
      <c r="BV196" s="42">
        <v>0.38733621932725565</v>
      </c>
      <c r="BW196" s="40">
        <v>0.35755143684328006</v>
      </c>
      <c r="BX196" s="40" t="s">
        <v>606</v>
      </c>
      <c r="BY196" s="40"/>
      <c r="BZ196" s="44">
        <v>915.70667980096596</v>
      </c>
      <c r="CA196" s="44">
        <v>391.39441494750173</v>
      </c>
      <c r="CB196" s="5">
        <v>644.24750924267073</v>
      </c>
      <c r="CC196" s="44">
        <v>427.60831390270738</v>
      </c>
      <c r="CD196" s="44">
        <v>408.81784585262596</v>
      </c>
      <c r="CE196" s="44">
        <v>778.3993806022288</v>
      </c>
      <c r="CF196" s="44">
        <v>1181.642911544461</v>
      </c>
      <c r="CG196" s="44">
        <v>350.79106669952142</v>
      </c>
      <c r="CH196" s="40">
        <v>-0.83414432278288841</v>
      </c>
      <c r="CI196" s="44">
        <v>408.81784585262596</v>
      </c>
      <c r="CJ196" s="24">
        <v>566.6041143907662</v>
      </c>
      <c r="CK196" s="44">
        <v>526.53267754764829</v>
      </c>
      <c r="CL196" s="44">
        <v>930.43542382222313</v>
      </c>
      <c r="CM196" s="45">
        <v>3.3433186084398119</v>
      </c>
      <c r="CN196" s="45">
        <v>68.710905960544977</v>
      </c>
      <c r="CO196" s="45">
        <v>0.2743243094430225</v>
      </c>
      <c r="CP196" s="45">
        <v>16.853533373551304</v>
      </c>
      <c r="CQ196" s="45">
        <v>2.086483859658669</v>
      </c>
      <c r="CR196" s="45">
        <v>0.84933179192941566</v>
      </c>
      <c r="CS196" s="45">
        <v>3.3363735221176016</v>
      </c>
      <c r="CT196" s="45">
        <v>2.3318550627159311</v>
      </c>
      <c r="CU196" s="45">
        <v>8.0903666299697932</v>
      </c>
      <c r="CV196" s="45">
        <v>102.5331745099307</v>
      </c>
      <c r="CW196" s="24"/>
      <c r="CX196" s="40">
        <v>65.985878659442037</v>
      </c>
      <c r="CY196" s="40">
        <v>65.444602775137696</v>
      </c>
      <c r="CZ196" s="40">
        <v>66.991088630658908</v>
      </c>
      <c r="DA196" s="40">
        <v>67.777275924533768</v>
      </c>
      <c r="DB196" s="40"/>
      <c r="DC196" s="40">
        <v>0.45811801737962199</v>
      </c>
      <c r="DD196" s="40">
        <v>0.45588106185581012</v>
      </c>
      <c r="DE196" s="40"/>
      <c r="DF196" s="40">
        <v>3.0065545531077529</v>
      </c>
      <c r="DG196" s="40">
        <v>2.966689188140343</v>
      </c>
      <c r="DH196" s="40"/>
      <c r="DI196" s="40">
        <v>1.2237781287578549</v>
      </c>
      <c r="DJ196" s="40"/>
      <c r="DK196" s="40">
        <v>4.3982603379316512</v>
      </c>
      <c r="DL196" s="40">
        <v>5.6069792435053483</v>
      </c>
      <c r="DM196" s="40"/>
      <c r="DN196" s="40">
        <v>1.1052358612624102</v>
      </c>
      <c r="DO196" s="40">
        <v>1.2608930234138849</v>
      </c>
      <c r="DP196" s="40"/>
      <c r="DQ196" s="40">
        <v>17.624543242403323</v>
      </c>
      <c r="DR196" s="40"/>
    </row>
    <row r="197" spans="1:122" s="43" customFormat="1" ht="10.5" customHeight="1">
      <c r="A197" s="17" t="s">
        <v>177</v>
      </c>
      <c r="B197" s="16">
        <v>42</v>
      </c>
      <c r="C197" s="17" t="s">
        <v>163</v>
      </c>
      <c r="D197" s="123">
        <v>0.21999999880790699</v>
      </c>
      <c r="E197" s="139">
        <v>219.99999880790699</v>
      </c>
      <c r="F197" s="141">
        <v>899</v>
      </c>
      <c r="G197" s="123">
        <v>68.050003051757798</v>
      </c>
      <c r="H197" s="123">
        <v>0.37000000476837203</v>
      </c>
      <c r="I197" s="123">
        <v>16.690000534057599</v>
      </c>
      <c r="J197" s="123">
        <v>3.3399999141693102</v>
      </c>
      <c r="K197" s="123"/>
      <c r="L197" s="123">
        <v>1.08000004291534</v>
      </c>
      <c r="M197" s="123">
        <v>3.96000003814697</v>
      </c>
      <c r="N197" s="123">
        <v>4.6100001335143999</v>
      </c>
      <c r="O197" s="123">
        <v>1.8200000524520901</v>
      </c>
      <c r="P197" s="123"/>
      <c r="Q197" s="122">
        <v>99.920003771781893</v>
      </c>
      <c r="R197" s="26"/>
      <c r="S197" s="26">
        <v>68.104484070261407</v>
      </c>
      <c r="T197" s="26">
        <v>0.37029622778383303</v>
      </c>
      <c r="U197" s="26">
        <v>16.703362594118488</v>
      </c>
      <c r="V197" s="26">
        <v>3.3426739272327262</v>
      </c>
      <c r="W197" s="26">
        <v>0</v>
      </c>
      <c r="X197" s="26">
        <v>1.0808646939026032</v>
      </c>
      <c r="Y197" s="26">
        <v>3.963170425004829</v>
      </c>
      <c r="Z197" s="26">
        <v>4.6136909122258221</v>
      </c>
      <c r="AA197" s="26">
        <v>1.8214571494702754</v>
      </c>
      <c r="AB197" s="26">
        <v>0</v>
      </c>
      <c r="AC197" s="26">
        <v>99.999999999999986</v>
      </c>
      <c r="AD197" s="42">
        <v>0.73499857453065232</v>
      </c>
      <c r="AE197" s="42">
        <v>1.734931055626227</v>
      </c>
      <c r="AF197" s="42">
        <v>0.36563993009726031</v>
      </c>
      <c r="AH197" s="16">
        <v>42</v>
      </c>
      <c r="AI197" s="122">
        <v>45.599998474121101</v>
      </c>
      <c r="AJ197" s="122">
        <v>1.8999999761581401</v>
      </c>
      <c r="AK197" s="122">
        <v>10.6000003814697</v>
      </c>
      <c r="AL197" s="122"/>
      <c r="AM197" s="122">
        <v>12.3999996185303</v>
      </c>
      <c r="AN197" s="122">
        <v>13.8999996185303</v>
      </c>
      <c r="AO197" s="122">
        <v>10.800000190734901</v>
      </c>
      <c r="AP197" s="122"/>
      <c r="AQ197" s="122">
        <v>2.2000000476837198</v>
      </c>
      <c r="AR197" s="122">
        <v>0.40000000596046498</v>
      </c>
      <c r="AS197" s="122">
        <v>0</v>
      </c>
      <c r="AT197" s="122">
        <v>0</v>
      </c>
      <c r="AU197" s="122">
        <v>0</v>
      </c>
      <c r="AV197" s="122">
        <v>97.799998313188624</v>
      </c>
      <c r="AW197" s="26"/>
      <c r="AX197" s="42">
        <v>6.5389603550758419</v>
      </c>
      <c r="AY197" s="42">
        <v>1.4610396449241581</v>
      </c>
      <c r="AZ197" s="42">
        <v>0</v>
      </c>
      <c r="BA197" s="42">
        <v>8</v>
      </c>
      <c r="BB197" s="42">
        <v>0.33028680521874931</v>
      </c>
      <c r="BC197" s="42">
        <v>0.20494801257731876</v>
      </c>
      <c r="BD197" s="42">
        <v>0</v>
      </c>
      <c r="BE197" s="42">
        <v>0.73151603327832504</v>
      </c>
      <c r="BF197" s="42">
        <v>2.970816246955136</v>
      </c>
      <c r="BG197" s="42">
        <v>0.75554621457590998</v>
      </c>
      <c r="BH197" s="42">
        <v>0</v>
      </c>
      <c r="BI197" s="42">
        <v>4.9931133126054394</v>
      </c>
      <c r="BJ197" s="42">
        <v>0</v>
      </c>
      <c r="BK197" s="42">
        <v>0</v>
      </c>
      <c r="BL197" s="42">
        <v>0</v>
      </c>
      <c r="BM197" s="42">
        <v>1.6591649260240176</v>
      </c>
      <c r="BN197" s="42">
        <v>0.34083507397598245</v>
      </c>
      <c r="BO197" s="42">
        <v>2</v>
      </c>
      <c r="BP197" s="42">
        <v>0.27078526796410207</v>
      </c>
      <c r="BQ197" s="42">
        <v>7.3163962073452521E-2</v>
      </c>
      <c r="BR197" s="42">
        <v>0.34394923003755462</v>
      </c>
      <c r="BS197" s="24" t="s">
        <v>622</v>
      </c>
      <c r="BT197" s="24" t="s">
        <v>623</v>
      </c>
      <c r="BU197" s="40">
        <v>0.79724296217135038</v>
      </c>
      <c r="BV197" s="42">
        <v>0.50045660061441866</v>
      </c>
      <c r="BW197" s="40">
        <v>0.28845907103425378</v>
      </c>
      <c r="BX197" s="40" t="s">
        <v>606</v>
      </c>
      <c r="BY197" s="40"/>
      <c r="BZ197" s="44">
        <v>882.51872492244775</v>
      </c>
      <c r="CA197" s="44">
        <v>252.82483130340469</v>
      </c>
      <c r="CB197" s="5">
        <v>258.46621406694646</v>
      </c>
      <c r="CC197" s="44">
        <v>244.94087610275457</v>
      </c>
      <c r="CD197" s="44">
        <v>220.41804686168567</v>
      </c>
      <c r="CE197" s="44">
        <v>282.13038402566326</v>
      </c>
      <c r="CF197" s="44">
        <v>647.13638173595325</v>
      </c>
      <c r="CG197" s="44">
        <v>37.189507922908689</v>
      </c>
      <c r="CH197" s="40">
        <v>-1.5037561836547644</v>
      </c>
      <c r="CI197" s="44">
        <v>244.94087610275457</v>
      </c>
      <c r="CJ197" s="24">
        <v>161.15297359582644</v>
      </c>
      <c r="CK197" s="44">
        <v>251.70354508485053</v>
      </c>
      <c r="CL197" s="44">
        <v>855.1576980667503</v>
      </c>
      <c r="CM197" s="45">
        <v>0.96930624530677334</v>
      </c>
      <c r="CN197" s="45">
        <v>71.265513997279783</v>
      </c>
      <c r="CO197" s="45">
        <v>0.302361338339663</v>
      </c>
      <c r="CP197" s="45">
        <v>15.884193679853398</v>
      </c>
      <c r="CQ197" s="45">
        <v>2.2070843429928364</v>
      </c>
      <c r="CR197" s="45">
        <v>0.48423933173181788</v>
      </c>
      <c r="CS197" s="45">
        <v>3.0150319688667935</v>
      </c>
      <c r="CT197" s="45">
        <v>2.6751422325363809</v>
      </c>
      <c r="CU197" s="45">
        <v>6.3548589506248732</v>
      </c>
      <c r="CV197" s="45">
        <v>102.18842584222556</v>
      </c>
      <c r="CW197" s="24"/>
      <c r="CX197" s="40">
        <v>71.384978181520111</v>
      </c>
      <c r="CY197" s="40">
        <v>71.795159268213084</v>
      </c>
      <c r="CZ197" s="40">
        <v>69.961428156818187</v>
      </c>
      <c r="DA197" s="40">
        <v>70.68660727383029</v>
      </c>
      <c r="DB197" s="40"/>
      <c r="DC197" s="40">
        <v>0.3851416140497772</v>
      </c>
      <c r="DD197" s="40">
        <v>0.35834626653070117</v>
      </c>
      <c r="DE197" s="40"/>
      <c r="DF197" s="40">
        <v>2.1331057943992868</v>
      </c>
      <c r="DG197" s="40">
        <v>2.3425486652768011</v>
      </c>
      <c r="DH197" s="40"/>
      <c r="DI197" s="40">
        <v>0.63316673890550423</v>
      </c>
      <c r="DJ197" s="40"/>
      <c r="DK197" s="40">
        <v>3.6788872274342763</v>
      </c>
      <c r="DL197" s="40">
        <v>3.2950249323429213</v>
      </c>
      <c r="DM197" s="40"/>
      <c r="DN197" s="40">
        <v>2.1352028879212082</v>
      </c>
      <c r="DO197" s="40">
        <v>2.3048115306599835</v>
      </c>
      <c r="DP197" s="40"/>
      <c r="DQ197" s="40">
        <v>16.337643777248108</v>
      </c>
      <c r="DR197" s="40"/>
    </row>
    <row r="198" spans="1:122" s="43" customFormat="1" ht="10.5" customHeight="1">
      <c r="A198" s="17" t="s">
        <v>177</v>
      </c>
      <c r="B198" s="16">
        <v>100</v>
      </c>
      <c r="C198" s="17" t="s">
        <v>163</v>
      </c>
      <c r="D198" s="123">
        <v>1</v>
      </c>
      <c r="E198" s="139">
        <v>1000</v>
      </c>
      <c r="F198" s="141">
        <v>750</v>
      </c>
      <c r="G198" s="123">
        <v>73.540000915527301</v>
      </c>
      <c r="H198" s="123">
        <v>0.15999999642372101</v>
      </c>
      <c r="I198" s="123">
        <v>15.7600002288818</v>
      </c>
      <c r="J198" s="123">
        <v>0.64999997615814198</v>
      </c>
      <c r="K198" s="123"/>
      <c r="L198" s="123">
        <v>0.56999999284744296</v>
      </c>
      <c r="M198" s="123">
        <v>3.4200000762939502</v>
      </c>
      <c r="N198" s="123">
        <v>3.96000003814697</v>
      </c>
      <c r="O198" s="123">
        <v>2.1800000667571999</v>
      </c>
      <c r="P198" s="123"/>
      <c r="Q198" s="122">
        <v>100.24000129103652</v>
      </c>
      <c r="R198" s="26"/>
      <c r="S198" s="26">
        <v>73.36392654466502</v>
      </c>
      <c r="T198" s="26">
        <v>0.15961691376996046</v>
      </c>
      <c r="U198" s="26">
        <v>15.722266586094968</v>
      </c>
      <c r="V198" s="26">
        <v>0.64844370289953812</v>
      </c>
      <c r="W198" s="26">
        <v>0</v>
      </c>
      <c r="X198" s="26">
        <v>0.5686352608800419</v>
      </c>
      <c r="Y198" s="26">
        <v>3.4118116842041255</v>
      </c>
      <c r="Z198" s="26">
        <v>3.9505187421631387</v>
      </c>
      <c r="AA198" s="26">
        <v>2.1747805653232128</v>
      </c>
      <c r="AB198" s="26">
        <v>0</v>
      </c>
      <c r="AC198" s="26">
        <v>100.00000000000001</v>
      </c>
      <c r="AD198" s="42">
        <v>0.77956324232330454</v>
      </c>
      <c r="AE198" s="42">
        <v>0.63973193158587316</v>
      </c>
      <c r="AF198" s="42">
        <v>0.60985578236123394</v>
      </c>
      <c r="AH198" s="16">
        <v>100</v>
      </c>
      <c r="AI198" s="122">
        <v>46.200000762939403</v>
      </c>
      <c r="AJ198" s="122">
        <v>0.80000001192092896</v>
      </c>
      <c r="AK198" s="122">
        <v>11.8999996185303</v>
      </c>
      <c r="AL198" s="122"/>
      <c r="AM198" s="122">
        <v>6.0999999046325701</v>
      </c>
      <c r="AN198" s="122">
        <v>17.200000762939499</v>
      </c>
      <c r="AO198" s="122">
        <v>11.8999996185303</v>
      </c>
      <c r="AP198" s="122"/>
      <c r="AQ198" s="122">
        <v>1.79999995231628</v>
      </c>
      <c r="AR198" s="122">
        <v>0.40000000596046498</v>
      </c>
      <c r="AS198" s="122">
        <v>0</v>
      </c>
      <c r="AT198" s="122">
        <v>0</v>
      </c>
      <c r="AU198" s="122">
        <v>0</v>
      </c>
      <c r="AV198" s="122">
        <v>96.300000637769756</v>
      </c>
      <c r="AW198" s="26"/>
      <c r="AX198" s="42">
        <v>6.584020231105673</v>
      </c>
      <c r="AY198" s="42">
        <v>1.415979768894327</v>
      </c>
      <c r="AZ198" s="42">
        <v>0</v>
      </c>
      <c r="BA198" s="42">
        <v>8</v>
      </c>
      <c r="BB198" s="42">
        <v>0.58259823345238204</v>
      </c>
      <c r="BC198" s="42">
        <v>8.5760125322025954E-2</v>
      </c>
      <c r="BD198" s="42">
        <v>0</v>
      </c>
      <c r="BE198" s="42">
        <v>0.36063448717840174</v>
      </c>
      <c r="BF198" s="42">
        <v>3.6533793188165689</v>
      </c>
      <c r="BG198" s="42">
        <v>0.31762783523062144</v>
      </c>
      <c r="BH198" s="42">
        <v>0</v>
      </c>
      <c r="BI198" s="42">
        <v>5</v>
      </c>
      <c r="BJ198" s="42">
        <v>0</v>
      </c>
      <c r="BK198" s="42">
        <v>4.8751390388852456E-2</v>
      </c>
      <c r="BL198" s="42">
        <v>0</v>
      </c>
      <c r="BM198" s="42">
        <v>1.8168456795013666</v>
      </c>
      <c r="BN198" s="42">
        <v>0.13440293010978088</v>
      </c>
      <c r="BO198" s="42">
        <v>2</v>
      </c>
      <c r="BP198" s="42">
        <v>0.36291832655404199</v>
      </c>
      <c r="BQ198" s="42">
        <v>7.2711401175225315E-2</v>
      </c>
      <c r="BR198" s="42">
        <v>0.43562972772926734</v>
      </c>
      <c r="BS198" s="24" t="s">
        <v>622</v>
      </c>
      <c r="BT198" s="24" t="s">
        <v>623</v>
      </c>
      <c r="BU198" s="40">
        <v>0.90885541467991948</v>
      </c>
      <c r="BV198" s="42">
        <v>0.19895776801073736</v>
      </c>
      <c r="BW198" s="40">
        <v>0.31100177775639243</v>
      </c>
      <c r="BX198" s="40" t="s">
        <v>606</v>
      </c>
      <c r="BY198" s="40"/>
      <c r="BZ198" s="44">
        <v>927.86856501636134</v>
      </c>
      <c r="CA198" s="44">
        <v>336.49917442858589</v>
      </c>
      <c r="CB198" s="5">
        <v>273.70403688117761</v>
      </c>
      <c r="CC198" s="44">
        <v>355.76912653821307</v>
      </c>
      <c r="CD198" s="44">
        <v>321.91656562271197</v>
      </c>
      <c r="CE198" s="44">
        <v>332.48147734630834</v>
      </c>
      <c r="CF198" s="44">
        <v>967.74920881189973</v>
      </c>
      <c r="CG198" s="44">
        <v>-23.287649191904734</v>
      </c>
      <c r="CH198" s="40">
        <v>-2.5357505860683598</v>
      </c>
      <c r="CI198" s="44">
        <v>321.91656562271197</v>
      </c>
      <c r="CJ198" s="24">
        <v>165.60953367916329</v>
      </c>
      <c r="CK198" s="44">
        <v>297.81030125194479</v>
      </c>
      <c r="CL198" s="44">
        <v>847.53908136309531</v>
      </c>
      <c r="CM198" s="45">
        <v>3.7756372540014653</v>
      </c>
      <c r="CN198" s="45">
        <v>69.309709913272457</v>
      </c>
      <c r="CO198" s="45">
        <v>0.47652675123621291</v>
      </c>
      <c r="CP198" s="45">
        <v>16.528105171301451</v>
      </c>
      <c r="CQ198" s="45">
        <v>1.9890345531504499</v>
      </c>
      <c r="CR198" s="45">
        <v>1.3638105162162519</v>
      </c>
      <c r="CS198" s="45">
        <v>5.6788469669447306</v>
      </c>
      <c r="CT198" s="45">
        <v>2.2477204101707975</v>
      </c>
      <c r="CU198" s="45">
        <v>8.7393010094821246</v>
      </c>
      <c r="CV198" s="45">
        <v>106.33305529177446</v>
      </c>
      <c r="CW198" s="24"/>
      <c r="CX198" s="40">
        <v>67.644629436317402</v>
      </c>
      <c r="CY198" s="40">
        <v>65.717747941541177</v>
      </c>
      <c r="CZ198" s="40">
        <v>64.58026816027018</v>
      </c>
      <c r="DA198" s="40">
        <v>66.952583871815492</v>
      </c>
      <c r="DB198" s="40"/>
      <c r="DC198" s="40">
        <v>0.58522900107696973</v>
      </c>
      <c r="DD198" s="40">
        <v>0.51620329400309384</v>
      </c>
      <c r="DE198" s="40"/>
      <c r="DF198" s="40">
        <v>1.9848783907780509</v>
      </c>
      <c r="DG198" s="40">
        <v>2.2159659001656995</v>
      </c>
      <c r="DH198" s="40"/>
      <c r="DI198" s="40">
        <v>1.7325055120565471</v>
      </c>
      <c r="DJ198" s="40"/>
      <c r="DK198" s="40">
        <v>5.3753160391133958</v>
      </c>
      <c r="DL198" s="40">
        <v>6.9229157562279591</v>
      </c>
      <c r="DM198" s="40"/>
      <c r="DN198" s="40">
        <v>0.61044655929670233</v>
      </c>
      <c r="DO198" s="40">
        <v>1.3095041443466968</v>
      </c>
      <c r="DP198" s="40"/>
      <c r="DQ198" s="40">
        <v>17.037353871475656</v>
      </c>
      <c r="DR198" s="40"/>
    </row>
    <row r="199" spans="1:122" s="43" customFormat="1" ht="10.5" customHeight="1">
      <c r="A199" s="14" t="s">
        <v>27</v>
      </c>
      <c r="B199" s="12" t="s">
        <v>26</v>
      </c>
      <c r="C199" s="13" t="s">
        <v>28</v>
      </c>
      <c r="D199" s="121">
        <v>1</v>
      </c>
      <c r="E199" s="139">
        <v>1000</v>
      </c>
      <c r="F199" s="140">
        <v>850</v>
      </c>
      <c r="G199" s="121">
        <v>70.489997863769503</v>
      </c>
      <c r="H199" s="121">
        <v>0.10000000149011599</v>
      </c>
      <c r="I199" s="121">
        <v>13.5100002288818</v>
      </c>
      <c r="J199" s="121">
        <v>1.5</v>
      </c>
      <c r="K199" s="121">
        <v>0</v>
      </c>
      <c r="L199" s="121">
        <v>0.18999999761581399</v>
      </c>
      <c r="M199" s="121">
        <v>1.45000004768372</v>
      </c>
      <c r="N199" s="121">
        <v>1.33000004291534</v>
      </c>
      <c r="O199" s="121">
        <v>2.8699998855590798</v>
      </c>
      <c r="P199" s="121">
        <v>2.9999999329447701E-2</v>
      </c>
      <c r="Q199" s="122">
        <v>91.469998067244831</v>
      </c>
      <c r="R199" s="26"/>
      <c r="S199" s="26">
        <v>77.063517386267208</v>
      </c>
      <c r="T199" s="26">
        <v>0.10932546583919273</v>
      </c>
      <c r="U199" s="26">
        <v>14.769870465012829</v>
      </c>
      <c r="V199" s="26">
        <v>1.6398819631517476</v>
      </c>
      <c r="W199" s="26">
        <v>0</v>
      </c>
      <c r="X199" s="26">
        <v>0.20771837939269891</v>
      </c>
      <c r="Y199" s="26">
        <v>1.5852192831771375</v>
      </c>
      <c r="Z199" s="26">
        <v>1.454028720911944</v>
      </c>
      <c r="AA199" s="26">
        <v>3.1376406977172762</v>
      </c>
      <c r="AB199" s="26">
        <v>3.2797638529950539E-2</v>
      </c>
      <c r="AC199" s="26">
        <v>100</v>
      </c>
      <c r="AD199" s="42">
        <v>0.80056812312221104</v>
      </c>
      <c r="AE199" s="42">
        <v>4.4289135349691717</v>
      </c>
      <c r="AF199" s="42">
        <v>0.18419891817372233</v>
      </c>
      <c r="AH199" s="12" t="s">
        <v>26</v>
      </c>
      <c r="AI199" s="122">
        <v>40.25</v>
      </c>
      <c r="AJ199" s="122">
        <v>0.91000002622604403</v>
      </c>
      <c r="AK199" s="122">
        <v>13.6199998855591</v>
      </c>
      <c r="AL199" s="122"/>
      <c r="AM199" s="122">
        <v>20</v>
      </c>
      <c r="AN199" s="122">
        <v>7.5300002098083496</v>
      </c>
      <c r="AO199" s="122">
        <v>10.060000419616699</v>
      </c>
      <c r="AP199" s="122">
        <v>0.18000000715255701</v>
      </c>
      <c r="AQ199" s="122">
        <v>2.03999996185303</v>
      </c>
      <c r="AR199" s="122">
        <v>0.93000000715255704</v>
      </c>
      <c r="AS199" s="122">
        <v>0</v>
      </c>
      <c r="AT199" s="122">
        <v>0</v>
      </c>
      <c r="AU199" s="122">
        <v>0</v>
      </c>
      <c r="AV199" s="122">
        <v>95.520000517368331</v>
      </c>
      <c r="AW199" s="26"/>
      <c r="AX199" s="42">
        <v>6.1645691637530469</v>
      </c>
      <c r="AY199" s="42">
        <v>1.8354308362469531</v>
      </c>
      <c r="AZ199" s="42">
        <v>0</v>
      </c>
      <c r="BA199" s="42">
        <v>8</v>
      </c>
      <c r="BB199" s="42">
        <v>0.6228920838586669</v>
      </c>
      <c r="BC199" s="42">
        <v>0.10483939093241021</v>
      </c>
      <c r="BD199" s="42">
        <v>0</v>
      </c>
      <c r="BE199" s="42">
        <v>0.85075812867519574</v>
      </c>
      <c r="BF199" s="42">
        <v>1.7188934591413605</v>
      </c>
      <c r="BG199" s="42">
        <v>1.7026169373923667</v>
      </c>
      <c r="BH199" s="42">
        <v>0</v>
      </c>
      <c r="BI199" s="42">
        <v>5</v>
      </c>
      <c r="BJ199" s="42">
        <v>0</v>
      </c>
      <c r="BK199" s="42">
        <v>8.3377488716607218E-3</v>
      </c>
      <c r="BL199" s="42">
        <v>2.3347915188082765E-2</v>
      </c>
      <c r="BM199" s="42">
        <v>1.6506567139741091</v>
      </c>
      <c r="BN199" s="42">
        <v>0.31765762196614755</v>
      </c>
      <c r="BO199" s="42">
        <v>2</v>
      </c>
      <c r="BP199" s="42">
        <v>0.28807694647664528</v>
      </c>
      <c r="BQ199" s="42">
        <v>0.18168251733777888</v>
      </c>
      <c r="BR199" s="42">
        <v>0.46975946381442413</v>
      </c>
      <c r="BS199" s="24" t="s">
        <v>622</v>
      </c>
      <c r="BT199" s="24" t="s">
        <v>332</v>
      </c>
      <c r="BU199" s="40">
        <v>0.50115730675831349</v>
      </c>
      <c r="BV199" s="42">
        <v>1.4900283977658415</v>
      </c>
      <c r="BW199" s="40">
        <v>0.33643203598378968</v>
      </c>
      <c r="BX199" s="40" t="s">
        <v>606</v>
      </c>
      <c r="BY199" s="40"/>
      <c r="BZ199" s="44">
        <v>919.87114440084997</v>
      </c>
      <c r="CA199" s="44">
        <v>653.24049931236607</v>
      </c>
      <c r="CB199" s="5">
        <v>618.34538939542676</v>
      </c>
      <c r="CC199" s="44">
        <v>454.5210619543015</v>
      </c>
      <c r="CD199" s="44">
        <v>432.71011709295078</v>
      </c>
      <c r="CE199" s="44">
        <v>679.09887269230126</v>
      </c>
      <c r="CF199" s="44">
        <v>1095.9565734729383</v>
      </c>
      <c r="CG199" s="44">
        <v>224.57781073799976</v>
      </c>
      <c r="CH199" s="40">
        <v>-0.77240194924795202</v>
      </c>
      <c r="CI199" s="44">
        <v>432.71011709295078</v>
      </c>
      <c r="CJ199" s="24">
        <v>536.00718471988989</v>
      </c>
      <c r="CK199" s="44">
        <v>525.52775324418872</v>
      </c>
      <c r="CL199" s="44">
        <v>838.80933591867336</v>
      </c>
      <c r="CM199" s="45">
        <v>0.38577456545156563</v>
      </c>
      <c r="CN199" s="45">
        <v>69.424215469936854</v>
      </c>
      <c r="CO199" s="45">
        <v>0.23814946879504376</v>
      </c>
      <c r="CP199" s="45">
        <v>17.307155442974967</v>
      </c>
      <c r="CQ199" s="45">
        <v>1.8881916888843793</v>
      </c>
      <c r="CR199" s="45">
        <v>-0.26342675312499064</v>
      </c>
      <c r="CS199" s="45">
        <v>4.0018228312819257</v>
      </c>
      <c r="CT199" s="45">
        <v>4.4317127876429891</v>
      </c>
      <c r="CU199" s="45">
        <v>12.360173035322306</v>
      </c>
      <c r="CV199" s="45">
        <v>109.38799397171348</v>
      </c>
      <c r="CW199" s="24"/>
      <c r="CX199" s="40">
        <v>69.083069389666633</v>
      </c>
      <c r="CY199" s="40">
        <v>69.340227799766325</v>
      </c>
      <c r="CZ199" s="40">
        <v>68.748819360096192</v>
      </c>
      <c r="DA199" s="40">
        <v>69.768575183144506</v>
      </c>
      <c r="DB199" s="40"/>
      <c r="DC199" s="40">
        <v>0.19928082825891011</v>
      </c>
      <c r="DD199" s="40">
        <v>0.19128574711172544</v>
      </c>
      <c r="DE199" s="40"/>
      <c r="DF199" s="40">
        <v>3.6948917005998263</v>
      </c>
      <c r="DG199" s="40">
        <v>3.2906674839816539</v>
      </c>
      <c r="DH199" s="40"/>
      <c r="DI199" s="40">
        <v>0.47601542409547187</v>
      </c>
      <c r="DJ199" s="40"/>
      <c r="DK199" s="40">
        <v>1.7271037506962168</v>
      </c>
      <c r="DL199" s="40">
        <v>3.222147440928715</v>
      </c>
      <c r="DM199" s="40"/>
      <c r="DN199" s="40">
        <v>2.8228399515889526</v>
      </c>
      <c r="DO199" s="40">
        <v>2.4706779497313227</v>
      </c>
      <c r="DP199" s="40"/>
      <c r="DQ199" s="40">
        <v>17.177379825547753</v>
      </c>
      <c r="DR199" s="40"/>
    </row>
    <row r="200" spans="1:122" s="43" customFormat="1" ht="10.5" customHeight="1">
      <c r="A200" s="14" t="s">
        <v>27</v>
      </c>
      <c r="B200" s="12" t="s">
        <v>29</v>
      </c>
      <c r="C200" s="13" t="s">
        <v>30</v>
      </c>
      <c r="D200" s="121">
        <v>1</v>
      </c>
      <c r="E200" s="139">
        <v>1000</v>
      </c>
      <c r="F200" s="140">
        <v>875</v>
      </c>
      <c r="G200" s="121">
        <v>69.599998474121094</v>
      </c>
      <c r="H200" s="121">
        <v>0.20000000298023199</v>
      </c>
      <c r="I200" s="121">
        <v>14.1499996185303</v>
      </c>
      <c r="J200" s="121">
        <v>1.58000004291534</v>
      </c>
      <c r="K200" s="121">
        <v>2.9999999329447701E-2</v>
      </c>
      <c r="L200" s="121">
        <v>0.15999999642372101</v>
      </c>
      <c r="M200" s="121">
        <v>1.3099999427795399</v>
      </c>
      <c r="N200" s="121">
        <v>1.66999995708466</v>
      </c>
      <c r="O200" s="121">
        <v>3.7300000190734899</v>
      </c>
      <c r="P200" s="121">
        <v>0.129999995231628</v>
      </c>
      <c r="Q200" s="122">
        <v>92.559998048469453</v>
      </c>
      <c r="R200" s="26"/>
      <c r="S200" s="26">
        <v>75.194468389762434</v>
      </c>
      <c r="T200" s="26">
        <v>0.21607606654820921</v>
      </c>
      <c r="U200" s="26">
        <v>15.287381068353728</v>
      </c>
      <c r="V200" s="26">
        <v>1.7070009466594478</v>
      </c>
      <c r="W200" s="26">
        <v>3.2411408774812273E-2</v>
      </c>
      <c r="X200" s="26">
        <v>0.17286084679899874</v>
      </c>
      <c r="Y200" s="26">
        <v>1.4152981529813262</v>
      </c>
      <c r="Z200" s="26">
        <v>1.804235082427462</v>
      </c>
      <c r="AA200" s="26">
        <v>4.029818601681753</v>
      </c>
      <c r="AB200" s="26">
        <v>0.14044943601182114</v>
      </c>
      <c r="AC200" s="26">
        <v>99.999999999999986</v>
      </c>
      <c r="AD200" s="42">
        <v>0.79567596120677786</v>
      </c>
      <c r="AE200" s="42">
        <v>5.5398328847705454</v>
      </c>
      <c r="AF200" s="42">
        <v>0.15290910603063304</v>
      </c>
      <c r="AH200" s="12" t="s">
        <v>29</v>
      </c>
      <c r="AI200" s="122">
        <v>41.689998626708999</v>
      </c>
      <c r="AJ200" s="122">
        <v>1.8600000143051101</v>
      </c>
      <c r="AK200" s="122">
        <v>12.289999961853001</v>
      </c>
      <c r="AL200" s="122"/>
      <c r="AM200" s="122">
        <v>20.409999847412099</v>
      </c>
      <c r="AN200" s="122">
        <v>7.9099998474121103</v>
      </c>
      <c r="AO200" s="122">
        <v>9.7100000381469709</v>
      </c>
      <c r="AP200" s="122">
        <v>0.129999995231628</v>
      </c>
      <c r="AQ200" s="122">
        <v>2.1500000953674299</v>
      </c>
      <c r="AR200" s="122">
        <v>1.1100000143051101</v>
      </c>
      <c r="AS200" s="122">
        <v>0</v>
      </c>
      <c r="AT200" s="122">
        <v>0</v>
      </c>
      <c r="AU200" s="122">
        <v>0</v>
      </c>
      <c r="AV200" s="122">
        <v>97.259998440742464</v>
      </c>
      <c r="AW200" s="26"/>
      <c r="AX200" s="42">
        <v>6.2871711006468765</v>
      </c>
      <c r="AY200" s="42">
        <v>1.7128288993531235</v>
      </c>
      <c r="AZ200" s="42">
        <v>0</v>
      </c>
      <c r="BA200" s="42">
        <v>8</v>
      </c>
      <c r="BB200" s="42">
        <v>0.47141062632615149</v>
      </c>
      <c r="BC200" s="42">
        <v>0.21100006340928049</v>
      </c>
      <c r="BD200" s="42">
        <v>0</v>
      </c>
      <c r="BE200" s="42">
        <v>0.73755298053386298</v>
      </c>
      <c r="BF200" s="42">
        <v>1.7779395859969747</v>
      </c>
      <c r="BG200" s="42">
        <v>1.8020967437337303</v>
      </c>
      <c r="BH200" s="42">
        <v>0</v>
      </c>
      <c r="BI200" s="42">
        <v>5</v>
      </c>
      <c r="BJ200" s="42">
        <v>0</v>
      </c>
      <c r="BK200" s="42">
        <v>3.4477456875340096E-2</v>
      </c>
      <c r="BL200" s="42">
        <v>1.6603722827832856E-2</v>
      </c>
      <c r="BM200" s="42">
        <v>1.5687890500190944</v>
      </c>
      <c r="BN200" s="42">
        <v>0.38012977027773265</v>
      </c>
      <c r="BO200" s="42">
        <v>2</v>
      </c>
      <c r="BP200" s="42">
        <v>0.24847436353996089</v>
      </c>
      <c r="BQ200" s="42">
        <v>0.21352057241231226</v>
      </c>
      <c r="BR200" s="42">
        <v>0.46199493595227314</v>
      </c>
      <c r="BS200" s="24" t="s">
        <v>622</v>
      </c>
      <c r="BT200" s="24" t="s">
        <v>679</v>
      </c>
      <c r="BU200" s="40">
        <v>0.49188900387800816</v>
      </c>
      <c r="BV200" s="42">
        <v>1.4475249713148737</v>
      </c>
      <c r="BW200" s="40">
        <v>0.26129397789132564</v>
      </c>
      <c r="BX200" s="40" t="s">
        <v>606</v>
      </c>
      <c r="BY200" s="40"/>
      <c r="BZ200" s="44">
        <v>888.44252446898122</v>
      </c>
      <c r="CA200" s="44">
        <v>438.82627506521919</v>
      </c>
      <c r="CB200" s="5">
        <v>511.10322776337853</v>
      </c>
      <c r="CC200" s="44">
        <v>335.37795115659259</v>
      </c>
      <c r="CD200" s="44">
        <v>348.83774539000171</v>
      </c>
      <c r="CE200" s="44">
        <v>598.57869156630613</v>
      </c>
      <c r="CF200" s="44">
        <v>785.44482731413768</v>
      </c>
      <c r="CG200" s="44">
        <v>263.20074040971355</v>
      </c>
      <c r="CH200" s="40">
        <v>-0.53676358247881961</v>
      </c>
      <c r="CI200" s="44">
        <v>348.83774539000171</v>
      </c>
      <c r="CJ200" s="24">
        <v>429.97260222501785</v>
      </c>
      <c r="CK200" s="44">
        <v>429.97048657669012</v>
      </c>
      <c r="CL200" s="44">
        <v>850.32899269457948</v>
      </c>
      <c r="CM200" s="45">
        <v>-0.19963393312936129</v>
      </c>
      <c r="CN200" s="45">
        <v>71.310793460942506</v>
      </c>
      <c r="CO200" s="45">
        <v>0.19675373003571114</v>
      </c>
      <c r="CP200" s="45">
        <v>16.505785640499862</v>
      </c>
      <c r="CQ200" s="45">
        <v>1.6233694864020531</v>
      </c>
      <c r="CR200" s="45">
        <v>-0.57706598014386257</v>
      </c>
      <c r="CS200" s="45">
        <v>1.53853105054033</v>
      </c>
      <c r="CT200" s="45">
        <v>7.0111259476565611</v>
      </c>
      <c r="CU200" s="45">
        <v>8.606622185272963</v>
      </c>
      <c r="CV200" s="45">
        <v>106.21591552120614</v>
      </c>
      <c r="CW200" s="24"/>
      <c r="CX200" s="40">
        <v>69.827821168594042</v>
      </c>
      <c r="CY200" s="40">
        <v>70.5759966508638</v>
      </c>
      <c r="CZ200" s="40">
        <v>71.838156092211875</v>
      </c>
      <c r="DA200" s="40">
        <v>72.644949036991434</v>
      </c>
      <c r="DB200" s="40"/>
      <c r="DC200" s="40">
        <v>0.24550729971464547</v>
      </c>
      <c r="DD200" s="40">
        <v>0.234501593882535</v>
      </c>
      <c r="DE200" s="40"/>
      <c r="DF200" s="40">
        <v>3.3966239670600449</v>
      </c>
      <c r="DG200" s="40">
        <v>2.899576147287358</v>
      </c>
      <c r="DH200" s="40"/>
      <c r="DI200" s="40">
        <v>0.31676059737218126</v>
      </c>
      <c r="DJ200" s="40"/>
      <c r="DK200" s="40">
        <v>1.2596638184410798</v>
      </c>
      <c r="DL200" s="40">
        <v>2.3779106969895314</v>
      </c>
      <c r="DM200" s="40"/>
      <c r="DN200" s="40">
        <v>3.7225615793819209</v>
      </c>
      <c r="DO200" s="40">
        <v>2.9848629381356311</v>
      </c>
      <c r="DP200" s="40"/>
      <c r="DQ200" s="40">
        <v>16.02127091585653</v>
      </c>
      <c r="DR200" s="40"/>
    </row>
    <row r="201" spans="1:122" s="43" customFormat="1" ht="10.5" customHeight="1">
      <c r="A201" s="14" t="s">
        <v>27</v>
      </c>
      <c r="B201" s="12" t="s">
        <v>31</v>
      </c>
      <c r="C201" s="13" t="s">
        <v>32</v>
      </c>
      <c r="D201" s="121">
        <v>1</v>
      </c>
      <c r="E201" s="139">
        <v>1000</v>
      </c>
      <c r="F201" s="140">
        <v>900</v>
      </c>
      <c r="G201" s="121">
        <v>70.220001220703097</v>
      </c>
      <c r="H201" s="121">
        <v>0.20999999344348899</v>
      </c>
      <c r="I201" s="121">
        <v>14.2700004577637</v>
      </c>
      <c r="J201" s="121">
        <v>1.9099999666214</v>
      </c>
      <c r="K201" s="121">
        <v>1.9999999552965199E-2</v>
      </c>
      <c r="L201" s="121">
        <v>0.18999999761581399</v>
      </c>
      <c r="M201" s="121">
        <v>1.5599999427795399</v>
      </c>
      <c r="N201" s="121">
        <v>1.8099999427795399</v>
      </c>
      <c r="O201" s="121">
        <v>3.8099999427795401</v>
      </c>
      <c r="P201" s="121">
        <v>7.0000000298023196E-2</v>
      </c>
      <c r="Q201" s="122">
        <v>94.070001464337111</v>
      </c>
      <c r="R201" s="26"/>
      <c r="S201" s="26">
        <v>74.646539946450631</v>
      </c>
      <c r="T201" s="26">
        <v>0.22323800379986397</v>
      </c>
      <c r="U201" s="26">
        <v>15.169554837493655</v>
      </c>
      <c r="V201" s="26">
        <v>2.0304028243748888</v>
      </c>
      <c r="W201" s="26">
        <v>2.1260762455231171E-2</v>
      </c>
      <c r="X201" s="26">
        <v>0.20197724530475841</v>
      </c>
      <c r="Y201" s="26">
        <v>1.6583394477472733</v>
      </c>
      <c r="Z201" s="26">
        <v>1.9240989843778509</v>
      </c>
      <c r="AA201" s="26">
        <v>4.0501752774224737</v>
      </c>
      <c r="AB201" s="26">
        <v>7.4412670573371795E-2</v>
      </c>
      <c r="AC201" s="26">
        <v>99.999999999999972</v>
      </c>
      <c r="AD201" s="42">
        <v>0.79228185715388622</v>
      </c>
      <c r="AE201" s="42">
        <v>5.6394831359734559</v>
      </c>
      <c r="AF201" s="42">
        <v>0.15061413358848511</v>
      </c>
      <c r="AH201" s="12" t="s">
        <v>31</v>
      </c>
      <c r="AI201" s="122">
        <v>41.169998168945298</v>
      </c>
      <c r="AJ201" s="122">
        <v>1.0900000333786</v>
      </c>
      <c r="AK201" s="122">
        <v>13.2700004577637</v>
      </c>
      <c r="AL201" s="122"/>
      <c r="AM201" s="122">
        <v>19.780000686645501</v>
      </c>
      <c r="AN201" s="122">
        <v>8.0200004577636701</v>
      </c>
      <c r="AO201" s="122">
        <v>9.7299995422363299</v>
      </c>
      <c r="AP201" s="122">
        <v>0.25</v>
      </c>
      <c r="AQ201" s="122">
        <v>2.03999996185303</v>
      </c>
      <c r="AR201" s="122">
        <v>0.97000002861022905</v>
      </c>
      <c r="AS201" s="122">
        <v>0</v>
      </c>
      <c r="AT201" s="122">
        <v>0</v>
      </c>
      <c r="AU201" s="122">
        <v>0</v>
      </c>
      <c r="AV201" s="122">
        <v>96.31999933719635</v>
      </c>
      <c r="AW201" s="26"/>
      <c r="AX201" s="42">
        <v>6.2398756073751649</v>
      </c>
      <c r="AY201" s="42">
        <v>1.7601243926248351</v>
      </c>
      <c r="AZ201" s="42">
        <v>0</v>
      </c>
      <c r="BA201" s="42">
        <v>8</v>
      </c>
      <c r="BB201" s="42">
        <v>0.61010840757848284</v>
      </c>
      <c r="BC201" s="42">
        <v>0.12427043975691633</v>
      </c>
      <c r="BD201" s="42">
        <v>0</v>
      </c>
      <c r="BE201" s="42">
        <v>0.78402024002540571</v>
      </c>
      <c r="BF201" s="42">
        <v>1.8117013305925553</v>
      </c>
      <c r="BG201" s="42">
        <v>1.6698995820466398</v>
      </c>
      <c r="BH201" s="42">
        <v>0</v>
      </c>
      <c r="BI201" s="42">
        <v>5</v>
      </c>
      <c r="BJ201" s="42">
        <v>0</v>
      </c>
      <c r="BK201" s="42">
        <v>5.3257131630287002E-2</v>
      </c>
      <c r="BL201" s="42">
        <v>3.2090304118744951E-2</v>
      </c>
      <c r="BM201" s="42">
        <v>1.5799008154575882</v>
      </c>
      <c r="BN201" s="42">
        <v>0.33475174879337977</v>
      </c>
      <c r="BO201" s="42">
        <v>2</v>
      </c>
      <c r="BP201" s="42">
        <v>0.26468118281169095</v>
      </c>
      <c r="BQ201" s="42">
        <v>0.18752543148880357</v>
      </c>
      <c r="BR201" s="42">
        <v>0.45220661430049452</v>
      </c>
      <c r="BS201" s="24" t="s">
        <v>622</v>
      </c>
      <c r="BT201" s="24" t="s">
        <v>332</v>
      </c>
      <c r="BU201" s="40">
        <v>0.51252449402588773</v>
      </c>
      <c r="BV201" s="42">
        <v>1.383602848380733</v>
      </c>
      <c r="BW201" s="40">
        <v>0.24534213774927854</v>
      </c>
      <c r="BX201" s="40" t="s">
        <v>606</v>
      </c>
      <c r="BY201" s="40"/>
      <c r="BZ201" s="44">
        <v>903.9007573140309</v>
      </c>
      <c r="CA201" s="44">
        <v>567.72036663018184</v>
      </c>
      <c r="CB201" s="5">
        <v>682.07490749198325</v>
      </c>
      <c r="CC201" s="44">
        <v>441.39450730681307</v>
      </c>
      <c r="CD201" s="44">
        <v>433.23656198787739</v>
      </c>
      <c r="CE201" s="44">
        <v>695.82198164129909</v>
      </c>
      <c r="CF201" s="44">
        <v>973.07025827082396</v>
      </c>
      <c r="CG201" s="44">
        <v>254.42747433448602</v>
      </c>
      <c r="CH201" s="40">
        <v>-0.42663254077010726</v>
      </c>
      <c r="CI201" s="44">
        <v>695.82198164129909</v>
      </c>
      <c r="CJ201" s="24">
        <v>581.07722223282258</v>
      </c>
      <c r="CK201" s="44">
        <v>688.94844456664123</v>
      </c>
      <c r="CL201" s="44">
        <v>867.99739310169423</v>
      </c>
      <c r="CM201" s="45">
        <v>0.54845881330455137</v>
      </c>
      <c r="CN201" s="45">
        <v>70.069703853867651</v>
      </c>
      <c r="CO201" s="45">
        <v>0.15019687980314819</v>
      </c>
      <c r="CP201" s="45">
        <v>16.958815157770108</v>
      </c>
      <c r="CQ201" s="45">
        <v>1.7001941507357612</v>
      </c>
      <c r="CR201" s="45">
        <v>-0.32493844623971357</v>
      </c>
      <c r="CS201" s="45">
        <v>2.0286750242524816</v>
      </c>
      <c r="CT201" s="45">
        <v>4.789802558805385</v>
      </c>
      <c r="CU201" s="45">
        <v>11.865283403043314</v>
      </c>
      <c r="CV201" s="45">
        <v>107.23773258203812</v>
      </c>
      <c r="CW201" s="24"/>
      <c r="CX201" s="40">
        <v>68.804423150467329</v>
      </c>
      <c r="CY201" s="40">
        <v>69.038627873161374</v>
      </c>
      <c r="CZ201" s="40">
        <v>70.614768926526921</v>
      </c>
      <c r="DA201" s="40">
        <v>71.138433053228965</v>
      </c>
      <c r="DB201" s="40"/>
      <c r="DC201" s="40">
        <v>0.21624837775178282</v>
      </c>
      <c r="DD201" s="40">
        <v>0.21835035577965006</v>
      </c>
      <c r="DE201" s="40"/>
      <c r="DF201" s="40">
        <v>3.7553933137131104</v>
      </c>
      <c r="DG201" s="40">
        <v>3.1938854892313748</v>
      </c>
      <c r="DH201" s="40"/>
      <c r="DI201" s="40">
        <v>0.43302703443440127</v>
      </c>
      <c r="DJ201" s="40"/>
      <c r="DK201" s="40">
        <v>1.6411694703382822</v>
      </c>
      <c r="DL201" s="40">
        <v>3.0883888165999722</v>
      </c>
      <c r="DM201" s="40"/>
      <c r="DN201" s="40">
        <v>2.9309740889934162</v>
      </c>
      <c r="DO201" s="40">
        <v>2.4181805754360988</v>
      </c>
      <c r="DP201" s="40"/>
      <c r="DQ201" s="40">
        <v>16.827376473278424</v>
      </c>
      <c r="DR201" s="40"/>
    </row>
    <row r="202" spans="1:122" s="43" customFormat="1" ht="10.5" customHeight="1">
      <c r="A202" s="14" t="s">
        <v>27</v>
      </c>
      <c r="B202" s="12" t="s">
        <v>34</v>
      </c>
      <c r="C202" s="13" t="s">
        <v>33</v>
      </c>
      <c r="D202" s="121">
        <v>1.5</v>
      </c>
      <c r="E202" s="139">
        <v>1500</v>
      </c>
      <c r="F202" s="140">
        <v>875</v>
      </c>
      <c r="G202" s="121">
        <v>70.319999694824205</v>
      </c>
      <c r="H202" s="121">
        <v>0.20999999344348899</v>
      </c>
      <c r="I202" s="121">
        <v>13.680000305175801</v>
      </c>
      <c r="J202" s="121">
        <v>1.3500000238418599</v>
      </c>
      <c r="K202" s="121">
        <v>1.9999999552965199E-2</v>
      </c>
      <c r="L202" s="121">
        <v>0.20000000298023199</v>
      </c>
      <c r="M202" s="121">
        <v>0.97000002861022905</v>
      </c>
      <c r="N202" s="121">
        <v>1.87000000476837</v>
      </c>
      <c r="O202" s="121">
        <v>3.5199999809265101</v>
      </c>
      <c r="P202" s="121">
        <v>7.9999998211860698E-2</v>
      </c>
      <c r="Q202" s="122">
        <v>92.22000003233552</v>
      </c>
      <c r="R202" s="26"/>
      <c r="S202" s="26">
        <v>76.252439460168702</v>
      </c>
      <c r="T202" s="26">
        <v>0.22771632332450201</v>
      </c>
      <c r="U202" s="26">
        <v>14.834092713488529</v>
      </c>
      <c r="V202" s="26">
        <v>1.4638907215013046</v>
      </c>
      <c r="W202" s="26">
        <v>2.1687269080408269E-2</v>
      </c>
      <c r="X202" s="26">
        <v>0.21687269888321956</v>
      </c>
      <c r="Y202" s="26">
        <v>1.051832604933977</v>
      </c>
      <c r="Z202" s="26">
        <v>2.0277597095127775</v>
      </c>
      <c r="AA202" s="26">
        <v>3.816959422784945</v>
      </c>
      <c r="AB202" s="26">
        <v>8.6749076321632979E-2</v>
      </c>
      <c r="AC202" s="26">
        <v>100</v>
      </c>
      <c r="AD202" s="42">
        <v>0.80639117088422907</v>
      </c>
      <c r="AE202" s="42">
        <v>3.7867210353309195</v>
      </c>
      <c r="AF202" s="42">
        <v>0.20891127613641416</v>
      </c>
      <c r="AH202" s="12" t="s">
        <v>34</v>
      </c>
      <c r="AI202" s="122">
        <v>41.459999084472699</v>
      </c>
      <c r="AJ202" s="122">
        <v>0.769999980926514</v>
      </c>
      <c r="AK202" s="122">
        <v>14.289999961853001</v>
      </c>
      <c r="AL202" s="122"/>
      <c r="AM202" s="122">
        <v>19.040000915527301</v>
      </c>
      <c r="AN202" s="122">
        <v>7.9000000953674299</v>
      </c>
      <c r="AO202" s="122">
        <v>9.9200000762939506</v>
      </c>
      <c r="AP202" s="122">
        <v>0.18999999761581399</v>
      </c>
      <c r="AQ202" s="122">
        <v>2.5899999141693102</v>
      </c>
      <c r="AR202" s="122">
        <v>0.95999997854232799</v>
      </c>
      <c r="AS202" s="122">
        <v>0</v>
      </c>
      <c r="AT202" s="122">
        <v>0</v>
      </c>
      <c r="AU202" s="122">
        <v>0</v>
      </c>
      <c r="AV202" s="122">
        <v>97.120000004768343</v>
      </c>
      <c r="AW202" s="26"/>
      <c r="AX202" s="42">
        <v>6.1956255872407038</v>
      </c>
      <c r="AY202" s="42">
        <v>1.8043744127592962</v>
      </c>
      <c r="AZ202" s="42">
        <v>0</v>
      </c>
      <c r="BA202" s="42">
        <v>8</v>
      </c>
      <c r="BB202" s="42">
        <v>0.71221917499011766</v>
      </c>
      <c r="BC202" s="42">
        <v>8.6555133488474309E-2</v>
      </c>
      <c r="BD202" s="42">
        <v>0</v>
      </c>
      <c r="BE202" s="42">
        <v>0.88567362924624859</v>
      </c>
      <c r="BF202" s="42">
        <v>1.7595438679694211</v>
      </c>
      <c r="BG202" s="42">
        <v>1.4938303849575472</v>
      </c>
      <c r="BH202" s="42">
        <v>2.4046297278508388E-2</v>
      </c>
      <c r="BI202" s="42">
        <v>4.9618684879303174</v>
      </c>
      <c r="BJ202" s="42">
        <v>0</v>
      </c>
      <c r="BK202" s="42">
        <v>0</v>
      </c>
      <c r="BL202" s="42">
        <v>0</v>
      </c>
      <c r="BM202" s="42">
        <v>1.5881425112196201</v>
      </c>
      <c r="BN202" s="42">
        <v>0.41185748878037987</v>
      </c>
      <c r="BO202" s="42">
        <v>2</v>
      </c>
      <c r="BP202" s="42">
        <v>0.33850476821062914</v>
      </c>
      <c r="BQ202" s="42">
        <v>0.18298708625509968</v>
      </c>
      <c r="BR202" s="42">
        <v>0.52149185446572877</v>
      </c>
      <c r="BS202" s="24" t="s">
        <v>622</v>
      </c>
      <c r="BT202" s="24" t="s">
        <v>624</v>
      </c>
      <c r="BU202" s="40">
        <v>0.54083659953551599</v>
      </c>
      <c r="BV202" s="42">
        <v>1.3520707156159868</v>
      </c>
      <c r="BW202" s="40">
        <v>0.35705580184039887</v>
      </c>
      <c r="BX202" s="40" t="s">
        <v>606</v>
      </c>
      <c r="BY202" s="40"/>
      <c r="BZ202" s="44">
        <v>923.70004207047464</v>
      </c>
      <c r="CA202" s="44">
        <v>724.13610005100793</v>
      </c>
      <c r="CB202" s="5">
        <v>1083.6440021472977</v>
      </c>
      <c r="CC202" s="44">
        <v>510.63164700813041</v>
      </c>
      <c r="CD202" s="44">
        <v>460.82617690704495</v>
      </c>
      <c r="CE202" s="44">
        <v>1259.5443586061192</v>
      </c>
      <c r="CF202" s="44">
        <v>2181.1718483149552</v>
      </c>
      <c r="CG202" s="44">
        <v>748.91271159798885</v>
      </c>
      <c r="CH202" s="40">
        <v>-1.0128121818538638</v>
      </c>
      <c r="CI202" s="44">
        <v>2181.1718483149552</v>
      </c>
      <c r="CJ202" s="24">
        <v>950.02716443155748</v>
      </c>
      <c r="CK202" s="44">
        <v>1632.4079252311265</v>
      </c>
      <c r="CL202" s="44">
        <v>900.41074278120573</v>
      </c>
      <c r="CM202" s="45">
        <v>1.8713604311372709</v>
      </c>
      <c r="CN202" s="45">
        <v>70.164046532728605</v>
      </c>
      <c r="CO202" s="45">
        <v>5.9401984345495921E-2</v>
      </c>
      <c r="CP202" s="45">
        <v>17.644854141085496</v>
      </c>
      <c r="CQ202" s="45">
        <v>1.4881794022452084</v>
      </c>
      <c r="CR202" s="45">
        <v>1565.8053544819406</v>
      </c>
      <c r="CS202" s="45">
        <v>-7.8196565552349107E-2</v>
      </c>
      <c r="CT202" s="45">
        <v>3.2335910422652159</v>
      </c>
      <c r="CU202" s="45">
        <v>17.90674579961334</v>
      </c>
      <c r="CV202" s="45">
        <v>1676.2239768186719</v>
      </c>
      <c r="CW202" s="24"/>
      <c r="CX202" s="40">
        <v>67.725757924026183</v>
      </c>
      <c r="CY202" s="40">
        <v>68.814995118332448</v>
      </c>
      <c r="CZ202" s="40">
        <v>69.550779094172867</v>
      </c>
      <c r="DA202" s="40">
        <v>70.319494428699301</v>
      </c>
      <c r="DB202" s="40"/>
      <c r="DC202" s="40">
        <v>0.19364404215406461</v>
      </c>
      <c r="DD202" s="40">
        <v>0.19273811747356531</v>
      </c>
      <c r="DE202" s="40"/>
      <c r="DF202" s="40">
        <v>3.8155376746195047</v>
      </c>
      <c r="DG202" s="40">
        <v>3.4008457949034536</v>
      </c>
      <c r="DH202" s="40"/>
      <c r="DI202" s="40">
        <v>0.50711402970094999</v>
      </c>
      <c r="DJ202" s="40"/>
      <c r="DK202" s="40">
        <v>1.3973107196358208</v>
      </c>
      <c r="DL202" s="40">
        <v>3.5931187653051251</v>
      </c>
      <c r="DM202" s="40"/>
      <c r="DN202" s="40">
        <v>2.515832510792642</v>
      </c>
      <c r="DO202" s="40">
        <v>2.0201483212031719</v>
      </c>
      <c r="DP202" s="40"/>
      <c r="DQ202" s="40">
        <v>18.248400861088886</v>
      </c>
      <c r="DR202" s="40"/>
    </row>
    <row r="203" spans="1:122" s="43" customFormat="1" ht="10.5" customHeight="1">
      <c r="A203" s="17" t="s">
        <v>192</v>
      </c>
      <c r="B203" s="16" t="s">
        <v>196</v>
      </c>
      <c r="C203" s="17" t="s">
        <v>193</v>
      </c>
      <c r="D203" s="123">
        <v>1</v>
      </c>
      <c r="E203" s="139">
        <v>1000</v>
      </c>
      <c r="F203" s="141">
        <v>900</v>
      </c>
      <c r="G203" s="123">
        <v>71.349998474121094</v>
      </c>
      <c r="H203" s="123">
        <v>0.28000000119209301</v>
      </c>
      <c r="I203" s="123">
        <v>16.090000152587901</v>
      </c>
      <c r="J203" s="123">
        <v>2.4780283223950059</v>
      </c>
      <c r="K203" s="123">
        <v>0.10000000149011599</v>
      </c>
      <c r="L203" s="123">
        <v>0.60000002384185802</v>
      </c>
      <c r="M203" s="123">
        <v>5.5599999427795401</v>
      </c>
      <c r="N203" s="123">
        <v>3.5299999713897701</v>
      </c>
      <c r="O203" s="123">
        <v>0.63999998569488503</v>
      </c>
      <c r="P203" s="123"/>
      <c r="Q203" s="122">
        <v>100.62802687549227</v>
      </c>
      <c r="R203" s="26"/>
      <c r="S203" s="26">
        <v>70.904697915226862</v>
      </c>
      <c r="T203" s="26">
        <v>0.27825250070593044</v>
      </c>
      <c r="U203" s="26">
        <v>15.989581284840421</v>
      </c>
      <c r="V203" s="26">
        <v>2.462562766396172</v>
      </c>
      <c r="W203" s="26">
        <v>9.937589416698657E-2</v>
      </c>
      <c r="X203" s="26">
        <v>0.59625537981008225</v>
      </c>
      <c r="Y203" s="26">
        <v>5.5252995764877371</v>
      </c>
      <c r="Z203" s="26">
        <v>3.5079689833901471</v>
      </c>
      <c r="AA203" s="26">
        <v>0.63600569897565551</v>
      </c>
      <c r="AB203" s="26">
        <v>0</v>
      </c>
      <c r="AC203" s="26">
        <v>100</v>
      </c>
      <c r="AD203" s="42">
        <v>0.73708539033511955</v>
      </c>
      <c r="AE203" s="42">
        <v>2.3169386606899498</v>
      </c>
      <c r="AF203" s="42">
        <v>0.30148281361102769</v>
      </c>
      <c r="AH203" s="16" t="s">
        <v>196</v>
      </c>
      <c r="AI203" s="122">
        <v>44.889999389648402</v>
      </c>
      <c r="AJ203" s="122">
        <v>1.54999995231628</v>
      </c>
      <c r="AK203" s="122">
        <v>12.7299995422363</v>
      </c>
      <c r="AL203" s="122">
        <v>9.9999997764825804E-3</v>
      </c>
      <c r="AM203" s="122">
        <v>11.9700002670288</v>
      </c>
      <c r="AN203" s="122">
        <v>12.560000419616699</v>
      </c>
      <c r="AO203" s="122">
        <v>11.689999580383301</v>
      </c>
      <c r="AP203" s="122">
        <v>0.28999999165535001</v>
      </c>
      <c r="AQ203" s="122">
        <v>1.6599999666214</v>
      </c>
      <c r="AR203" s="122">
        <v>0.129999995231628</v>
      </c>
      <c r="AS203" s="122">
        <v>0</v>
      </c>
      <c r="AT203" s="122">
        <v>0</v>
      </c>
      <c r="AU203" s="122">
        <v>0</v>
      </c>
      <c r="AV203" s="122">
        <v>97.479999104514633</v>
      </c>
      <c r="AW203" s="26"/>
      <c r="AX203" s="42">
        <v>6.4537135059147417</v>
      </c>
      <c r="AY203" s="42">
        <v>1.5462864940852583</v>
      </c>
      <c r="AZ203" s="42">
        <v>0</v>
      </c>
      <c r="BA203" s="42">
        <v>8</v>
      </c>
      <c r="BB203" s="42">
        <v>0.61053127245169003</v>
      </c>
      <c r="BC203" s="42">
        <v>0.16762469749795331</v>
      </c>
      <c r="BD203" s="42">
        <v>1.1365930018131286E-3</v>
      </c>
      <c r="BE203" s="42">
        <v>0.62157688181906678</v>
      </c>
      <c r="BF203" s="42">
        <v>2.6913294424798422</v>
      </c>
      <c r="BG203" s="42">
        <v>0.81761215867753978</v>
      </c>
      <c r="BH203" s="42">
        <v>3.5309926049086643E-2</v>
      </c>
      <c r="BI203" s="42">
        <v>4.9451209719769924</v>
      </c>
      <c r="BJ203" s="42">
        <v>0</v>
      </c>
      <c r="BK203" s="42">
        <v>0</v>
      </c>
      <c r="BL203" s="42">
        <v>0</v>
      </c>
      <c r="BM203" s="42">
        <v>1.8005139782356123</v>
      </c>
      <c r="BN203" s="42">
        <v>0.19948602176438768</v>
      </c>
      <c r="BO203" s="42">
        <v>2</v>
      </c>
      <c r="BP203" s="42">
        <v>0.26319695056044118</v>
      </c>
      <c r="BQ203" s="42">
        <v>2.383947906673391E-2</v>
      </c>
      <c r="BR203" s="42">
        <v>0.28703642962717507</v>
      </c>
      <c r="BS203" s="24" t="s">
        <v>622</v>
      </c>
      <c r="BT203" s="24" t="s">
        <v>332</v>
      </c>
      <c r="BU203" s="40">
        <v>0.76699180219817276</v>
      </c>
      <c r="BV203" s="42">
        <v>0.5346431960918322</v>
      </c>
      <c r="BW203" s="40">
        <v>0.23075414345782613</v>
      </c>
      <c r="BX203" s="40" t="s">
        <v>606</v>
      </c>
      <c r="BY203" s="40"/>
      <c r="BZ203" s="44">
        <v>916.77959783112669</v>
      </c>
      <c r="CA203" s="44">
        <v>432.71065088282478</v>
      </c>
      <c r="CB203" s="5">
        <v>241.60318355535978</v>
      </c>
      <c r="CC203" s="44">
        <v>399.93632669621741</v>
      </c>
      <c r="CD203" s="44">
        <v>368.75674021254093</v>
      </c>
      <c r="CE203" s="44">
        <v>12.73680869641035</v>
      </c>
      <c r="CF203" s="44">
        <v>781.81547384383157</v>
      </c>
      <c r="CG203" s="44">
        <v>-387.19951799980709</v>
      </c>
      <c r="CH203" s="40">
        <v>-2.2359485596955726</v>
      </c>
      <c r="CI203" s="44">
        <v>368.75674021254093</v>
      </c>
      <c r="CJ203" s="24">
        <v>120.77063021990629</v>
      </c>
      <c r="CK203" s="44">
        <v>305.17996188395034</v>
      </c>
      <c r="CL203" s="44">
        <v>840.45346168584945</v>
      </c>
      <c r="CM203" s="45">
        <v>0.12702713201119209</v>
      </c>
      <c r="CN203" s="45">
        <v>65.292434234407352</v>
      </c>
      <c r="CO203" s="45">
        <v>0.62613647725380805</v>
      </c>
      <c r="CP203" s="45">
        <v>16.230607832329714</v>
      </c>
      <c r="CQ203" s="45">
        <v>3.8080371247472264</v>
      </c>
      <c r="CR203" s="45">
        <v>1.9526476812407825</v>
      </c>
      <c r="CS203" s="45">
        <v>8.2554039876584344</v>
      </c>
      <c r="CT203" s="45">
        <v>1.0747758621297878</v>
      </c>
      <c r="CU203" s="45">
        <v>8.7972662116071625</v>
      </c>
      <c r="CV203" s="45">
        <v>106.03730941137427</v>
      </c>
      <c r="CW203" s="24"/>
      <c r="CX203" s="40">
        <v>74.127840943291275</v>
      </c>
      <c r="CY203" s="40">
        <v>72.656734136797198</v>
      </c>
      <c r="CZ203" s="40">
        <v>69.824483664868893</v>
      </c>
      <c r="DA203" s="40">
        <v>70.488375822901475</v>
      </c>
      <c r="DB203" s="40"/>
      <c r="DC203" s="40">
        <v>0.28994801924021685</v>
      </c>
      <c r="DD203" s="40">
        <v>0.29656828984956418</v>
      </c>
      <c r="DE203" s="40"/>
      <c r="DF203" s="40">
        <v>1.6546587501287575</v>
      </c>
      <c r="DG203" s="40">
        <v>2.0957124881890121</v>
      </c>
      <c r="DH203" s="40"/>
      <c r="DI203" s="40">
        <v>0.74776264809651638</v>
      </c>
      <c r="DJ203" s="40"/>
      <c r="DK203" s="40">
        <v>3.3128867746063779</v>
      </c>
      <c r="DL203" s="40">
        <v>4.3623910248674482</v>
      </c>
      <c r="DM203" s="40"/>
      <c r="DN203" s="40">
        <v>1.3865869072770645</v>
      </c>
      <c r="DO203" s="40">
        <v>2.3335139907343301</v>
      </c>
      <c r="DP203" s="40"/>
      <c r="DQ203" s="40">
        <v>17.224978302914707</v>
      </c>
      <c r="DR203" s="40"/>
    </row>
    <row r="204" spans="1:122" s="43" customFormat="1" ht="10.5" customHeight="1">
      <c r="A204" s="17" t="s">
        <v>192</v>
      </c>
      <c r="B204" s="16" t="s">
        <v>194</v>
      </c>
      <c r="C204" s="17" t="s">
        <v>195</v>
      </c>
      <c r="D204" s="123">
        <v>1.5</v>
      </c>
      <c r="E204" s="139">
        <v>1500</v>
      </c>
      <c r="F204" s="141">
        <v>1000</v>
      </c>
      <c r="G204" s="123">
        <v>68.099998474121094</v>
      </c>
      <c r="H204" s="123">
        <v>0.68000000715255704</v>
      </c>
      <c r="I204" s="123">
        <v>19.370000839233398</v>
      </c>
      <c r="J204" s="123">
        <v>3.0558441257796893</v>
      </c>
      <c r="K204" s="123">
        <v>2.9999999329447701E-2</v>
      </c>
      <c r="L204" s="123">
        <v>0.54000002145767201</v>
      </c>
      <c r="M204" s="123">
        <v>3.7599999904632599</v>
      </c>
      <c r="N204" s="123">
        <v>4.6700000762939498</v>
      </c>
      <c r="O204" s="123">
        <v>0.519999980926514</v>
      </c>
      <c r="P204" s="123"/>
      <c r="Q204" s="122">
        <v>100.72584351475757</v>
      </c>
      <c r="R204" s="26"/>
      <c r="S204" s="26">
        <v>67.609261037504851</v>
      </c>
      <c r="T204" s="26">
        <v>0.67509983875481638</v>
      </c>
      <c r="U204" s="26">
        <v>19.23041809661833</v>
      </c>
      <c r="V204" s="26">
        <v>3.0338233159913628</v>
      </c>
      <c r="W204" s="26">
        <v>2.9783815436653392E-2</v>
      </c>
      <c r="X204" s="26">
        <v>0.53610871114577008</v>
      </c>
      <c r="Y204" s="26">
        <v>3.732904942029474</v>
      </c>
      <c r="Z204" s="26">
        <v>4.6363474490136554</v>
      </c>
      <c r="AA204" s="26">
        <v>0.51625279350510245</v>
      </c>
      <c r="AB204" s="26">
        <v>0</v>
      </c>
      <c r="AC204" s="26">
        <v>100.00000000000001</v>
      </c>
      <c r="AD204" s="42">
        <v>0.71673256187488765</v>
      </c>
      <c r="AE204" s="42">
        <v>3.1746580905447237</v>
      </c>
      <c r="AF204" s="42">
        <v>0.23954057513474514</v>
      </c>
      <c r="AH204" s="16" t="s">
        <v>194</v>
      </c>
      <c r="AI204" s="122">
        <v>40.439998626708999</v>
      </c>
      <c r="AJ204" s="122">
        <v>3.3099999427795401</v>
      </c>
      <c r="AK204" s="122">
        <v>14.5900001525879</v>
      </c>
      <c r="AL204" s="122"/>
      <c r="AM204" s="122">
        <v>16.7600002288818</v>
      </c>
      <c r="AN204" s="122">
        <v>8.7899999618530291</v>
      </c>
      <c r="AO204" s="122">
        <v>11.2299995422363</v>
      </c>
      <c r="AP204" s="122">
        <v>0.18999999761581399</v>
      </c>
      <c r="AQ204" s="122">
        <v>3.5299999713897701</v>
      </c>
      <c r="AR204" s="122">
        <v>0.18999999761581399</v>
      </c>
      <c r="AS204" s="122">
        <v>0</v>
      </c>
      <c r="AT204" s="122">
        <v>0</v>
      </c>
      <c r="AU204" s="122">
        <v>0</v>
      </c>
      <c r="AV204" s="122">
        <v>99.029998421668964</v>
      </c>
      <c r="AW204" s="26"/>
      <c r="AX204" s="42">
        <v>5.8894548754067797</v>
      </c>
      <c r="AY204" s="42">
        <v>2.1105451245932203</v>
      </c>
      <c r="AZ204" s="42">
        <v>0</v>
      </c>
      <c r="BA204" s="42">
        <v>8</v>
      </c>
      <c r="BB204" s="42">
        <v>0.39351207075839945</v>
      </c>
      <c r="BC204" s="42">
        <v>0.36260867698110255</v>
      </c>
      <c r="BD204" s="42">
        <v>0</v>
      </c>
      <c r="BE204" s="42">
        <v>0.99800312344562059</v>
      </c>
      <c r="BF204" s="42">
        <v>1.9079630747953704</v>
      </c>
      <c r="BG204" s="42">
        <v>1.0432722069745131</v>
      </c>
      <c r="BH204" s="42">
        <v>2.3434532913936476E-2</v>
      </c>
      <c r="BI204" s="42">
        <v>4.7287936858689426</v>
      </c>
      <c r="BJ204" s="42">
        <v>0</v>
      </c>
      <c r="BK204" s="42">
        <v>0</v>
      </c>
      <c r="BL204" s="42">
        <v>0</v>
      </c>
      <c r="BM204" s="42">
        <v>1.7521271691993268</v>
      </c>
      <c r="BN204" s="42">
        <v>0.24787283080067324</v>
      </c>
      <c r="BO204" s="42">
        <v>2</v>
      </c>
      <c r="BP204" s="42">
        <v>0.7488032209732155</v>
      </c>
      <c r="BQ204" s="42">
        <v>3.5294814516559997E-2</v>
      </c>
      <c r="BR204" s="42">
        <v>0.78409803548977552</v>
      </c>
      <c r="BS204" s="24" t="s">
        <v>622</v>
      </c>
      <c r="BT204" s="24" t="s">
        <v>624</v>
      </c>
      <c r="BU204" s="40">
        <v>0.64649643035276638</v>
      </c>
      <c r="BV204" s="42">
        <v>1.0696573634880473</v>
      </c>
      <c r="BW204" s="40">
        <v>0.33693624099989622</v>
      </c>
      <c r="BX204" s="40" t="s">
        <v>606</v>
      </c>
      <c r="BY204" s="40"/>
      <c r="BZ204" s="44">
        <v>997.51741889612845</v>
      </c>
      <c r="CA204" s="44">
        <v>759.7639298511117</v>
      </c>
      <c r="CB204" s="5">
        <v>973.14679685610622</v>
      </c>
      <c r="CC204" s="44">
        <v>504.42485099570388</v>
      </c>
      <c r="CD204" s="44">
        <v>462.2256021997531</v>
      </c>
      <c r="CE204" s="44">
        <v>1326.14548698669</v>
      </c>
      <c r="CF204" s="44">
        <v>2464.1706506928467</v>
      </c>
      <c r="CG204" s="44">
        <v>821.72063599098612</v>
      </c>
      <c r="CH204" s="40">
        <v>-1.5321674578323765</v>
      </c>
      <c r="CI204" s="44">
        <v>2464.1706506928467</v>
      </c>
      <c r="CJ204" s="24">
        <v>829.76925385669711</v>
      </c>
      <c r="CK204" s="44">
        <v>1718.6587237744766</v>
      </c>
      <c r="CL204" s="44">
        <v>1013.3271140014149</v>
      </c>
      <c r="CM204" s="45">
        <v>-0.35117669263902651</v>
      </c>
      <c r="CN204" s="45">
        <v>57.686854073585152</v>
      </c>
      <c r="CO204" s="45">
        <v>0.16734314997076183</v>
      </c>
      <c r="CP204" s="45">
        <v>19.21969122178421</v>
      </c>
      <c r="CQ204" s="45">
        <v>9.5480491221974706</v>
      </c>
      <c r="CR204" s="45">
        <v>4388.2324755725467</v>
      </c>
      <c r="CS204" s="45">
        <v>3.0183286361175674</v>
      </c>
      <c r="CT204" s="45">
        <v>0.496919694604391</v>
      </c>
      <c r="CU204" s="45">
        <v>10.686740004985982</v>
      </c>
      <c r="CV204" s="45">
        <v>4489.056401475792</v>
      </c>
      <c r="CW204" s="24"/>
      <c r="CX204" s="40">
        <v>66.662092483980373</v>
      </c>
      <c r="CY204" s="40">
        <v>64.688248340005487</v>
      </c>
      <c r="CZ204" s="40">
        <v>61.448382578138833</v>
      </c>
      <c r="DA204" s="40">
        <v>60.767636636662871</v>
      </c>
      <c r="DB204" s="40"/>
      <c r="DC204" s="40">
        <v>0.27098838518721358</v>
      </c>
      <c r="DD204" s="40">
        <v>0.29121195422351154</v>
      </c>
      <c r="DE204" s="40"/>
      <c r="DF204" s="40">
        <v>4.784899329669698</v>
      </c>
      <c r="DG204" s="40">
        <v>5.4834105385331569</v>
      </c>
      <c r="DH204" s="40"/>
      <c r="DI204" s="40">
        <v>0.97943624600295676</v>
      </c>
      <c r="DJ204" s="40"/>
      <c r="DK204" s="40">
        <v>2.0713637863328125</v>
      </c>
      <c r="DL204" s="40">
        <v>3.7370298702946934</v>
      </c>
      <c r="DM204" s="40"/>
      <c r="DN204" s="40">
        <v>1.3486987007735847</v>
      </c>
      <c r="DO204" s="40">
        <v>2.9640495880409041</v>
      </c>
      <c r="DP204" s="40"/>
      <c r="DQ204" s="40">
        <v>21.277263466728328</v>
      </c>
      <c r="DR204" s="40"/>
    </row>
    <row r="205" spans="1:122" s="43" customFormat="1" ht="10.5" customHeight="1">
      <c r="B205" s="25"/>
      <c r="D205" s="139"/>
      <c r="E205" s="139"/>
      <c r="F205" s="139"/>
      <c r="G205" s="139"/>
      <c r="H205" s="139"/>
      <c r="I205" s="139"/>
      <c r="J205" s="139"/>
      <c r="K205" s="139"/>
      <c r="L205" s="139"/>
      <c r="M205" s="139"/>
      <c r="N205" s="139"/>
      <c r="O205" s="139"/>
      <c r="P205" s="139"/>
      <c r="Q205" s="139"/>
      <c r="AH205" s="52"/>
      <c r="AI205" s="152"/>
      <c r="AJ205" s="152"/>
      <c r="AK205" s="152"/>
      <c r="AL205" s="139"/>
      <c r="AM205" s="152"/>
      <c r="AN205" s="152"/>
      <c r="AO205" s="152"/>
      <c r="AP205" s="152"/>
      <c r="AQ205" s="152"/>
      <c r="AR205" s="152"/>
      <c r="AS205" s="122"/>
      <c r="AT205" s="122"/>
      <c r="AU205" s="122"/>
      <c r="AV205" s="122"/>
      <c r="AW205" s="26"/>
      <c r="AX205" s="42"/>
      <c r="AY205" s="42"/>
      <c r="AZ205" s="42"/>
      <c r="BA205" s="42"/>
      <c r="BB205" s="42"/>
      <c r="BC205" s="42"/>
      <c r="BD205" s="42"/>
      <c r="BE205" s="42"/>
      <c r="BF205" s="42"/>
      <c r="BG205" s="42"/>
      <c r="BH205" s="42"/>
      <c r="BI205" s="42"/>
      <c r="BJ205" s="42"/>
      <c r="BK205" s="42"/>
      <c r="BL205" s="42"/>
      <c r="BM205" s="42"/>
      <c r="BN205" s="42"/>
      <c r="BO205" s="42"/>
      <c r="BP205" s="42"/>
      <c r="BQ205" s="42"/>
      <c r="BR205" s="42"/>
      <c r="BS205" s="24"/>
      <c r="BT205" s="24"/>
      <c r="BU205" s="40"/>
      <c r="BV205" s="42"/>
      <c r="BW205" s="40"/>
      <c r="BX205" s="40"/>
      <c r="BY205" s="40"/>
      <c r="BZ205" s="44"/>
      <c r="CA205" s="44"/>
      <c r="CB205" s="5"/>
      <c r="CC205" s="44"/>
      <c r="CD205" s="44"/>
      <c r="CE205" s="44"/>
      <c r="CF205" s="44"/>
      <c r="CG205" s="44"/>
      <c r="CH205" s="40"/>
      <c r="CI205" s="44"/>
      <c r="CJ205" s="24"/>
      <c r="CK205" s="44"/>
      <c r="CL205" s="44"/>
      <c r="CM205" s="45"/>
      <c r="CN205" s="45"/>
      <c r="CO205" s="45"/>
      <c r="CP205" s="45"/>
      <c r="CQ205" s="45"/>
      <c r="CR205" s="45"/>
      <c r="CS205" s="45"/>
      <c r="CT205" s="45"/>
      <c r="CU205" s="45"/>
      <c r="CV205" s="45"/>
      <c r="CW205" s="24"/>
      <c r="CX205" s="40"/>
      <c r="CY205" s="40"/>
      <c r="CZ205" s="40"/>
      <c r="DA205" s="40"/>
      <c r="DB205" s="40"/>
      <c r="DC205" s="40"/>
      <c r="DD205" s="40"/>
      <c r="DE205" s="40"/>
      <c r="DF205" s="40"/>
      <c r="DG205" s="40"/>
      <c r="DH205" s="40"/>
      <c r="DI205" s="40"/>
      <c r="DJ205" s="40"/>
      <c r="DK205" s="40"/>
      <c r="DL205" s="40"/>
      <c r="DM205" s="40"/>
      <c r="DN205" s="40"/>
      <c r="DO205" s="40"/>
      <c r="DP205" s="40"/>
      <c r="DQ205" s="40"/>
      <c r="DR205" s="40"/>
    </row>
    <row r="206" spans="1:122" s="43" customFormat="1" ht="10.5" customHeight="1">
      <c r="B206" s="25"/>
      <c r="D206" s="139"/>
      <c r="E206" s="139"/>
      <c r="F206" s="139"/>
      <c r="G206" s="139"/>
      <c r="H206" s="139"/>
      <c r="I206" s="139"/>
      <c r="J206" s="139"/>
      <c r="K206" s="139"/>
      <c r="L206" s="139"/>
      <c r="M206" s="139"/>
      <c r="N206" s="139"/>
      <c r="O206" s="139"/>
      <c r="P206" s="139"/>
      <c r="Q206" s="139"/>
      <c r="AH206" s="52"/>
      <c r="AI206" s="152"/>
      <c r="AJ206" s="152"/>
      <c r="AK206" s="152"/>
      <c r="AL206" s="139"/>
      <c r="AM206" s="152"/>
      <c r="AN206" s="152"/>
      <c r="AO206" s="152"/>
      <c r="AP206" s="152"/>
      <c r="AQ206" s="152"/>
      <c r="AR206" s="152"/>
      <c r="AS206" s="122"/>
      <c r="AT206" s="122"/>
      <c r="AU206" s="122"/>
      <c r="AV206" s="122"/>
      <c r="AW206" s="26"/>
      <c r="AX206" s="42"/>
      <c r="AY206" s="42"/>
      <c r="AZ206" s="42"/>
      <c r="BA206" s="42"/>
      <c r="BB206" s="42"/>
      <c r="BC206" s="42"/>
      <c r="BD206" s="42"/>
      <c r="BE206" s="42"/>
      <c r="BF206" s="42"/>
      <c r="BG206" s="42"/>
      <c r="BH206" s="42"/>
      <c r="BI206" s="42"/>
      <c r="BJ206" s="42"/>
      <c r="BK206" s="42"/>
      <c r="BL206" s="42"/>
      <c r="BM206" s="42"/>
      <c r="BN206" s="42"/>
      <c r="BO206" s="42"/>
      <c r="BP206" s="42"/>
      <c r="BQ206" s="42"/>
      <c r="BR206" s="42"/>
      <c r="BS206" s="24"/>
      <c r="BT206" s="24"/>
      <c r="BU206" s="40"/>
      <c r="BV206" s="42"/>
      <c r="BW206" s="40"/>
      <c r="BX206" s="40"/>
      <c r="BY206" s="40"/>
      <c r="BZ206" s="44"/>
      <c r="CA206" s="44"/>
      <c r="CB206" s="5"/>
      <c r="CC206" s="44"/>
      <c r="CD206" s="44"/>
      <c r="CE206" s="44"/>
      <c r="CF206" s="44"/>
      <c r="CG206" s="44"/>
      <c r="CH206" s="40"/>
      <c r="CI206" s="44"/>
      <c r="CJ206" s="24"/>
      <c r="CK206" s="44"/>
      <c r="CL206" s="44"/>
      <c r="CM206" s="45"/>
      <c r="CN206" s="45"/>
      <c r="CO206" s="45"/>
      <c r="CP206" s="45"/>
      <c r="CQ206" s="45"/>
      <c r="CR206" s="45"/>
      <c r="CS206" s="45"/>
      <c r="CT206" s="45"/>
      <c r="CU206" s="45"/>
      <c r="CV206" s="45"/>
      <c r="CW206" s="24"/>
      <c r="CX206" s="40"/>
      <c r="CY206" s="40"/>
      <c r="CZ206" s="40"/>
      <c r="DA206" s="40"/>
      <c r="DB206" s="40"/>
      <c r="DC206" s="40"/>
      <c r="DD206" s="40"/>
      <c r="DE206" s="40"/>
      <c r="DF206" s="40"/>
      <c r="DG206" s="40"/>
      <c r="DH206" s="40"/>
      <c r="DI206" s="40"/>
      <c r="DJ206" s="40"/>
      <c r="DK206" s="40"/>
      <c r="DL206" s="40"/>
      <c r="DM206" s="40"/>
      <c r="DN206" s="40"/>
      <c r="DO206" s="40"/>
      <c r="DP206" s="40"/>
      <c r="DQ206" s="40"/>
      <c r="DR206" s="40"/>
    </row>
    <row r="207" spans="1:122" s="43" customFormat="1" ht="10.5" customHeight="1">
      <c r="B207" s="25"/>
      <c r="D207" s="139"/>
      <c r="E207" s="139"/>
      <c r="F207" s="139"/>
      <c r="G207" s="139"/>
      <c r="H207" s="139"/>
      <c r="I207" s="139"/>
      <c r="J207" s="139"/>
      <c r="K207" s="139"/>
      <c r="L207" s="139"/>
      <c r="M207" s="139"/>
      <c r="N207" s="139"/>
      <c r="O207" s="139"/>
      <c r="P207" s="139"/>
      <c r="Q207" s="139"/>
      <c r="AH207" s="52"/>
      <c r="AI207" s="152"/>
      <c r="AJ207" s="152"/>
      <c r="AK207" s="152"/>
      <c r="AL207" s="139"/>
      <c r="AM207" s="152"/>
      <c r="AN207" s="152"/>
      <c r="AO207" s="152"/>
      <c r="AP207" s="152"/>
      <c r="AQ207" s="152"/>
      <c r="AR207" s="152"/>
      <c r="AS207" s="122"/>
      <c r="AT207" s="122"/>
      <c r="AU207" s="122"/>
      <c r="AV207" s="122"/>
      <c r="AW207" s="26"/>
      <c r="AX207" s="42"/>
      <c r="AY207" s="42"/>
      <c r="AZ207" s="42"/>
      <c r="BA207" s="42"/>
      <c r="BB207" s="42"/>
      <c r="BC207" s="42"/>
      <c r="BD207" s="42"/>
      <c r="BE207" s="42"/>
      <c r="BF207" s="42"/>
      <c r="BG207" s="42"/>
      <c r="BH207" s="42"/>
      <c r="BI207" s="42"/>
      <c r="BJ207" s="42"/>
      <c r="BK207" s="42"/>
      <c r="BL207" s="42"/>
      <c r="BM207" s="42"/>
      <c r="BN207" s="42"/>
      <c r="BO207" s="42"/>
      <c r="BP207" s="42"/>
      <c r="BQ207" s="42"/>
      <c r="BR207" s="42"/>
      <c r="BS207" s="24"/>
      <c r="BT207" s="24"/>
      <c r="BU207" s="40"/>
      <c r="BV207" s="42"/>
      <c r="BW207" s="40"/>
      <c r="BX207" s="40"/>
      <c r="BY207" s="40"/>
      <c r="BZ207" s="44"/>
      <c r="CA207" s="44"/>
      <c r="CB207" s="5"/>
      <c r="CC207" s="44"/>
      <c r="CD207" s="44"/>
      <c r="CE207" s="44"/>
      <c r="CF207" s="44"/>
      <c r="CG207" s="44"/>
      <c r="CH207" s="40"/>
      <c r="CI207" s="44"/>
      <c r="CJ207" s="24"/>
      <c r="CK207" s="44"/>
      <c r="CL207" s="44"/>
      <c r="CM207" s="45"/>
      <c r="CN207" s="45"/>
      <c r="CO207" s="45"/>
      <c r="CP207" s="45"/>
      <c r="CQ207" s="45"/>
      <c r="CR207" s="45"/>
      <c r="CS207" s="45"/>
      <c r="CT207" s="45"/>
      <c r="CU207" s="45"/>
      <c r="CV207" s="45"/>
      <c r="CW207" s="24"/>
      <c r="CX207" s="40"/>
      <c r="CY207" s="40"/>
      <c r="CZ207" s="40"/>
      <c r="DA207" s="40"/>
      <c r="DB207" s="40"/>
      <c r="DC207" s="40"/>
      <c r="DD207" s="40"/>
      <c r="DE207" s="40"/>
      <c r="DF207" s="40"/>
      <c r="DG207" s="40"/>
      <c r="DH207" s="40"/>
      <c r="DI207" s="40"/>
      <c r="DJ207" s="40"/>
      <c r="DK207" s="40"/>
      <c r="DL207" s="40"/>
      <c r="DM207" s="40"/>
      <c r="DN207" s="40"/>
      <c r="DO207" s="40"/>
      <c r="DP207" s="40"/>
      <c r="DQ207" s="40"/>
      <c r="DR207" s="40"/>
    </row>
    <row r="208" spans="1:122" s="43" customFormat="1" ht="10.5" customHeight="1">
      <c r="B208" s="25"/>
      <c r="D208" s="139"/>
      <c r="E208" s="139"/>
      <c r="F208" s="139"/>
      <c r="G208" s="139"/>
      <c r="H208" s="139"/>
      <c r="I208" s="139"/>
      <c r="J208" s="139"/>
      <c r="K208" s="139"/>
      <c r="L208" s="139"/>
      <c r="M208" s="139"/>
      <c r="N208" s="139"/>
      <c r="O208" s="139"/>
      <c r="P208" s="139"/>
      <c r="Q208" s="139"/>
      <c r="AH208" s="52"/>
      <c r="AI208" s="152"/>
      <c r="AJ208" s="152"/>
      <c r="AK208" s="152"/>
      <c r="AL208" s="139"/>
      <c r="AM208" s="152"/>
      <c r="AN208" s="152"/>
      <c r="AO208" s="152"/>
      <c r="AP208" s="152"/>
      <c r="AQ208" s="152"/>
      <c r="AR208" s="152"/>
      <c r="AS208" s="122"/>
      <c r="AT208" s="122"/>
      <c r="AU208" s="122"/>
      <c r="AV208" s="122"/>
      <c r="AW208" s="26"/>
      <c r="AX208" s="42"/>
      <c r="AY208" s="42"/>
      <c r="AZ208" s="42"/>
      <c r="BA208" s="42"/>
      <c r="BB208" s="42"/>
      <c r="BC208" s="42"/>
      <c r="BD208" s="42"/>
      <c r="BE208" s="42"/>
      <c r="BF208" s="42"/>
      <c r="BG208" s="42"/>
      <c r="BH208" s="42"/>
      <c r="BI208" s="42"/>
      <c r="BJ208" s="42"/>
      <c r="BK208" s="42"/>
      <c r="BL208" s="42"/>
      <c r="BM208" s="42"/>
      <c r="BN208" s="42"/>
      <c r="BO208" s="42"/>
      <c r="BP208" s="42"/>
      <c r="BQ208" s="42"/>
      <c r="BR208" s="42"/>
      <c r="BS208" s="24"/>
      <c r="BT208" s="24"/>
      <c r="BU208" s="40"/>
      <c r="BV208" s="42"/>
      <c r="BW208" s="40"/>
      <c r="BX208" s="40"/>
      <c r="BY208" s="40"/>
      <c r="BZ208" s="44"/>
      <c r="CA208" s="44"/>
      <c r="CB208" s="5"/>
      <c r="CC208" s="44"/>
      <c r="CD208" s="44"/>
      <c r="CE208" s="44"/>
      <c r="CF208" s="44"/>
      <c r="CG208" s="44"/>
      <c r="CH208" s="40"/>
      <c r="CI208" s="44"/>
      <c r="CJ208" s="24"/>
      <c r="CK208" s="44"/>
      <c r="CL208" s="44"/>
      <c r="CM208" s="45"/>
      <c r="CN208" s="45"/>
      <c r="CO208" s="45"/>
      <c r="CP208" s="45"/>
      <c r="CQ208" s="45"/>
      <c r="CR208" s="45"/>
      <c r="CS208" s="45"/>
      <c r="CT208" s="45"/>
      <c r="CU208" s="45"/>
      <c r="CV208" s="45"/>
      <c r="CW208" s="24"/>
      <c r="CX208" s="40"/>
      <c r="CY208" s="40"/>
      <c r="CZ208" s="40"/>
      <c r="DA208" s="40"/>
      <c r="DB208" s="40"/>
      <c r="DC208" s="40"/>
      <c r="DD208" s="40"/>
      <c r="DE208" s="40"/>
      <c r="DF208" s="40"/>
      <c r="DG208" s="40"/>
      <c r="DH208" s="40"/>
      <c r="DI208" s="40"/>
      <c r="DJ208" s="40"/>
      <c r="DK208" s="40"/>
      <c r="DL208" s="40"/>
      <c r="DM208" s="40"/>
      <c r="DN208" s="40"/>
      <c r="DO208" s="40"/>
      <c r="DP208" s="40"/>
      <c r="DQ208" s="40"/>
      <c r="DR208" s="40"/>
    </row>
    <row r="209" spans="2:122" s="43" customFormat="1" ht="10.5" customHeight="1">
      <c r="B209" s="25"/>
      <c r="D209" s="139"/>
      <c r="E209" s="139"/>
      <c r="F209" s="139"/>
      <c r="G209" s="139"/>
      <c r="H209" s="139"/>
      <c r="I209" s="139"/>
      <c r="J209" s="139"/>
      <c r="K209" s="139"/>
      <c r="L209" s="139"/>
      <c r="M209" s="139"/>
      <c r="N209" s="139"/>
      <c r="O209" s="139"/>
      <c r="P209" s="139"/>
      <c r="Q209" s="139"/>
      <c r="AH209" s="52"/>
      <c r="AI209" s="152"/>
      <c r="AJ209" s="152"/>
      <c r="AK209" s="152"/>
      <c r="AL209" s="139"/>
      <c r="AM209" s="152"/>
      <c r="AN209" s="152"/>
      <c r="AO209" s="152"/>
      <c r="AP209" s="152"/>
      <c r="AQ209" s="152"/>
      <c r="AR209" s="152"/>
      <c r="AS209" s="122"/>
      <c r="AT209" s="122"/>
      <c r="AU209" s="122"/>
      <c r="AV209" s="122"/>
      <c r="AW209" s="26"/>
      <c r="AX209" s="42"/>
      <c r="AY209" s="42"/>
      <c r="AZ209" s="42"/>
      <c r="BA209" s="42"/>
      <c r="BB209" s="42"/>
      <c r="BC209" s="42"/>
      <c r="BD209" s="42"/>
      <c r="BE209" s="42"/>
      <c r="BF209" s="42"/>
      <c r="BG209" s="42"/>
      <c r="BH209" s="42"/>
      <c r="BI209" s="42"/>
      <c r="BJ209" s="42"/>
      <c r="BK209" s="42"/>
      <c r="BL209" s="42"/>
      <c r="BM209" s="42"/>
      <c r="BN209" s="42"/>
      <c r="BO209" s="42"/>
      <c r="BP209" s="42"/>
      <c r="BQ209" s="42"/>
      <c r="BR209" s="42"/>
      <c r="BS209" s="24"/>
      <c r="BT209" s="24"/>
      <c r="BU209" s="40"/>
      <c r="BV209" s="42"/>
      <c r="BW209" s="40"/>
      <c r="BX209" s="40"/>
      <c r="BY209" s="40"/>
      <c r="BZ209" s="44"/>
      <c r="CA209" s="44"/>
      <c r="CB209" s="5"/>
      <c r="CC209" s="44"/>
      <c r="CD209" s="44"/>
      <c r="CE209" s="44"/>
      <c r="CF209" s="44"/>
      <c r="CG209" s="44"/>
      <c r="CH209" s="40"/>
      <c r="CI209" s="44"/>
      <c r="CJ209" s="24"/>
      <c r="CK209" s="44"/>
      <c r="CL209" s="44"/>
      <c r="CM209" s="45"/>
      <c r="CN209" s="45"/>
      <c r="CO209" s="45"/>
      <c r="CP209" s="45"/>
      <c r="CQ209" s="45"/>
      <c r="CR209" s="45"/>
      <c r="CS209" s="45"/>
      <c r="CT209" s="45"/>
      <c r="CU209" s="45"/>
      <c r="CV209" s="45"/>
      <c r="CW209" s="24"/>
      <c r="CX209" s="40"/>
      <c r="CY209" s="40"/>
      <c r="CZ209" s="40"/>
      <c r="DA209" s="40"/>
      <c r="DB209" s="40"/>
      <c r="DC209" s="40"/>
      <c r="DD209" s="40"/>
      <c r="DE209" s="40"/>
      <c r="DF209" s="40"/>
      <c r="DG209" s="40"/>
      <c r="DH209" s="40"/>
      <c r="DI209" s="40"/>
      <c r="DJ209" s="40"/>
      <c r="DK209" s="40"/>
      <c r="DL209" s="40"/>
      <c r="DM209" s="40"/>
      <c r="DN209" s="40"/>
      <c r="DO209" s="40"/>
      <c r="DP209" s="40"/>
      <c r="DQ209" s="40"/>
      <c r="DR209" s="40"/>
    </row>
    <row r="210" spans="2:122" s="43" customFormat="1" ht="10.5" customHeight="1">
      <c r="B210" s="25"/>
      <c r="D210" s="139"/>
      <c r="E210" s="139"/>
      <c r="F210" s="139"/>
      <c r="G210" s="139"/>
      <c r="H210" s="139"/>
      <c r="I210" s="139"/>
      <c r="J210" s="139"/>
      <c r="K210" s="139"/>
      <c r="L210" s="139"/>
      <c r="M210" s="139"/>
      <c r="N210" s="139"/>
      <c r="O210" s="139"/>
      <c r="P210" s="139"/>
      <c r="Q210" s="139"/>
      <c r="AH210" s="52"/>
      <c r="AI210" s="152"/>
      <c r="AJ210" s="152"/>
      <c r="AK210" s="152"/>
      <c r="AL210" s="139"/>
      <c r="AM210" s="152"/>
      <c r="AN210" s="152"/>
      <c r="AO210" s="152"/>
      <c r="AP210" s="152"/>
      <c r="AQ210" s="152"/>
      <c r="AR210" s="152"/>
      <c r="AS210" s="122"/>
      <c r="AT210" s="122"/>
      <c r="AU210" s="122"/>
      <c r="AV210" s="122"/>
      <c r="AW210" s="26"/>
      <c r="AX210" s="42"/>
      <c r="AY210" s="42"/>
      <c r="AZ210" s="42"/>
      <c r="BA210" s="42"/>
      <c r="BB210" s="42"/>
      <c r="BC210" s="42"/>
      <c r="BD210" s="42"/>
      <c r="BE210" s="42"/>
      <c r="BF210" s="42"/>
      <c r="BG210" s="42"/>
      <c r="BH210" s="42"/>
      <c r="BI210" s="42"/>
      <c r="BJ210" s="42"/>
      <c r="BK210" s="42"/>
      <c r="BL210" s="42"/>
      <c r="BM210" s="42"/>
      <c r="BN210" s="42"/>
      <c r="BO210" s="42"/>
      <c r="BP210" s="42"/>
      <c r="BQ210" s="42"/>
      <c r="BR210" s="42"/>
      <c r="BS210" s="24"/>
      <c r="BT210" s="24"/>
      <c r="BU210" s="40"/>
      <c r="BV210" s="42"/>
      <c r="BW210" s="40"/>
      <c r="BX210" s="40"/>
      <c r="BY210" s="40"/>
      <c r="BZ210" s="44"/>
      <c r="CA210" s="44"/>
      <c r="CB210" s="5"/>
      <c r="CC210" s="44"/>
      <c r="CD210" s="44"/>
      <c r="CE210" s="44"/>
      <c r="CF210" s="44"/>
      <c r="CG210" s="44"/>
      <c r="CH210" s="40"/>
      <c r="CI210" s="44"/>
      <c r="CJ210" s="24"/>
      <c r="CK210" s="44"/>
      <c r="CL210" s="44"/>
      <c r="CM210" s="45"/>
      <c r="CN210" s="45"/>
      <c r="CO210" s="45"/>
      <c r="CP210" s="45"/>
      <c r="CQ210" s="45"/>
      <c r="CR210" s="45"/>
      <c r="CS210" s="45"/>
      <c r="CT210" s="45"/>
      <c r="CU210" s="45"/>
      <c r="CV210" s="45"/>
      <c r="CW210" s="24"/>
      <c r="CX210" s="40"/>
      <c r="CY210" s="40"/>
      <c r="CZ210" s="40"/>
      <c r="DA210" s="40"/>
      <c r="DB210" s="40"/>
      <c r="DC210" s="40"/>
      <c r="DD210" s="40"/>
      <c r="DE210" s="40"/>
      <c r="DF210" s="40"/>
      <c r="DG210" s="40"/>
      <c r="DH210" s="40"/>
      <c r="DI210" s="40"/>
      <c r="DJ210" s="40"/>
      <c r="DK210" s="40"/>
      <c r="DL210" s="40"/>
      <c r="DM210" s="40"/>
      <c r="DN210" s="40"/>
      <c r="DO210" s="40"/>
      <c r="DP210" s="40"/>
      <c r="DQ210" s="40"/>
      <c r="DR210" s="40"/>
    </row>
    <row r="211" spans="2:122" s="43" customFormat="1" ht="10.5" customHeight="1">
      <c r="B211" s="25"/>
      <c r="D211" s="139"/>
      <c r="E211" s="139"/>
      <c r="F211" s="139"/>
      <c r="G211" s="139"/>
      <c r="H211" s="139"/>
      <c r="I211" s="139"/>
      <c r="J211" s="139"/>
      <c r="K211" s="139"/>
      <c r="L211" s="139"/>
      <c r="M211" s="139"/>
      <c r="N211" s="139"/>
      <c r="O211" s="139"/>
      <c r="P211" s="139"/>
      <c r="Q211" s="139"/>
      <c r="AH211" s="52"/>
      <c r="AI211" s="152"/>
      <c r="AJ211" s="152"/>
      <c r="AK211" s="152"/>
      <c r="AL211" s="139"/>
      <c r="AM211" s="152"/>
      <c r="AN211" s="152"/>
      <c r="AO211" s="152"/>
      <c r="AP211" s="152"/>
      <c r="AQ211" s="152"/>
      <c r="AR211" s="152"/>
      <c r="AS211" s="122"/>
      <c r="AT211" s="122"/>
      <c r="AU211" s="122"/>
      <c r="AV211" s="122"/>
      <c r="AW211" s="26"/>
      <c r="AX211" s="42"/>
      <c r="AY211" s="42"/>
      <c r="AZ211" s="42"/>
      <c r="BA211" s="42"/>
      <c r="BB211" s="42"/>
      <c r="BC211" s="42"/>
      <c r="BD211" s="42"/>
      <c r="BE211" s="42"/>
      <c r="BF211" s="42"/>
      <c r="BG211" s="42"/>
      <c r="BH211" s="42"/>
      <c r="BI211" s="42"/>
      <c r="BJ211" s="42"/>
      <c r="BK211" s="42"/>
      <c r="BL211" s="42"/>
      <c r="BM211" s="42"/>
      <c r="BN211" s="42"/>
      <c r="BO211" s="42"/>
      <c r="BP211" s="42"/>
      <c r="BQ211" s="42"/>
      <c r="BR211" s="42"/>
      <c r="BS211" s="24"/>
      <c r="BT211" s="24"/>
      <c r="BU211" s="40"/>
      <c r="BV211" s="42"/>
      <c r="BW211" s="40"/>
      <c r="BX211" s="40"/>
      <c r="BY211" s="40"/>
      <c r="BZ211" s="44"/>
      <c r="CA211" s="44"/>
      <c r="CB211" s="5"/>
      <c r="CC211" s="44"/>
      <c r="CD211" s="44"/>
      <c r="CE211" s="44"/>
      <c r="CF211" s="44"/>
      <c r="CG211" s="44"/>
      <c r="CH211" s="40"/>
      <c r="CI211" s="44"/>
      <c r="CJ211" s="24"/>
      <c r="CK211" s="44"/>
      <c r="CL211" s="44"/>
      <c r="CM211" s="45"/>
      <c r="CN211" s="45"/>
      <c r="CO211" s="45"/>
      <c r="CP211" s="45"/>
      <c r="CQ211" s="45"/>
      <c r="CR211" s="45"/>
      <c r="CS211" s="45"/>
      <c r="CT211" s="45"/>
      <c r="CU211" s="45"/>
      <c r="CV211" s="45"/>
      <c r="CW211" s="24"/>
      <c r="CX211" s="40"/>
      <c r="CY211" s="40"/>
      <c r="CZ211" s="40"/>
      <c r="DA211" s="40"/>
      <c r="DB211" s="40"/>
      <c r="DC211" s="40"/>
      <c r="DD211" s="40"/>
      <c r="DE211" s="40"/>
      <c r="DF211" s="40"/>
      <c r="DG211" s="40"/>
      <c r="DH211" s="40"/>
      <c r="DI211" s="40"/>
      <c r="DJ211" s="40"/>
      <c r="DK211" s="40"/>
      <c r="DL211" s="40"/>
      <c r="DM211" s="40"/>
      <c r="DN211" s="40"/>
      <c r="DO211" s="40"/>
      <c r="DP211" s="40"/>
      <c r="DQ211" s="40"/>
      <c r="DR211" s="40"/>
    </row>
    <row r="212" spans="2:122" s="43" customFormat="1" ht="10.5" customHeight="1">
      <c r="B212" s="25"/>
      <c r="D212" s="139"/>
      <c r="E212" s="139"/>
      <c r="F212" s="139"/>
      <c r="G212" s="139"/>
      <c r="H212" s="139"/>
      <c r="I212" s="139"/>
      <c r="J212" s="139"/>
      <c r="K212" s="139"/>
      <c r="L212" s="139"/>
      <c r="M212" s="139"/>
      <c r="N212" s="139"/>
      <c r="O212" s="139"/>
      <c r="P212" s="139"/>
      <c r="Q212" s="139"/>
      <c r="AH212" s="52"/>
      <c r="AI212" s="152"/>
      <c r="AJ212" s="152"/>
      <c r="AK212" s="152"/>
      <c r="AL212" s="139"/>
      <c r="AM212" s="152"/>
      <c r="AN212" s="152"/>
      <c r="AO212" s="152"/>
      <c r="AP212" s="152"/>
      <c r="AQ212" s="152"/>
      <c r="AR212" s="152"/>
      <c r="AS212" s="122"/>
      <c r="AT212" s="122"/>
      <c r="AU212" s="122"/>
      <c r="AV212" s="122"/>
      <c r="AW212" s="26"/>
      <c r="AX212" s="42"/>
      <c r="AY212" s="42"/>
      <c r="AZ212" s="42"/>
      <c r="BA212" s="42"/>
      <c r="BB212" s="42"/>
      <c r="BC212" s="42"/>
      <c r="BD212" s="42"/>
      <c r="BE212" s="42"/>
      <c r="BF212" s="42"/>
      <c r="BG212" s="42"/>
      <c r="BH212" s="42"/>
      <c r="BI212" s="42"/>
      <c r="BJ212" s="42"/>
      <c r="BK212" s="42"/>
      <c r="BL212" s="42"/>
      <c r="BM212" s="42"/>
      <c r="BN212" s="42"/>
      <c r="BO212" s="42"/>
      <c r="BP212" s="42"/>
      <c r="BQ212" s="42"/>
      <c r="BR212" s="42"/>
      <c r="BS212" s="24"/>
      <c r="BT212" s="24"/>
      <c r="BU212" s="40"/>
      <c r="BV212" s="42"/>
      <c r="BW212" s="40"/>
      <c r="BX212" s="40"/>
      <c r="BY212" s="40"/>
      <c r="BZ212" s="44"/>
      <c r="CA212" s="44"/>
      <c r="CB212" s="5"/>
      <c r="CC212" s="44"/>
      <c r="CD212" s="44"/>
      <c r="CE212" s="44"/>
      <c r="CF212" s="44"/>
      <c r="CG212" s="44"/>
      <c r="CH212" s="40"/>
      <c r="CI212" s="44"/>
      <c r="CJ212" s="24"/>
      <c r="CK212" s="44"/>
      <c r="CL212" s="44"/>
      <c r="CM212" s="45"/>
      <c r="CN212" s="45"/>
      <c r="CO212" s="45"/>
      <c r="CP212" s="45"/>
      <c r="CQ212" s="45"/>
      <c r="CR212" s="45"/>
      <c r="CS212" s="45"/>
      <c r="CT212" s="45"/>
      <c r="CU212" s="45"/>
      <c r="CV212" s="45"/>
      <c r="CW212" s="24"/>
      <c r="CX212" s="40"/>
      <c r="CY212" s="40"/>
      <c r="CZ212" s="40"/>
      <c r="DA212" s="40"/>
      <c r="DB212" s="40"/>
      <c r="DC212" s="40"/>
      <c r="DD212" s="40"/>
      <c r="DE212" s="40"/>
      <c r="DF212" s="40"/>
      <c r="DG212" s="40"/>
      <c r="DH212" s="40"/>
      <c r="DI212" s="40"/>
      <c r="DJ212" s="40"/>
      <c r="DK212" s="40"/>
      <c r="DL212" s="40"/>
      <c r="DM212" s="40"/>
      <c r="DN212" s="40"/>
      <c r="DO212" s="40"/>
      <c r="DP212" s="40"/>
      <c r="DQ212" s="40"/>
      <c r="DR212" s="40"/>
    </row>
    <row r="213" spans="2:122" s="43" customFormat="1" ht="10.5" customHeight="1">
      <c r="B213" s="25"/>
      <c r="D213" s="139"/>
      <c r="E213" s="139"/>
      <c r="F213" s="139"/>
      <c r="G213" s="139"/>
      <c r="H213" s="139"/>
      <c r="I213" s="139"/>
      <c r="J213" s="139"/>
      <c r="K213" s="139"/>
      <c r="L213" s="139"/>
      <c r="M213" s="139"/>
      <c r="N213" s="139"/>
      <c r="O213" s="139"/>
      <c r="P213" s="139"/>
      <c r="Q213" s="139"/>
      <c r="AH213" s="52"/>
      <c r="AI213" s="152"/>
      <c r="AJ213" s="152"/>
      <c r="AK213" s="152"/>
      <c r="AL213" s="139"/>
      <c r="AM213" s="152"/>
      <c r="AN213" s="152"/>
      <c r="AO213" s="152"/>
      <c r="AP213" s="152"/>
      <c r="AQ213" s="152"/>
      <c r="AR213" s="152"/>
      <c r="AS213" s="122"/>
      <c r="AT213" s="122"/>
      <c r="AU213" s="122"/>
      <c r="AV213" s="122"/>
      <c r="AW213" s="26"/>
      <c r="AX213" s="42"/>
      <c r="AY213" s="42"/>
      <c r="AZ213" s="42"/>
      <c r="BA213" s="42"/>
      <c r="BB213" s="42"/>
      <c r="BC213" s="42"/>
      <c r="BD213" s="42"/>
      <c r="BE213" s="42"/>
      <c r="BF213" s="42"/>
      <c r="BG213" s="42"/>
      <c r="BH213" s="42"/>
      <c r="BI213" s="42"/>
      <c r="BJ213" s="42"/>
      <c r="BK213" s="42"/>
      <c r="BL213" s="42"/>
      <c r="BM213" s="42"/>
      <c r="BN213" s="42"/>
      <c r="BO213" s="42"/>
      <c r="BP213" s="42"/>
      <c r="BQ213" s="42"/>
      <c r="BR213" s="42"/>
      <c r="BS213" s="24"/>
      <c r="BT213" s="24"/>
      <c r="BU213" s="40"/>
      <c r="BV213" s="42"/>
      <c r="BW213" s="40"/>
      <c r="BX213" s="40"/>
      <c r="BY213" s="40"/>
      <c r="BZ213" s="44"/>
      <c r="CA213" s="44"/>
      <c r="CB213" s="5"/>
      <c r="CC213" s="44"/>
      <c r="CD213" s="44"/>
      <c r="CE213" s="44"/>
      <c r="CF213" s="44"/>
      <c r="CG213" s="44"/>
      <c r="CH213" s="40"/>
      <c r="CI213" s="44"/>
      <c r="CJ213" s="24"/>
      <c r="CK213" s="44"/>
      <c r="CL213" s="44"/>
      <c r="CM213" s="45"/>
      <c r="CN213" s="45"/>
      <c r="CO213" s="45"/>
      <c r="CP213" s="45"/>
      <c r="CQ213" s="45"/>
      <c r="CR213" s="45"/>
      <c r="CS213" s="45"/>
      <c r="CT213" s="45"/>
      <c r="CU213" s="45"/>
      <c r="CV213" s="45"/>
      <c r="CW213" s="24"/>
      <c r="CX213" s="40"/>
      <c r="CY213" s="40"/>
      <c r="CZ213" s="40"/>
      <c r="DA213" s="40"/>
      <c r="DB213" s="40"/>
      <c r="DC213" s="40"/>
      <c r="DD213" s="40"/>
      <c r="DE213" s="40"/>
      <c r="DF213" s="40"/>
      <c r="DG213" s="40"/>
      <c r="DH213" s="40"/>
      <c r="DI213" s="40"/>
      <c r="DJ213" s="40"/>
      <c r="DK213" s="40"/>
      <c r="DL213" s="40"/>
      <c r="DM213" s="40"/>
      <c r="DN213" s="40"/>
      <c r="DO213" s="40"/>
      <c r="DP213" s="40"/>
      <c r="DQ213" s="40"/>
      <c r="DR213" s="40"/>
    </row>
    <row r="214" spans="2:122" s="43" customFormat="1" ht="10.5" customHeight="1">
      <c r="B214" s="25"/>
      <c r="D214" s="139"/>
      <c r="E214" s="139"/>
      <c r="F214" s="139"/>
      <c r="G214" s="139"/>
      <c r="H214" s="139"/>
      <c r="I214" s="139"/>
      <c r="J214" s="139"/>
      <c r="K214" s="139"/>
      <c r="L214" s="139"/>
      <c r="M214" s="139"/>
      <c r="N214" s="139"/>
      <c r="O214" s="139"/>
      <c r="P214" s="139"/>
      <c r="Q214" s="139"/>
      <c r="AH214" s="52"/>
      <c r="AI214" s="152"/>
      <c r="AJ214" s="152"/>
      <c r="AK214" s="152"/>
      <c r="AL214" s="139"/>
      <c r="AM214" s="152"/>
      <c r="AN214" s="152"/>
      <c r="AO214" s="152"/>
      <c r="AP214" s="152"/>
      <c r="AQ214" s="152"/>
      <c r="AR214" s="152"/>
      <c r="AS214" s="122"/>
      <c r="AT214" s="122"/>
      <c r="AU214" s="122"/>
      <c r="AV214" s="122"/>
      <c r="AW214" s="26"/>
      <c r="AX214" s="42"/>
      <c r="AY214" s="42"/>
      <c r="AZ214" s="42"/>
      <c r="BA214" s="42"/>
      <c r="BB214" s="42"/>
      <c r="BC214" s="42"/>
      <c r="BD214" s="42"/>
      <c r="BE214" s="42"/>
      <c r="BF214" s="42"/>
      <c r="BG214" s="42"/>
      <c r="BH214" s="42"/>
      <c r="BI214" s="42"/>
      <c r="BJ214" s="42"/>
      <c r="BK214" s="42"/>
      <c r="BL214" s="42"/>
      <c r="BM214" s="42"/>
      <c r="BN214" s="42"/>
      <c r="BO214" s="42"/>
      <c r="BP214" s="42"/>
      <c r="BQ214" s="42"/>
      <c r="BR214" s="42"/>
      <c r="BS214" s="24"/>
      <c r="BT214" s="24"/>
      <c r="BU214" s="40"/>
      <c r="BV214" s="42"/>
      <c r="BW214" s="40"/>
      <c r="BX214" s="40"/>
      <c r="BY214" s="40"/>
      <c r="BZ214" s="44"/>
      <c r="CA214" s="44"/>
      <c r="CB214" s="5"/>
      <c r="CC214" s="44"/>
      <c r="CD214" s="44"/>
      <c r="CE214" s="44"/>
      <c r="CF214" s="44"/>
      <c r="CG214" s="44"/>
      <c r="CH214" s="40"/>
      <c r="CI214" s="44"/>
      <c r="CJ214" s="24"/>
      <c r="CK214" s="44"/>
      <c r="CL214" s="44"/>
      <c r="CM214" s="45"/>
      <c r="CN214" s="45"/>
      <c r="CO214" s="45"/>
      <c r="CP214" s="45"/>
      <c r="CQ214" s="45"/>
      <c r="CR214" s="45"/>
      <c r="CS214" s="45"/>
      <c r="CT214" s="45"/>
      <c r="CU214" s="45"/>
      <c r="CV214" s="45"/>
      <c r="CW214" s="24"/>
      <c r="CX214" s="40"/>
      <c r="CY214" s="40"/>
      <c r="CZ214" s="40"/>
      <c r="DA214" s="40"/>
      <c r="DB214" s="40"/>
      <c r="DC214" s="40"/>
      <c r="DD214" s="40"/>
      <c r="DE214" s="40"/>
      <c r="DF214" s="40"/>
      <c r="DG214" s="40"/>
      <c r="DH214" s="40"/>
      <c r="DI214" s="40"/>
      <c r="DJ214" s="40"/>
      <c r="DK214" s="40"/>
      <c r="DL214" s="40"/>
      <c r="DM214" s="40"/>
      <c r="DN214" s="40"/>
      <c r="DO214" s="40"/>
      <c r="DP214" s="40"/>
      <c r="DQ214" s="40"/>
      <c r="DR214" s="40"/>
    </row>
    <row r="215" spans="2:122" s="43" customFormat="1" ht="10.5" customHeight="1">
      <c r="B215" s="25"/>
      <c r="D215" s="139"/>
      <c r="E215" s="139"/>
      <c r="F215" s="139"/>
      <c r="G215" s="139"/>
      <c r="H215" s="139"/>
      <c r="I215" s="139"/>
      <c r="J215" s="139"/>
      <c r="K215" s="139"/>
      <c r="L215" s="139"/>
      <c r="M215" s="139"/>
      <c r="N215" s="139"/>
      <c r="O215" s="139"/>
      <c r="P215" s="139"/>
      <c r="Q215" s="139"/>
      <c r="AH215" s="52"/>
      <c r="AI215" s="152"/>
      <c r="AJ215" s="152"/>
      <c r="AK215" s="152"/>
      <c r="AL215" s="139"/>
      <c r="AM215" s="152"/>
      <c r="AN215" s="152"/>
      <c r="AO215" s="152"/>
      <c r="AP215" s="152"/>
      <c r="AQ215" s="152"/>
      <c r="AR215" s="152"/>
      <c r="AS215" s="122"/>
      <c r="AT215" s="122"/>
      <c r="AU215" s="122"/>
      <c r="AV215" s="122"/>
      <c r="AW215" s="26"/>
      <c r="AX215" s="42"/>
      <c r="AY215" s="42"/>
      <c r="AZ215" s="42"/>
      <c r="BA215" s="42"/>
      <c r="BB215" s="42"/>
      <c r="BC215" s="42"/>
      <c r="BD215" s="42"/>
      <c r="BE215" s="42"/>
      <c r="BF215" s="42"/>
      <c r="BG215" s="42"/>
      <c r="BH215" s="42"/>
      <c r="BI215" s="42"/>
      <c r="BJ215" s="42"/>
      <c r="BK215" s="42"/>
      <c r="BL215" s="42"/>
      <c r="BM215" s="42"/>
      <c r="BN215" s="42"/>
      <c r="BO215" s="42"/>
      <c r="BP215" s="42"/>
      <c r="BQ215" s="42"/>
      <c r="BR215" s="42"/>
      <c r="BS215" s="24"/>
      <c r="BT215" s="24"/>
      <c r="BU215" s="40"/>
      <c r="BV215" s="42"/>
      <c r="BW215" s="40"/>
      <c r="BX215" s="40"/>
      <c r="BY215" s="40"/>
      <c r="BZ215" s="44"/>
      <c r="CA215" s="44"/>
      <c r="CB215" s="5"/>
      <c r="CC215" s="44"/>
      <c r="CD215" s="44"/>
      <c r="CE215" s="44"/>
      <c r="CF215" s="44"/>
      <c r="CG215" s="44"/>
      <c r="CH215" s="40"/>
      <c r="CI215" s="44"/>
      <c r="CJ215" s="24"/>
      <c r="CK215" s="44"/>
      <c r="CL215" s="44"/>
      <c r="CM215" s="45"/>
      <c r="CN215" s="45"/>
      <c r="CO215" s="45"/>
      <c r="CP215" s="45"/>
      <c r="CQ215" s="45"/>
      <c r="CR215" s="45"/>
      <c r="CS215" s="45"/>
      <c r="CT215" s="45"/>
      <c r="CU215" s="45"/>
      <c r="CV215" s="45"/>
      <c r="CW215" s="24"/>
      <c r="CX215" s="40"/>
      <c r="CY215" s="40"/>
      <c r="CZ215" s="40"/>
      <c r="DA215" s="40"/>
      <c r="DB215" s="40"/>
      <c r="DC215" s="40"/>
      <c r="DD215" s="40"/>
      <c r="DE215" s="40"/>
      <c r="DF215" s="40"/>
      <c r="DG215" s="40"/>
      <c r="DH215" s="40"/>
      <c r="DI215" s="40"/>
      <c r="DJ215" s="40"/>
      <c r="DK215" s="40"/>
      <c r="DL215" s="40"/>
      <c r="DM215" s="40"/>
      <c r="DN215" s="40"/>
      <c r="DO215" s="40"/>
      <c r="DP215" s="40"/>
      <c r="DQ215" s="40"/>
      <c r="DR215" s="40"/>
    </row>
    <row r="216" spans="2:122" s="43" customFormat="1" ht="10.5" customHeight="1">
      <c r="B216" s="25"/>
      <c r="D216" s="139"/>
      <c r="E216" s="139"/>
      <c r="F216" s="139"/>
      <c r="G216" s="139"/>
      <c r="H216" s="139"/>
      <c r="I216" s="139"/>
      <c r="J216" s="139"/>
      <c r="K216" s="139"/>
      <c r="L216" s="139"/>
      <c r="M216" s="139"/>
      <c r="N216" s="139"/>
      <c r="O216" s="139"/>
      <c r="P216" s="139"/>
      <c r="Q216" s="139"/>
      <c r="AH216" s="52"/>
      <c r="AI216" s="152"/>
      <c r="AJ216" s="152"/>
      <c r="AK216" s="152"/>
      <c r="AL216" s="139"/>
      <c r="AM216" s="152"/>
      <c r="AN216" s="152"/>
      <c r="AO216" s="152"/>
      <c r="AP216" s="152"/>
      <c r="AQ216" s="152"/>
      <c r="AR216" s="152"/>
      <c r="AS216" s="122"/>
      <c r="AT216" s="122"/>
      <c r="AU216" s="122"/>
      <c r="AV216" s="122"/>
      <c r="AW216" s="26"/>
      <c r="AX216" s="42"/>
      <c r="AY216" s="42"/>
      <c r="AZ216" s="42"/>
      <c r="BA216" s="42"/>
      <c r="BB216" s="42"/>
      <c r="BC216" s="42"/>
      <c r="BD216" s="42"/>
      <c r="BE216" s="42"/>
      <c r="BF216" s="42"/>
      <c r="BG216" s="42"/>
      <c r="BH216" s="42"/>
      <c r="BI216" s="42"/>
      <c r="BJ216" s="42"/>
      <c r="BK216" s="42"/>
      <c r="BL216" s="42"/>
      <c r="BM216" s="42"/>
      <c r="BN216" s="42"/>
      <c r="BO216" s="42"/>
      <c r="BP216" s="42"/>
      <c r="BQ216" s="42"/>
      <c r="BR216" s="42"/>
      <c r="BS216" s="24"/>
      <c r="BT216" s="24"/>
      <c r="BU216" s="40"/>
      <c r="BV216" s="42"/>
      <c r="BW216" s="40"/>
      <c r="BX216" s="40"/>
      <c r="BY216" s="40"/>
      <c r="BZ216" s="44"/>
      <c r="CA216" s="44"/>
      <c r="CB216" s="5"/>
      <c r="CC216" s="44"/>
      <c r="CD216" s="44"/>
      <c r="CE216" s="44"/>
      <c r="CF216" s="44"/>
      <c r="CG216" s="44"/>
      <c r="CH216" s="40"/>
      <c r="CI216" s="44"/>
      <c r="CJ216" s="24"/>
      <c r="CK216" s="44"/>
      <c r="CL216" s="44"/>
      <c r="CM216" s="45"/>
      <c r="CN216" s="45"/>
      <c r="CO216" s="45"/>
      <c r="CP216" s="45"/>
      <c r="CQ216" s="45"/>
      <c r="CR216" s="45"/>
      <c r="CS216" s="45"/>
      <c r="CT216" s="45"/>
      <c r="CU216" s="45"/>
      <c r="CV216" s="45"/>
      <c r="CW216" s="24"/>
      <c r="CX216" s="40"/>
      <c r="CY216" s="40"/>
      <c r="CZ216" s="40"/>
      <c r="DA216" s="40"/>
      <c r="DB216" s="40"/>
      <c r="DC216" s="40"/>
      <c r="DD216" s="40"/>
      <c r="DE216" s="40"/>
      <c r="DF216" s="40"/>
      <c r="DG216" s="40"/>
      <c r="DH216" s="40"/>
      <c r="DI216" s="40"/>
      <c r="DJ216" s="40"/>
      <c r="DK216" s="40"/>
      <c r="DL216" s="40"/>
      <c r="DM216" s="40"/>
      <c r="DN216" s="40"/>
      <c r="DO216" s="40"/>
      <c r="DP216" s="40"/>
      <c r="DQ216" s="40"/>
      <c r="DR216" s="40"/>
    </row>
    <row r="217" spans="2:122" s="43" customFormat="1" ht="10.5" customHeight="1">
      <c r="B217" s="25"/>
      <c r="D217" s="139"/>
      <c r="E217" s="139"/>
      <c r="F217" s="139"/>
      <c r="G217" s="139"/>
      <c r="H217" s="139"/>
      <c r="I217" s="139"/>
      <c r="J217" s="139"/>
      <c r="K217" s="139"/>
      <c r="L217" s="139"/>
      <c r="M217" s="139"/>
      <c r="N217" s="139"/>
      <c r="O217" s="139"/>
      <c r="P217" s="139"/>
      <c r="Q217" s="139"/>
      <c r="AH217" s="52"/>
      <c r="AI217" s="152"/>
      <c r="AJ217" s="152"/>
      <c r="AK217" s="152"/>
      <c r="AL217" s="139"/>
      <c r="AM217" s="152"/>
      <c r="AN217" s="152"/>
      <c r="AO217" s="152"/>
      <c r="AP217" s="152"/>
      <c r="AQ217" s="152"/>
      <c r="AR217" s="152"/>
      <c r="AS217" s="122"/>
      <c r="AT217" s="122"/>
      <c r="AU217" s="122"/>
      <c r="AV217" s="122"/>
      <c r="AW217" s="26"/>
      <c r="AX217" s="42"/>
      <c r="AY217" s="42"/>
      <c r="AZ217" s="42"/>
      <c r="BA217" s="42"/>
      <c r="BB217" s="42"/>
      <c r="BC217" s="42"/>
      <c r="BD217" s="42"/>
      <c r="BE217" s="42"/>
      <c r="BF217" s="42"/>
      <c r="BG217" s="42"/>
      <c r="BH217" s="42"/>
      <c r="BI217" s="42"/>
      <c r="BJ217" s="42"/>
      <c r="BK217" s="42"/>
      <c r="BL217" s="42"/>
      <c r="BM217" s="42"/>
      <c r="BN217" s="42"/>
      <c r="BO217" s="42"/>
      <c r="BP217" s="42"/>
      <c r="BQ217" s="42"/>
      <c r="BR217" s="42"/>
      <c r="BS217" s="24"/>
      <c r="BT217" s="24"/>
      <c r="BU217" s="40"/>
      <c r="BV217" s="42"/>
      <c r="BW217" s="40"/>
      <c r="BX217" s="40"/>
      <c r="BY217" s="40"/>
      <c r="BZ217" s="44"/>
      <c r="CA217" s="44"/>
      <c r="CB217" s="5"/>
      <c r="CC217" s="44"/>
      <c r="CD217" s="44"/>
      <c r="CE217" s="44"/>
      <c r="CF217" s="44"/>
      <c r="CG217" s="44"/>
      <c r="CH217" s="40"/>
      <c r="CI217" s="44"/>
      <c r="CJ217" s="24"/>
      <c r="CK217" s="44"/>
      <c r="CL217" s="44"/>
      <c r="CM217" s="45"/>
      <c r="CN217" s="45"/>
      <c r="CO217" s="45"/>
      <c r="CP217" s="45"/>
      <c r="CQ217" s="45"/>
      <c r="CR217" s="45"/>
      <c r="CS217" s="45"/>
      <c r="CT217" s="45"/>
      <c r="CU217" s="45"/>
      <c r="CV217" s="45"/>
      <c r="CW217" s="24"/>
      <c r="CX217" s="40"/>
      <c r="CY217" s="40"/>
      <c r="CZ217" s="40"/>
      <c r="DA217" s="40"/>
      <c r="DB217" s="40"/>
      <c r="DC217" s="40"/>
      <c r="DD217" s="40"/>
      <c r="DE217" s="40"/>
      <c r="DF217" s="40"/>
      <c r="DG217" s="40"/>
      <c r="DH217" s="40"/>
      <c r="DI217" s="40"/>
      <c r="DJ217" s="40"/>
      <c r="DK217" s="40"/>
      <c r="DL217" s="40"/>
      <c r="DM217" s="40"/>
      <c r="DN217" s="40"/>
      <c r="DO217" s="40"/>
      <c r="DP217" s="40"/>
      <c r="DQ217" s="40"/>
      <c r="DR217" s="40"/>
    </row>
    <row r="218" spans="2:122" s="43" customFormat="1" ht="10.5" customHeight="1">
      <c r="B218" s="25"/>
      <c r="D218" s="139"/>
      <c r="E218" s="139"/>
      <c r="F218" s="139"/>
      <c r="G218" s="139"/>
      <c r="H218" s="139"/>
      <c r="I218" s="139"/>
      <c r="J218" s="139"/>
      <c r="K218" s="139"/>
      <c r="L218" s="139"/>
      <c r="M218" s="139"/>
      <c r="N218" s="139"/>
      <c r="O218" s="139"/>
      <c r="P218" s="139"/>
      <c r="Q218" s="139"/>
      <c r="AH218" s="52"/>
      <c r="AI218" s="152"/>
      <c r="AJ218" s="152"/>
      <c r="AK218" s="152"/>
      <c r="AL218" s="139"/>
      <c r="AM218" s="152"/>
      <c r="AN218" s="152"/>
      <c r="AO218" s="152"/>
      <c r="AP218" s="152"/>
      <c r="AQ218" s="152"/>
      <c r="AR218" s="152"/>
      <c r="AS218" s="122"/>
      <c r="AT218" s="122"/>
      <c r="AU218" s="122"/>
      <c r="AV218" s="122"/>
      <c r="AW218" s="26"/>
      <c r="AX218" s="42"/>
      <c r="AY218" s="42"/>
      <c r="AZ218" s="42"/>
      <c r="BA218" s="42"/>
      <c r="BB218" s="42"/>
      <c r="BC218" s="42"/>
      <c r="BD218" s="42"/>
      <c r="BE218" s="42"/>
      <c r="BF218" s="42"/>
      <c r="BG218" s="42"/>
      <c r="BH218" s="42"/>
      <c r="BI218" s="42"/>
      <c r="BJ218" s="42"/>
      <c r="BK218" s="42"/>
      <c r="BL218" s="42"/>
      <c r="BM218" s="42"/>
      <c r="BN218" s="42"/>
      <c r="BO218" s="42"/>
      <c r="BP218" s="42"/>
      <c r="BQ218" s="42"/>
      <c r="BR218" s="42"/>
      <c r="BS218" s="24"/>
      <c r="BT218" s="24"/>
      <c r="BU218" s="40"/>
      <c r="BV218" s="42"/>
      <c r="BW218" s="40"/>
      <c r="BX218" s="40"/>
      <c r="BY218" s="40"/>
      <c r="BZ218" s="44"/>
      <c r="CA218" s="44"/>
      <c r="CB218" s="5"/>
      <c r="CC218" s="44"/>
      <c r="CD218" s="44"/>
      <c r="CE218" s="44"/>
      <c r="CF218" s="44"/>
      <c r="CG218" s="44"/>
      <c r="CH218" s="40"/>
      <c r="CI218" s="44"/>
      <c r="CJ218" s="24"/>
      <c r="CK218" s="44"/>
      <c r="CL218" s="44"/>
      <c r="CM218" s="45"/>
      <c r="CN218" s="45"/>
      <c r="CO218" s="45"/>
      <c r="CP218" s="45"/>
      <c r="CQ218" s="45"/>
      <c r="CR218" s="45"/>
      <c r="CS218" s="45"/>
      <c r="CT218" s="45"/>
      <c r="CU218" s="45"/>
      <c r="CV218" s="45"/>
      <c r="CW218" s="24"/>
      <c r="CX218" s="40"/>
      <c r="CY218" s="40"/>
      <c r="CZ218" s="40"/>
      <c r="DA218" s="40"/>
      <c r="DB218" s="40"/>
      <c r="DC218" s="40"/>
      <c r="DD218" s="40"/>
      <c r="DE218" s="40"/>
      <c r="DF218" s="40"/>
      <c r="DG218" s="40"/>
      <c r="DH218" s="40"/>
      <c r="DI218" s="40"/>
      <c r="DJ218" s="40"/>
      <c r="DK218" s="40"/>
      <c r="DL218" s="40"/>
      <c r="DM218" s="40"/>
      <c r="DN218" s="40"/>
      <c r="DO218" s="40"/>
      <c r="DP218" s="40"/>
      <c r="DQ218" s="40"/>
      <c r="DR218" s="40"/>
    </row>
    <row r="219" spans="2:122" s="43" customFormat="1" ht="10.5" customHeight="1">
      <c r="B219" s="25"/>
      <c r="D219" s="139"/>
      <c r="E219" s="139"/>
      <c r="F219" s="139"/>
      <c r="G219" s="139"/>
      <c r="H219" s="139"/>
      <c r="I219" s="139"/>
      <c r="J219" s="139"/>
      <c r="K219" s="139"/>
      <c r="L219" s="139"/>
      <c r="M219" s="139"/>
      <c r="N219" s="139"/>
      <c r="O219" s="139"/>
      <c r="P219" s="139"/>
      <c r="Q219" s="139"/>
      <c r="AH219" s="52"/>
      <c r="AI219" s="152"/>
      <c r="AJ219" s="152"/>
      <c r="AK219" s="152"/>
      <c r="AL219" s="139"/>
      <c r="AM219" s="152"/>
      <c r="AN219" s="152"/>
      <c r="AO219" s="152"/>
      <c r="AP219" s="152"/>
      <c r="AQ219" s="152"/>
      <c r="AR219" s="152"/>
      <c r="AS219" s="122"/>
      <c r="AT219" s="122"/>
      <c r="AU219" s="122"/>
      <c r="AV219" s="122"/>
      <c r="AW219" s="26"/>
      <c r="AX219" s="42"/>
      <c r="AY219" s="42"/>
      <c r="AZ219" s="42"/>
      <c r="BA219" s="42"/>
      <c r="BB219" s="42"/>
      <c r="BC219" s="42"/>
      <c r="BD219" s="42"/>
      <c r="BE219" s="42"/>
      <c r="BF219" s="42"/>
      <c r="BG219" s="42"/>
      <c r="BH219" s="42"/>
      <c r="BI219" s="42"/>
      <c r="BJ219" s="42"/>
      <c r="BK219" s="42"/>
      <c r="BL219" s="42"/>
      <c r="BM219" s="42"/>
      <c r="BN219" s="42"/>
      <c r="BO219" s="42"/>
      <c r="BP219" s="42"/>
      <c r="BQ219" s="42"/>
      <c r="BR219" s="42"/>
      <c r="BS219" s="24"/>
      <c r="BT219" s="24"/>
      <c r="BU219" s="40"/>
      <c r="BV219" s="42"/>
      <c r="BW219" s="40"/>
      <c r="BX219" s="40"/>
      <c r="BY219" s="40"/>
      <c r="BZ219" s="44"/>
      <c r="CA219" s="44"/>
      <c r="CB219" s="5"/>
      <c r="CC219" s="44"/>
      <c r="CD219" s="44"/>
      <c r="CE219" s="44"/>
      <c r="CF219" s="44"/>
      <c r="CG219" s="44"/>
      <c r="CH219" s="40"/>
      <c r="CI219" s="44"/>
      <c r="CJ219" s="24"/>
      <c r="CK219" s="44"/>
      <c r="CL219" s="44"/>
      <c r="CM219" s="45"/>
      <c r="CN219" s="45"/>
      <c r="CO219" s="45"/>
      <c r="CP219" s="45"/>
      <c r="CQ219" s="45"/>
      <c r="CR219" s="45"/>
      <c r="CS219" s="45"/>
      <c r="CT219" s="45"/>
      <c r="CU219" s="45"/>
      <c r="CV219" s="45"/>
      <c r="CW219" s="24"/>
      <c r="CX219" s="40"/>
      <c r="CY219" s="40"/>
      <c r="CZ219" s="40"/>
      <c r="DA219" s="40"/>
      <c r="DB219" s="40"/>
      <c r="DC219" s="40"/>
      <c r="DD219" s="40"/>
      <c r="DE219" s="40"/>
      <c r="DF219" s="40"/>
      <c r="DG219" s="40"/>
      <c r="DH219" s="40"/>
      <c r="DI219" s="40"/>
      <c r="DJ219" s="40"/>
      <c r="DK219" s="40"/>
      <c r="DL219" s="40"/>
      <c r="DM219" s="40"/>
      <c r="DN219" s="40"/>
      <c r="DO219" s="40"/>
      <c r="DP219" s="40"/>
      <c r="DQ219" s="40"/>
      <c r="DR219" s="40"/>
    </row>
    <row r="220" spans="2:122" s="43" customFormat="1" ht="10.5" customHeight="1">
      <c r="B220" s="25"/>
      <c r="D220" s="139"/>
      <c r="E220" s="139"/>
      <c r="F220" s="139"/>
      <c r="G220" s="139"/>
      <c r="H220" s="139"/>
      <c r="I220" s="139"/>
      <c r="J220" s="139"/>
      <c r="K220" s="139"/>
      <c r="L220" s="139"/>
      <c r="M220" s="139"/>
      <c r="N220" s="139"/>
      <c r="O220" s="139"/>
      <c r="P220" s="139"/>
      <c r="Q220" s="139"/>
      <c r="AH220" s="52"/>
      <c r="AI220" s="152"/>
      <c r="AJ220" s="152"/>
      <c r="AK220" s="152"/>
      <c r="AL220" s="139"/>
      <c r="AM220" s="152"/>
      <c r="AN220" s="152"/>
      <c r="AO220" s="152"/>
      <c r="AP220" s="152"/>
      <c r="AQ220" s="152"/>
      <c r="AR220" s="152"/>
      <c r="AS220" s="122"/>
      <c r="AT220" s="122"/>
      <c r="AU220" s="122"/>
      <c r="AV220" s="122"/>
      <c r="AW220" s="26"/>
      <c r="AX220" s="42"/>
      <c r="AY220" s="42"/>
      <c r="AZ220" s="42"/>
      <c r="BA220" s="42"/>
      <c r="BB220" s="42"/>
      <c r="BC220" s="42"/>
      <c r="BD220" s="42"/>
      <c r="BE220" s="42"/>
      <c r="BF220" s="42"/>
      <c r="BG220" s="42"/>
      <c r="BH220" s="42"/>
      <c r="BI220" s="42"/>
      <c r="BJ220" s="42"/>
      <c r="BK220" s="42"/>
      <c r="BL220" s="42"/>
      <c r="BM220" s="42"/>
      <c r="BN220" s="42"/>
      <c r="BO220" s="42"/>
      <c r="BP220" s="42"/>
      <c r="BQ220" s="42"/>
      <c r="BR220" s="42"/>
      <c r="BS220" s="24"/>
      <c r="BT220" s="24"/>
      <c r="BU220" s="40"/>
      <c r="BV220" s="42"/>
      <c r="BW220" s="40"/>
      <c r="BX220" s="40"/>
      <c r="BY220" s="40"/>
      <c r="BZ220" s="44"/>
      <c r="CA220" s="44"/>
      <c r="CB220" s="5"/>
      <c r="CC220" s="44"/>
      <c r="CD220" s="44"/>
      <c r="CE220" s="44"/>
      <c r="CF220" s="44"/>
      <c r="CG220" s="44"/>
      <c r="CH220" s="40"/>
      <c r="CI220" s="44"/>
      <c r="CJ220" s="24"/>
      <c r="CK220" s="44"/>
      <c r="CL220" s="44"/>
      <c r="CM220" s="45"/>
      <c r="CN220" s="45"/>
      <c r="CO220" s="45"/>
      <c r="CP220" s="45"/>
      <c r="CQ220" s="45"/>
      <c r="CR220" s="45"/>
      <c r="CS220" s="45"/>
      <c r="CT220" s="45"/>
      <c r="CU220" s="45"/>
      <c r="CV220" s="45"/>
      <c r="CW220" s="24"/>
      <c r="CX220" s="40"/>
      <c r="CY220" s="40"/>
      <c r="CZ220" s="40"/>
      <c r="DA220" s="40"/>
      <c r="DB220" s="40"/>
      <c r="DC220" s="40"/>
      <c r="DD220" s="40"/>
      <c r="DE220" s="40"/>
      <c r="DF220" s="40"/>
      <c r="DG220" s="40"/>
      <c r="DH220" s="40"/>
      <c r="DI220" s="40"/>
      <c r="DJ220" s="40"/>
      <c r="DK220" s="40"/>
      <c r="DL220" s="40"/>
      <c r="DM220" s="40"/>
      <c r="DN220" s="40"/>
      <c r="DO220" s="40"/>
      <c r="DP220" s="40"/>
      <c r="DQ220" s="40"/>
      <c r="DR220" s="40"/>
    </row>
    <row r="221" spans="2:122" s="43" customFormat="1" ht="10.5" customHeight="1">
      <c r="B221" s="25"/>
      <c r="D221" s="139"/>
      <c r="E221" s="139"/>
      <c r="F221" s="139"/>
      <c r="G221" s="139"/>
      <c r="H221" s="139"/>
      <c r="I221" s="139"/>
      <c r="J221" s="139"/>
      <c r="K221" s="139"/>
      <c r="L221" s="139"/>
      <c r="M221" s="139"/>
      <c r="N221" s="139"/>
      <c r="O221" s="139"/>
      <c r="P221" s="139"/>
      <c r="Q221" s="139"/>
      <c r="AH221" s="52"/>
      <c r="AI221" s="152"/>
      <c r="AJ221" s="152"/>
      <c r="AK221" s="152"/>
      <c r="AL221" s="139"/>
      <c r="AM221" s="152"/>
      <c r="AN221" s="152"/>
      <c r="AO221" s="152"/>
      <c r="AP221" s="152"/>
      <c r="AQ221" s="152"/>
      <c r="AR221" s="152"/>
      <c r="AS221" s="122"/>
      <c r="AT221" s="122"/>
      <c r="AU221" s="122"/>
      <c r="AV221" s="122"/>
      <c r="AW221" s="26"/>
      <c r="AX221" s="42"/>
      <c r="AY221" s="42"/>
      <c r="AZ221" s="42"/>
      <c r="BA221" s="42"/>
      <c r="BB221" s="42"/>
      <c r="BC221" s="42"/>
      <c r="BD221" s="42"/>
      <c r="BE221" s="42"/>
      <c r="BF221" s="42"/>
      <c r="BG221" s="42"/>
      <c r="BH221" s="42"/>
      <c r="BI221" s="42"/>
      <c r="BJ221" s="42"/>
      <c r="BK221" s="42"/>
      <c r="BL221" s="42"/>
      <c r="BM221" s="42"/>
      <c r="BN221" s="42"/>
      <c r="BO221" s="42"/>
      <c r="BP221" s="42"/>
      <c r="BQ221" s="42"/>
      <c r="BR221" s="42"/>
      <c r="BS221" s="24"/>
      <c r="BT221" s="24"/>
      <c r="BU221" s="40"/>
      <c r="BV221" s="42"/>
      <c r="BW221" s="40"/>
      <c r="BX221" s="40"/>
      <c r="BY221" s="40"/>
      <c r="BZ221" s="44"/>
      <c r="CA221" s="44"/>
      <c r="CB221" s="5"/>
      <c r="CC221" s="44"/>
      <c r="CD221" s="44"/>
      <c r="CE221" s="44"/>
      <c r="CF221" s="44"/>
      <c r="CG221" s="44"/>
      <c r="CH221" s="40"/>
      <c r="CI221" s="44"/>
      <c r="CJ221" s="24"/>
      <c r="CK221" s="44"/>
      <c r="CL221" s="44"/>
      <c r="CM221" s="45"/>
      <c r="CN221" s="45"/>
      <c r="CO221" s="45"/>
      <c r="CP221" s="45"/>
      <c r="CQ221" s="45"/>
      <c r="CR221" s="45"/>
      <c r="CS221" s="45"/>
      <c r="CT221" s="45"/>
      <c r="CU221" s="45"/>
      <c r="CV221" s="45"/>
      <c r="CW221" s="24"/>
      <c r="CX221" s="40"/>
      <c r="CY221" s="40"/>
      <c r="CZ221" s="40"/>
      <c r="DA221" s="40"/>
      <c r="DB221" s="40"/>
      <c r="DC221" s="40"/>
      <c r="DD221" s="40"/>
      <c r="DE221" s="40"/>
      <c r="DF221" s="40"/>
      <c r="DG221" s="40"/>
      <c r="DH221" s="40"/>
      <c r="DI221" s="40"/>
      <c r="DJ221" s="40"/>
      <c r="DK221" s="40"/>
      <c r="DL221" s="40"/>
      <c r="DM221" s="40"/>
      <c r="DN221" s="40"/>
      <c r="DO221" s="40"/>
      <c r="DP221" s="40"/>
      <c r="DQ221" s="40"/>
      <c r="DR221" s="40"/>
    </row>
    <row r="222" spans="2:122" s="43" customFormat="1" ht="10.5" customHeight="1">
      <c r="B222" s="25"/>
      <c r="D222" s="139"/>
      <c r="E222" s="139"/>
      <c r="F222" s="139"/>
      <c r="G222" s="139"/>
      <c r="H222" s="139"/>
      <c r="I222" s="139"/>
      <c r="J222" s="139"/>
      <c r="K222" s="139"/>
      <c r="L222" s="139"/>
      <c r="M222" s="139"/>
      <c r="N222" s="139"/>
      <c r="O222" s="139"/>
      <c r="P222" s="139"/>
      <c r="Q222" s="139"/>
      <c r="AH222" s="52"/>
      <c r="AI222" s="152"/>
      <c r="AJ222" s="152"/>
      <c r="AK222" s="152"/>
      <c r="AL222" s="139"/>
      <c r="AM222" s="152"/>
      <c r="AN222" s="152"/>
      <c r="AO222" s="152"/>
      <c r="AP222" s="152"/>
      <c r="AQ222" s="152"/>
      <c r="AR222" s="152"/>
      <c r="AS222" s="122"/>
      <c r="AT222" s="122"/>
      <c r="AU222" s="122"/>
      <c r="AV222" s="122"/>
      <c r="AW222" s="26"/>
      <c r="AX222" s="42"/>
      <c r="AY222" s="42"/>
      <c r="AZ222" s="42"/>
      <c r="BA222" s="42"/>
      <c r="BB222" s="42"/>
      <c r="BC222" s="42"/>
      <c r="BD222" s="42"/>
      <c r="BE222" s="42"/>
      <c r="BF222" s="42"/>
      <c r="BG222" s="42"/>
      <c r="BH222" s="42"/>
      <c r="BI222" s="42"/>
      <c r="BJ222" s="42"/>
      <c r="BK222" s="42"/>
      <c r="BL222" s="42"/>
      <c r="BM222" s="42"/>
      <c r="BN222" s="42"/>
      <c r="BO222" s="42"/>
      <c r="BP222" s="42"/>
      <c r="BQ222" s="42"/>
      <c r="BR222" s="42"/>
      <c r="BS222" s="24"/>
      <c r="BT222" s="24"/>
      <c r="BU222" s="40"/>
      <c r="BV222" s="42"/>
      <c r="BW222" s="40"/>
      <c r="BX222" s="40"/>
      <c r="BY222" s="40"/>
      <c r="BZ222" s="44"/>
      <c r="CA222" s="44"/>
      <c r="CB222" s="5"/>
      <c r="CC222" s="44"/>
      <c r="CD222" s="44"/>
      <c r="CE222" s="44"/>
      <c r="CF222" s="44"/>
      <c r="CG222" s="44"/>
      <c r="CH222" s="40"/>
      <c r="CI222" s="44"/>
      <c r="CJ222" s="24"/>
      <c r="CK222" s="44"/>
      <c r="CL222" s="44"/>
      <c r="CM222" s="45"/>
      <c r="CN222" s="45"/>
      <c r="CO222" s="45"/>
      <c r="CP222" s="45"/>
      <c r="CQ222" s="45"/>
      <c r="CR222" s="45"/>
      <c r="CS222" s="45"/>
      <c r="CT222" s="45"/>
      <c r="CU222" s="45"/>
      <c r="CV222" s="45"/>
      <c r="CW222" s="24"/>
      <c r="CX222" s="40"/>
      <c r="CY222" s="40"/>
      <c r="CZ222" s="40"/>
      <c r="DA222" s="40"/>
      <c r="DB222" s="40"/>
      <c r="DC222" s="40"/>
      <c r="DD222" s="40"/>
      <c r="DE222" s="40"/>
      <c r="DF222" s="40"/>
      <c r="DG222" s="40"/>
      <c r="DH222" s="40"/>
      <c r="DI222" s="40"/>
      <c r="DJ222" s="40"/>
      <c r="DK222" s="40"/>
      <c r="DL222" s="40"/>
      <c r="DM222" s="40"/>
      <c r="DN222" s="40"/>
      <c r="DO222" s="40"/>
      <c r="DP222" s="40"/>
      <c r="DQ222" s="40"/>
      <c r="DR222" s="40"/>
    </row>
    <row r="223" spans="2:122" s="43" customFormat="1" ht="10.5" customHeight="1">
      <c r="B223" s="25"/>
      <c r="D223" s="139"/>
      <c r="E223" s="139"/>
      <c r="F223" s="139"/>
      <c r="G223" s="139"/>
      <c r="H223" s="139"/>
      <c r="I223" s="139"/>
      <c r="J223" s="139"/>
      <c r="K223" s="139"/>
      <c r="L223" s="139"/>
      <c r="M223" s="139"/>
      <c r="N223" s="139"/>
      <c r="O223" s="139"/>
      <c r="P223" s="139"/>
      <c r="Q223" s="139"/>
      <c r="AH223" s="52"/>
      <c r="AI223" s="152"/>
      <c r="AJ223" s="152"/>
      <c r="AK223" s="152"/>
      <c r="AL223" s="139"/>
      <c r="AM223" s="152"/>
      <c r="AN223" s="152"/>
      <c r="AO223" s="152"/>
      <c r="AP223" s="152"/>
      <c r="AQ223" s="152"/>
      <c r="AR223" s="152"/>
      <c r="AS223" s="122"/>
      <c r="AT223" s="122"/>
      <c r="AU223" s="122"/>
      <c r="AV223" s="122"/>
      <c r="AW223" s="26"/>
      <c r="AX223" s="42"/>
      <c r="AY223" s="42"/>
      <c r="AZ223" s="42"/>
      <c r="BA223" s="42"/>
      <c r="BB223" s="42"/>
      <c r="BC223" s="42"/>
      <c r="BD223" s="42"/>
      <c r="BE223" s="42"/>
      <c r="BF223" s="42"/>
      <c r="BG223" s="42"/>
      <c r="BH223" s="42"/>
      <c r="BI223" s="42"/>
      <c r="BJ223" s="42"/>
      <c r="BK223" s="42"/>
      <c r="BL223" s="42"/>
      <c r="BM223" s="42"/>
      <c r="BN223" s="42"/>
      <c r="BO223" s="42"/>
      <c r="BP223" s="42"/>
      <c r="BQ223" s="42"/>
      <c r="BR223" s="42"/>
      <c r="BS223" s="24"/>
      <c r="BT223" s="24"/>
      <c r="BU223" s="40"/>
      <c r="BV223" s="42"/>
      <c r="BW223" s="40"/>
      <c r="BX223" s="40"/>
      <c r="BY223" s="40"/>
      <c r="BZ223" s="44"/>
      <c r="CA223" s="44"/>
      <c r="CB223" s="5"/>
      <c r="CC223" s="44"/>
      <c r="CD223" s="44"/>
      <c r="CE223" s="44"/>
      <c r="CF223" s="44"/>
      <c r="CG223" s="44"/>
      <c r="CH223" s="40"/>
      <c r="CI223" s="44"/>
      <c r="CJ223" s="24"/>
      <c r="CK223" s="44"/>
      <c r="CL223" s="44"/>
      <c r="CM223" s="45"/>
      <c r="CN223" s="45"/>
      <c r="CO223" s="45"/>
      <c r="CP223" s="45"/>
      <c r="CQ223" s="45"/>
      <c r="CR223" s="45"/>
      <c r="CS223" s="45"/>
      <c r="CT223" s="45"/>
      <c r="CU223" s="45"/>
      <c r="CV223" s="45"/>
      <c r="CW223" s="24"/>
      <c r="CX223" s="40"/>
      <c r="CY223" s="40"/>
      <c r="CZ223" s="40"/>
      <c r="DA223" s="40"/>
      <c r="DB223" s="40"/>
      <c r="DC223" s="40"/>
      <c r="DD223" s="40"/>
      <c r="DE223" s="40"/>
      <c r="DF223" s="40"/>
      <c r="DG223" s="40"/>
      <c r="DH223" s="40"/>
      <c r="DI223" s="40"/>
      <c r="DJ223" s="40"/>
      <c r="DK223" s="40"/>
      <c r="DL223" s="40"/>
      <c r="DM223" s="40"/>
      <c r="DN223" s="40"/>
      <c r="DO223" s="40"/>
      <c r="DP223" s="40"/>
      <c r="DQ223" s="40"/>
      <c r="DR223" s="40"/>
    </row>
    <row r="224" spans="2:122" s="43" customFormat="1" ht="10.5" customHeight="1">
      <c r="B224" s="25"/>
      <c r="D224" s="139"/>
      <c r="E224" s="139"/>
      <c r="F224" s="139"/>
      <c r="G224" s="139"/>
      <c r="H224" s="139"/>
      <c r="I224" s="139"/>
      <c r="J224" s="139"/>
      <c r="K224" s="139"/>
      <c r="L224" s="139"/>
      <c r="M224" s="139"/>
      <c r="N224" s="139"/>
      <c r="O224" s="139"/>
      <c r="P224" s="139"/>
      <c r="Q224" s="139"/>
      <c r="AH224" s="52"/>
      <c r="AI224" s="152"/>
      <c r="AJ224" s="152"/>
      <c r="AK224" s="152"/>
      <c r="AL224" s="139"/>
      <c r="AM224" s="152"/>
      <c r="AN224" s="152"/>
      <c r="AO224" s="152"/>
      <c r="AP224" s="152"/>
      <c r="AQ224" s="152"/>
      <c r="AR224" s="152"/>
      <c r="AS224" s="122"/>
      <c r="AT224" s="122"/>
      <c r="AU224" s="122"/>
      <c r="AV224" s="122"/>
      <c r="AW224" s="26"/>
      <c r="AX224" s="42"/>
      <c r="AY224" s="42"/>
      <c r="AZ224" s="42"/>
      <c r="BA224" s="42"/>
      <c r="BB224" s="42"/>
      <c r="BC224" s="42"/>
      <c r="BD224" s="42"/>
      <c r="BE224" s="42"/>
      <c r="BF224" s="42"/>
      <c r="BG224" s="42"/>
      <c r="BH224" s="42"/>
      <c r="BI224" s="42"/>
      <c r="BJ224" s="42"/>
      <c r="BK224" s="42"/>
      <c r="BL224" s="42"/>
      <c r="BM224" s="42"/>
      <c r="BN224" s="42"/>
      <c r="BO224" s="42"/>
      <c r="BP224" s="42"/>
      <c r="BQ224" s="42"/>
      <c r="BR224" s="42"/>
      <c r="BS224" s="24"/>
      <c r="BT224" s="24"/>
      <c r="BU224" s="40"/>
      <c r="BV224" s="42"/>
      <c r="BW224" s="40"/>
      <c r="BX224" s="40"/>
      <c r="BY224" s="40"/>
      <c r="BZ224" s="44"/>
      <c r="CA224" s="44"/>
      <c r="CB224" s="5"/>
      <c r="CC224" s="44"/>
      <c r="CD224" s="44"/>
      <c r="CE224" s="44"/>
      <c r="CF224" s="44"/>
      <c r="CG224" s="44"/>
      <c r="CH224" s="40"/>
      <c r="CI224" s="44"/>
      <c r="CJ224" s="24"/>
      <c r="CK224" s="44"/>
      <c r="CL224" s="44"/>
      <c r="CM224" s="45"/>
      <c r="CN224" s="45"/>
      <c r="CO224" s="45"/>
      <c r="CP224" s="45"/>
      <c r="CQ224" s="45"/>
      <c r="CR224" s="45"/>
      <c r="CS224" s="45"/>
      <c r="CT224" s="45"/>
      <c r="CU224" s="45"/>
      <c r="CV224" s="45"/>
      <c r="CW224" s="24"/>
      <c r="CX224" s="40"/>
      <c r="CY224" s="40"/>
      <c r="CZ224" s="40"/>
      <c r="DA224" s="40"/>
      <c r="DB224" s="40"/>
      <c r="DC224" s="40"/>
      <c r="DD224" s="40"/>
      <c r="DE224" s="40"/>
      <c r="DF224" s="40"/>
      <c r="DG224" s="40"/>
      <c r="DH224" s="40"/>
      <c r="DI224" s="40"/>
      <c r="DJ224" s="40"/>
      <c r="DK224" s="40"/>
      <c r="DL224" s="40"/>
      <c r="DM224" s="40"/>
      <c r="DN224" s="40"/>
      <c r="DO224" s="40"/>
      <c r="DP224" s="40"/>
      <c r="DQ224" s="40"/>
      <c r="DR224" s="40"/>
    </row>
    <row r="225" spans="2:122" s="43" customFormat="1" ht="10.5" customHeight="1">
      <c r="B225" s="25"/>
      <c r="D225" s="139"/>
      <c r="E225" s="139"/>
      <c r="F225" s="139"/>
      <c r="G225" s="139"/>
      <c r="H225" s="139"/>
      <c r="I225" s="139"/>
      <c r="J225" s="139"/>
      <c r="K225" s="139"/>
      <c r="L225" s="139"/>
      <c r="M225" s="139"/>
      <c r="N225" s="139"/>
      <c r="O225" s="139"/>
      <c r="P225" s="139"/>
      <c r="Q225" s="139"/>
      <c r="AH225" s="52"/>
      <c r="AI225" s="152"/>
      <c r="AJ225" s="152"/>
      <c r="AK225" s="152"/>
      <c r="AL225" s="139"/>
      <c r="AM225" s="152"/>
      <c r="AN225" s="152"/>
      <c r="AO225" s="152"/>
      <c r="AP225" s="152"/>
      <c r="AQ225" s="152"/>
      <c r="AR225" s="152"/>
      <c r="AS225" s="122"/>
      <c r="AT225" s="122"/>
      <c r="AU225" s="122"/>
      <c r="AV225" s="122"/>
      <c r="AW225" s="26"/>
      <c r="AX225" s="42"/>
      <c r="AY225" s="42"/>
      <c r="AZ225" s="42"/>
      <c r="BA225" s="42"/>
      <c r="BB225" s="42"/>
      <c r="BC225" s="42"/>
      <c r="BD225" s="42"/>
      <c r="BE225" s="42"/>
      <c r="BF225" s="42"/>
      <c r="BG225" s="42"/>
      <c r="BH225" s="42"/>
      <c r="BI225" s="42"/>
      <c r="BJ225" s="42"/>
      <c r="BK225" s="42"/>
      <c r="BL225" s="42"/>
      <c r="BM225" s="42"/>
      <c r="BN225" s="42"/>
      <c r="BO225" s="42"/>
      <c r="BP225" s="42"/>
      <c r="BQ225" s="42"/>
      <c r="BR225" s="42"/>
      <c r="BS225" s="24"/>
      <c r="BT225" s="24"/>
      <c r="BU225" s="40"/>
      <c r="BV225" s="42"/>
      <c r="BW225" s="40"/>
      <c r="BX225" s="40"/>
      <c r="BY225" s="40"/>
      <c r="BZ225" s="44"/>
      <c r="CA225" s="44"/>
      <c r="CB225" s="5"/>
      <c r="CC225" s="44"/>
      <c r="CD225" s="44"/>
      <c r="CE225" s="44"/>
      <c r="CF225" s="44"/>
      <c r="CG225" s="44"/>
      <c r="CH225" s="40"/>
      <c r="CI225" s="44"/>
      <c r="CJ225" s="24"/>
      <c r="CK225" s="44"/>
      <c r="CL225" s="44"/>
      <c r="CM225" s="45"/>
      <c r="CN225" s="45"/>
      <c r="CO225" s="45"/>
      <c r="CP225" s="45"/>
      <c r="CQ225" s="45"/>
      <c r="CR225" s="45"/>
      <c r="CS225" s="45"/>
      <c r="CT225" s="45"/>
      <c r="CU225" s="45"/>
      <c r="CV225" s="45"/>
      <c r="CW225" s="24"/>
      <c r="CX225" s="40"/>
      <c r="CY225" s="40"/>
      <c r="CZ225" s="40"/>
      <c r="DA225" s="40"/>
      <c r="DB225" s="40"/>
      <c r="DC225" s="40"/>
      <c r="DD225" s="40"/>
      <c r="DE225" s="40"/>
      <c r="DF225" s="40"/>
      <c r="DG225" s="40"/>
      <c r="DH225" s="40"/>
      <c r="DI225" s="40"/>
      <c r="DJ225" s="40"/>
      <c r="DK225" s="40"/>
      <c r="DL225" s="40"/>
      <c r="DM225" s="40"/>
      <c r="DN225" s="40"/>
      <c r="DO225" s="40"/>
      <c r="DP225" s="40"/>
      <c r="DQ225" s="40"/>
      <c r="DR225" s="40"/>
    </row>
    <row r="226" spans="2:122" s="43" customFormat="1" ht="10.5" customHeight="1">
      <c r="B226" s="25"/>
      <c r="D226" s="139"/>
      <c r="E226" s="139"/>
      <c r="F226" s="139"/>
      <c r="G226" s="139"/>
      <c r="H226" s="139"/>
      <c r="I226" s="139"/>
      <c r="J226" s="139"/>
      <c r="K226" s="139"/>
      <c r="L226" s="139"/>
      <c r="M226" s="139"/>
      <c r="N226" s="139"/>
      <c r="O226" s="139"/>
      <c r="P226" s="139"/>
      <c r="Q226" s="139"/>
      <c r="AH226" s="52"/>
      <c r="AI226" s="152"/>
      <c r="AJ226" s="152"/>
      <c r="AK226" s="152"/>
      <c r="AL226" s="139"/>
      <c r="AM226" s="152"/>
      <c r="AN226" s="152"/>
      <c r="AO226" s="152"/>
      <c r="AP226" s="152"/>
      <c r="AQ226" s="152"/>
      <c r="AR226" s="152"/>
      <c r="AS226" s="122"/>
      <c r="AT226" s="122"/>
      <c r="AU226" s="122"/>
      <c r="AV226" s="122"/>
      <c r="AW226" s="26"/>
      <c r="AX226" s="42"/>
      <c r="AY226" s="42"/>
      <c r="AZ226" s="42"/>
      <c r="BA226" s="42"/>
      <c r="BB226" s="42"/>
      <c r="BC226" s="42"/>
      <c r="BD226" s="42"/>
      <c r="BE226" s="42"/>
      <c r="BF226" s="42"/>
      <c r="BG226" s="42"/>
      <c r="BH226" s="42"/>
      <c r="BI226" s="42"/>
      <c r="BJ226" s="42"/>
      <c r="BK226" s="42"/>
      <c r="BL226" s="42"/>
      <c r="BM226" s="42"/>
      <c r="BN226" s="42"/>
      <c r="BO226" s="42"/>
      <c r="BP226" s="42"/>
      <c r="BQ226" s="42"/>
      <c r="BR226" s="42"/>
      <c r="BS226" s="24"/>
      <c r="BT226" s="24"/>
      <c r="BU226" s="40"/>
      <c r="BV226" s="42"/>
      <c r="BW226" s="40"/>
      <c r="BX226" s="40"/>
      <c r="BY226" s="40"/>
      <c r="BZ226" s="44"/>
      <c r="CA226" s="44"/>
      <c r="CB226" s="5"/>
      <c r="CC226" s="44"/>
      <c r="CD226" s="44"/>
      <c r="CE226" s="44"/>
      <c r="CF226" s="44"/>
      <c r="CG226" s="44"/>
      <c r="CH226" s="40"/>
      <c r="CI226" s="44"/>
      <c r="CJ226" s="24"/>
      <c r="CK226" s="44"/>
      <c r="CL226" s="44"/>
      <c r="CM226" s="45"/>
      <c r="CN226" s="45"/>
      <c r="CO226" s="45"/>
      <c r="CP226" s="45"/>
      <c r="CQ226" s="45"/>
      <c r="CR226" s="45"/>
      <c r="CS226" s="45"/>
      <c r="CT226" s="45"/>
      <c r="CU226" s="45"/>
      <c r="CV226" s="45"/>
      <c r="CW226" s="24"/>
      <c r="CX226" s="40"/>
      <c r="CY226" s="40"/>
      <c r="CZ226" s="40"/>
      <c r="DA226" s="40"/>
      <c r="DB226" s="40"/>
      <c r="DC226" s="40"/>
      <c r="DD226" s="40"/>
      <c r="DE226" s="40"/>
      <c r="DF226" s="40"/>
      <c r="DG226" s="40"/>
      <c r="DH226" s="40"/>
      <c r="DI226" s="40"/>
      <c r="DJ226" s="40"/>
      <c r="DK226" s="40"/>
      <c r="DL226" s="40"/>
      <c r="DM226" s="40"/>
      <c r="DN226" s="40"/>
      <c r="DO226" s="40"/>
      <c r="DP226" s="40"/>
      <c r="DQ226" s="40"/>
      <c r="DR226" s="40"/>
    </row>
    <row r="227" spans="2:122" s="43" customFormat="1" ht="10.5" customHeight="1">
      <c r="B227" s="25"/>
      <c r="D227" s="139"/>
      <c r="E227" s="139"/>
      <c r="F227" s="139"/>
      <c r="G227" s="139"/>
      <c r="H227" s="139"/>
      <c r="I227" s="139"/>
      <c r="J227" s="139"/>
      <c r="K227" s="139"/>
      <c r="L227" s="139"/>
      <c r="M227" s="139"/>
      <c r="N227" s="139"/>
      <c r="O227" s="139"/>
      <c r="P227" s="139"/>
      <c r="Q227" s="139"/>
      <c r="AH227" s="25"/>
      <c r="AI227" s="122"/>
      <c r="AJ227" s="122"/>
      <c r="AK227" s="122"/>
      <c r="AL227" s="122"/>
      <c r="AM227" s="122"/>
      <c r="AN227" s="122"/>
      <c r="AO227" s="122"/>
      <c r="AP227" s="122"/>
      <c r="AQ227" s="122"/>
      <c r="AR227" s="122"/>
      <c r="AS227" s="122"/>
      <c r="AT227" s="122"/>
      <c r="AU227" s="122"/>
      <c r="AV227" s="122"/>
      <c r="AW227" s="26"/>
      <c r="AX227" s="42"/>
      <c r="AY227" s="42"/>
      <c r="AZ227" s="42"/>
      <c r="BA227" s="42"/>
      <c r="BB227" s="42"/>
      <c r="BC227" s="42"/>
      <c r="BD227" s="42"/>
      <c r="BE227" s="42"/>
      <c r="BF227" s="42"/>
      <c r="BG227" s="42"/>
      <c r="BH227" s="42"/>
      <c r="BI227" s="42"/>
      <c r="BJ227" s="42"/>
      <c r="BK227" s="42"/>
      <c r="BL227" s="42"/>
      <c r="BM227" s="42"/>
      <c r="BN227" s="42"/>
      <c r="BO227" s="42"/>
      <c r="BP227" s="42"/>
      <c r="BQ227" s="42"/>
      <c r="BR227" s="42"/>
      <c r="BS227" s="24"/>
      <c r="BT227" s="24"/>
      <c r="BU227" s="40"/>
      <c r="BV227" s="42"/>
      <c r="BW227" s="40"/>
      <c r="BX227" s="40"/>
      <c r="BY227" s="40"/>
      <c r="BZ227" s="44"/>
      <c r="CA227" s="44"/>
      <c r="CB227" s="5"/>
      <c r="CC227" s="44"/>
      <c r="CD227" s="44"/>
      <c r="CE227" s="44"/>
      <c r="CF227" s="44"/>
      <c r="CG227" s="44"/>
      <c r="CH227" s="40"/>
      <c r="CI227" s="44"/>
      <c r="CJ227" s="24"/>
      <c r="CK227" s="44"/>
      <c r="CL227" s="44"/>
      <c r="CM227" s="45"/>
      <c r="CN227" s="45"/>
      <c r="CO227" s="45"/>
      <c r="CP227" s="45"/>
      <c r="CQ227" s="45"/>
      <c r="CR227" s="45"/>
      <c r="CS227" s="45"/>
      <c r="CT227" s="45"/>
      <c r="CU227" s="45"/>
      <c r="CV227" s="45"/>
      <c r="CW227" s="24"/>
      <c r="CX227" s="40"/>
      <c r="CY227" s="40"/>
      <c r="CZ227" s="40"/>
      <c r="DA227" s="40"/>
      <c r="DB227" s="40"/>
      <c r="DC227" s="40"/>
      <c r="DD227" s="40"/>
      <c r="DE227" s="40"/>
      <c r="DF227" s="40"/>
      <c r="DG227" s="40"/>
      <c r="DH227" s="40"/>
      <c r="DI227" s="40"/>
      <c r="DJ227" s="40"/>
      <c r="DK227" s="40"/>
      <c r="DL227" s="40"/>
      <c r="DM227" s="40"/>
      <c r="DN227" s="40"/>
      <c r="DO227" s="40"/>
      <c r="DP227" s="40"/>
      <c r="DQ227" s="40"/>
      <c r="DR227" s="40"/>
    </row>
    <row r="228" spans="2:122" s="43" customFormat="1" ht="10.5" customHeight="1">
      <c r="B228" s="25"/>
      <c r="D228" s="139"/>
      <c r="E228" s="139"/>
      <c r="F228" s="139"/>
      <c r="G228" s="139"/>
      <c r="H228" s="139"/>
      <c r="I228" s="139"/>
      <c r="J228" s="139"/>
      <c r="K228" s="139"/>
      <c r="L228" s="139"/>
      <c r="M228" s="139"/>
      <c r="N228" s="139"/>
      <c r="O228" s="139"/>
      <c r="P228" s="139"/>
      <c r="Q228" s="139"/>
      <c r="AH228" s="25"/>
      <c r="AI228" s="139"/>
      <c r="AJ228" s="139"/>
      <c r="AK228" s="139"/>
      <c r="AL228" s="139"/>
      <c r="AM228" s="139"/>
      <c r="AN228" s="139"/>
      <c r="AO228" s="139"/>
      <c r="AP228" s="139"/>
      <c r="AQ228" s="139"/>
      <c r="AR228" s="139"/>
      <c r="AS228" s="139"/>
      <c r="AT228" s="139"/>
      <c r="AU228" s="139"/>
      <c r="AV228" s="122"/>
      <c r="AW228" s="26"/>
      <c r="AX228" s="42"/>
      <c r="AY228" s="42"/>
      <c r="AZ228" s="42"/>
      <c r="BA228" s="42"/>
      <c r="BB228" s="42"/>
      <c r="BC228" s="42"/>
      <c r="BD228" s="42"/>
      <c r="BE228" s="42"/>
      <c r="BF228" s="42"/>
      <c r="BG228" s="42"/>
      <c r="BH228" s="42"/>
      <c r="BI228" s="42"/>
      <c r="BJ228" s="42"/>
      <c r="BK228" s="42"/>
      <c r="BL228" s="42"/>
      <c r="BM228" s="42"/>
      <c r="BN228" s="42"/>
      <c r="BO228" s="42"/>
      <c r="BP228" s="42"/>
      <c r="BQ228" s="42"/>
      <c r="BR228" s="42"/>
      <c r="BS228" s="24"/>
      <c r="BT228" s="24"/>
      <c r="BU228" s="40"/>
      <c r="BV228" s="42"/>
      <c r="BW228" s="40"/>
      <c r="BX228" s="40"/>
      <c r="BY228" s="40"/>
      <c r="BZ228" s="44"/>
      <c r="CA228" s="44"/>
      <c r="CB228" s="5"/>
      <c r="CC228" s="44"/>
      <c r="CD228" s="44"/>
      <c r="CE228" s="44"/>
      <c r="CF228" s="44"/>
      <c r="CG228" s="44"/>
      <c r="CH228" s="40"/>
      <c r="CI228" s="44"/>
      <c r="CJ228" s="24"/>
      <c r="CK228" s="44"/>
      <c r="CL228" s="44"/>
      <c r="CM228" s="45"/>
      <c r="CN228" s="45"/>
      <c r="CO228" s="45"/>
      <c r="CP228" s="45"/>
      <c r="CQ228" s="45"/>
      <c r="CR228" s="45"/>
      <c r="CS228" s="45"/>
      <c r="CT228" s="45"/>
      <c r="CU228" s="45"/>
      <c r="CV228" s="45"/>
      <c r="CW228" s="24"/>
      <c r="CX228" s="40"/>
      <c r="CY228" s="40"/>
      <c r="CZ228" s="40"/>
      <c r="DA228" s="40"/>
      <c r="DB228" s="40"/>
      <c r="DC228" s="40"/>
      <c r="DD228" s="40"/>
      <c r="DE228" s="40"/>
      <c r="DF228" s="40"/>
      <c r="DG228" s="40"/>
      <c r="DH228" s="40"/>
      <c r="DI228" s="40"/>
      <c r="DJ228" s="40"/>
      <c r="DK228" s="40"/>
      <c r="DL228" s="40"/>
      <c r="DM228" s="40"/>
      <c r="DN228" s="40"/>
      <c r="DO228" s="40"/>
      <c r="DP228" s="40"/>
      <c r="DQ228" s="40"/>
      <c r="DR228" s="40"/>
    </row>
    <row r="229" spans="2:122" s="43" customFormat="1" ht="10.5" customHeight="1">
      <c r="B229" s="25"/>
      <c r="D229" s="139"/>
      <c r="E229" s="139"/>
      <c r="F229" s="139"/>
      <c r="G229" s="139"/>
      <c r="H229" s="139"/>
      <c r="I229" s="139"/>
      <c r="J229" s="139"/>
      <c r="K229" s="139"/>
      <c r="L229" s="139"/>
      <c r="M229" s="139"/>
      <c r="N229" s="139"/>
      <c r="O229" s="139"/>
      <c r="P229" s="139"/>
      <c r="Q229" s="139"/>
      <c r="AH229" s="25"/>
      <c r="AI229" s="139"/>
      <c r="AJ229" s="139"/>
      <c r="AK229" s="139"/>
      <c r="AL229" s="139"/>
      <c r="AM229" s="139"/>
      <c r="AN229" s="139"/>
      <c r="AO229" s="139"/>
      <c r="AP229" s="139"/>
      <c r="AQ229" s="139"/>
      <c r="AR229" s="139"/>
      <c r="AS229" s="139"/>
      <c r="AT229" s="139"/>
      <c r="AU229" s="139"/>
      <c r="AV229" s="122"/>
      <c r="AW229" s="26"/>
      <c r="AX229" s="42"/>
      <c r="AY229" s="42"/>
      <c r="AZ229" s="42"/>
      <c r="BA229" s="42"/>
      <c r="BB229" s="42"/>
      <c r="BC229" s="42"/>
      <c r="BD229" s="42"/>
      <c r="BE229" s="42"/>
      <c r="BF229" s="42"/>
      <c r="BG229" s="42"/>
      <c r="BH229" s="42"/>
      <c r="BI229" s="42"/>
      <c r="BJ229" s="42"/>
      <c r="BK229" s="42"/>
      <c r="BL229" s="42"/>
      <c r="BM229" s="42"/>
      <c r="BN229" s="42"/>
      <c r="BO229" s="42"/>
      <c r="BP229" s="42"/>
      <c r="BQ229" s="42"/>
      <c r="BR229" s="42"/>
      <c r="BS229" s="24"/>
      <c r="BT229" s="24"/>
      <c r="BU229" s="40"/>
      <c r="BV229" s="42"/>
      <c r="BW229" s="40"/>
      <c r="BX229" s="40"/>
      <c r="BY229" s="40"/>
      <c r="BZ229" s="44"/>
      <c r="CA229" s="44"/>
      <c r="CB229" s="5"/>
      <c r="CC229" s="44"/>
      <c r="CD229" s="44"/>
      <c r="CE229" s="44"/>
      <c r="CF229" s="44"/>
      <c r="CG229" s="44"/>
      <c r="CH229" s="40"/>
      <c r="CI229" s="44"/>
      <c r="CJ229" s="24"/>
      <c r="CK229" s="44"/>
      <c r="CL229" s="44"/>
      <c r="CM229" s="45"/>
      <c r="CN229" s="45"/>
      <c r="CO229" s="45"/>
      <c r="CP229" s="45"/>
      <c r="CQ229" s="45"/>
      <c r="CR229" s="45"/>
      <c r="CS229" s="45"/>
      <c r="CT229" s="45"/>
      <c r="CU229" s="45"/>
      <c r="CV229" s="45"/>
      <c r="CW229" s="24"/>
      <c r="CX229" s="40"/>
    </row>
    <row r="230" spans="2:122" s="43" customFormat="1" ht="10.5" customHeight="1">
      <c r="B230" s="25"/>
      <c r="D230" s="139"/>
      <c r="E230" s="139"/>
      <c r="F230" s="139"/>
      <c r="G230" s="139"/>
      <c r="H230" s="139"/>
      <c r="I230" s="139"/>
      <c r="J230" s="139"/>
      <c r="K230" s="139"/>
      <c r="L230" s="139"/>
      <c r="M230" s="139"/>
      <c r="N230" s="139"/>
      <c r="O230" s="139"/>
      <c r="P230" s="139"/>
      <c r="Q230" s="139"/>
      <c r="AH230" s="25"/>
      <c r="AI230" s="139"/>
      <c r="AJ230" s="139"/>
      <c r="AK230" s="139"/>
      <c r="AL230" s="139"/>
      <c r="AM230" s="139"/>
      <c r="AN230" s="139"/>
      <c r="AO230" s="139"/>
      <c r="AP230" s="139"/>
      <c r="AQ230" s="139"/>
      <c r="AR230" s="139"/>
      <c r="AS230" s="139"/>
      <c r="AT230" s="139"/>
      <c r="AU230" s="139"/>
      <c r="AV230" s="139"/>
      <c r="BX230" s="40"/>
    </row>
    <row r="231" spans="2:122" s="43" customFormat="1" ht="10.5" customHeight="1">
      <c r="B231" s="25"/>
      <c r="D231" s="139"/>
      <c r="E231" s="139"/>
      <c r="F231" s="139"/>
      <c r="G231" s="139"/>
      <c r="H231" s="139"/>
      <c r="I231" s="139"/>
      <c r="J231" s="139"/>
      <c r="K231" s="139"/>
      <c r="L231" s="139"/>
      <c r="M231" s="139"/>
      <c r="N231" s="139"/>
      <c r="O231" s="139"/>
      <c r="P231" s="139"/>
      <c r="Q231" s="139"/>
      <c r="AH231" s="25"/>
      <c r="AI231" s="139"/>
      <c r="AJ231" s="139"/>
      <c r="AK231" s="139"/>
      <c r="AL231" s="139"/>
      <c r="AM231" s="139"/>
      <c r="AN231" s="139"/>
      <c r="AO231" s="139"/>
      <c r="AP231" s="139"/>
      <c r="AQ231" s="139"/>
      <c r="AR231" s="139"/>
      <c r="AS231" s="139"/>
      <c r="AT231" s="139"/>
      <c r="AU231" s="139"/>
      <c r="AV231" s="139"/>
      <c r="BX231" s="40"/>
      <c r="CY231" s="40"/>
      <c r="CZ231" s="40"/>
      <c r="DA231" s="40"/>
      <c r="DB231" s="40"/>
      <c r="DC231" s="40"/>
      <c r="DD231" s="40"/>
      <c r="DE231" s="40"/>
      <c r="DF231" s="40"/>
      <c r="DG231" s="40"/>
      <c r="DH231" s="40"/>
      <c r="DI231" s="40"/>
      <c r="DJ231" s="40"/>
      <c r="DK231" s="40"/>
      <c r="DL231" s="40"/>
      <c r="DM231" s="40"/>
      <c r="DN231" s="40"/>
      <c r="DO231" s="40"/>
      <c r="DP231" s="40"/>
      <c r="DQ231" s="40"/>
      <c r="DR231" s="40"/>
    </row>
    <row r="232" spans="2:122" s="43" customFormat="1" ht="10.5" customHeight="1">
      <c r="B232" s="25"/>
      <c r="D232" s="139"/>
      <c r="E232" s="139"/>
      <c r="F232" s="139"/>
      <c r="G232" s="139"/>
      <c r="H232" s="139"/>
      <c r="I232" s="139"/>
      <c r="J232" s="139"/>
      <c r="K232" s="139"/>
      <c r="L232" s="139"/>
      <c r="M232" s="139"/>
      <c r="N232" s="139"/>
      <c r="O232" s="139"/>
      <c r="P232" s="139"/>
      <c r="Q232" s="139"/>
      <c r="AH232" s="25"/>
      <c r="AI232" s="139"/>
      <c r="AJ232" s="139"/>
      <c r="AK232" s="139"/>
      <c r="AL232" s="139"/>
      <c r="AM232" s="139"/>
      <c r="AN232" s="139"/>
      <c r="AO232" s="139"/>
      <c r="AP232" s="139"/>
      <c r="AQ232" s="139"/>
      <c r="AR232" s="139"/>
      <c r="AS232" s="139"/>
      <c r="AT232" s="139"/>
      <c r="AU232" s="139"/>
      <c r="AV232" s="139"/>
      <c r="BX232" s="40"/>
    </row>
    <row r="233" spans="2:122" s="43" customFormat="1" ht="10.5" customHeight="1">
      <c r="B233" s="25"/>
      <c r="D233" s="139"/>
      <c r="E233" s="139"/>
      <c r="F233" s="139"/>
      <c r="G233" s="139"/>
      <c r="H233" s="139"/>
      <c r="I233" s="139"/>
      <c r="J233" s="139"/>
      <c r="K233" s="139"/>
      <c r="L233" s="139"/>
      <c r="M233" s="139"/>
      <c r="N233" s="139"/>
      <c r="O233" s="139"/>
      <c r="P233" s="139"/>
      <c r="Q233" s="139"/>
      <c r="AH233" s="25"/>
      <c r="AI233" s="139"/>
      <c r="AJ233" s="139"/>
      <c r="AK233" s="139"/>
      <c r="AL233" s="139"/>
      <c r="AM233" s="139"/>
      <c r="AN233" s="139"/>
      <c r="AO233" s="139"/>
      <c r="AP233" s="139"/>
      <c r="AQ233" s="139"/>
      <c r="AR233" s="139"/>
      <c r="AS233" s="139"/>
      <c r="AT233" s="139"/>
      <c r="AU233" s="139"/>
      <c r="AV233" s="139"/>
      <c r="BX233" s="40"/>
    </row>
    <row r="234" spans="2:122" s="43" customFormat="1" ht="10.5" customHeight="1">
      <c r="B234" s="25"/>
      <c r="D234" s="139"/>
      <c r="E234" s="139"/>
      <c r="F234" s="139"/>
      <c r="G234" s="139"/>
      <c r="H234" s="139"/>
      <c r="I234" s="139"/>
      <c r="J234" s="139"/>
      <c r="K234" s="139"/>
      <c r="L234" s="139"/>
      <c r="M234" s="139"/>
      <c r="N234" s="139"/>
      <c r="O234" s="139"/>
      <c r="P234" s="139"/>
      <c r="Q234" s="139"/>
      <c r="AH234" s="25"/>
      <c r="AI234" s="139"/>
      <c r="AJ234" s="139"/>
      <c r="AK234" s="139"/>
      <c r="AL234" s="139"/>
      <c r="AM234" s="139"/>
      <c r="AN234" s="139"/>
      <c r="AO234" s="139"/>
      <c r="AP234" s="139"/>
      <c r="AQ234" s="139"/>
      <c r="AR234" s="139"/>
      <c r="AS234" s="139"/>
      <c r="AT234" s="139"/>
      <c r="AU234" s="139"/>
      <c r="AV234" s="139"/>
      <c r="BX234" s="40"/>
    </row>
    <row r="235" spans="2:122" s="43" customFormat="1" ht="10.5" customHeight="1">
      <c r="B235" s="25"/>
      <c r="D235" s="139"/>
      <c r="E235" s="139"/>
      <c r="F235" s="139"/>
      <c r="G235" s="139"/>
      <c r="H235" s="139"/>
      <c r="I235" s="139"/>
      <c r="J235" s="139"/>
      <c r="K235" s="139"/>
      <c r="L235" s="139"/>
      <c r="M235" s="139"/>
      <c r="N235" s="139"/>
      <c r="O235" s="139"/>
      <c r="P235" s="139"/>
      <c r="Q235" s="139"/>
      <c r="AH235" s="25"/>
      <c r="AI235" s="139"/>
      <c r="AJ235" s="139"/>
      <c r="AK235" s="139"/>
      <c r="AL235" s="139"/>
      <c r="AM235" s="139"/>
      <c r="AN235" s="139"/>
      <c r="AO235" s="139"/>
      <c r="AP235" s="139"/>
      <c r="AQ235" s="139"/>
      <c r="AR235" s="139"/>
      <c r="AS235" s="139"/>
      <c r="AT235" s="139"/>
      <c r="AU235" s="139"/>
      <c r="AV235" s="139"/>
      <c r="BX235" s="40"/>
    </row>
    <row r="236" spans="2:122" s="43" customFormat="1" ht="10.5" customHeight="1">
      <c r="B236" s="25"/>
      <c r="D236" s="139"/>
      <c r="E236" s="139"/>
      <c r="F236" s="139"/>
      <c r="G236" s="139"/>
      <c r="H236" s="139"/>
      <c r="I236" s="139"/>
      <c r="J236" s="139"/>
      <c r="K236" s="139"/>
      <c r="L236" s="139"/>
      <c r="M236" s="139"/>
      <c r="N236" s="139"/>
      <c r="O236" s="139"/>
      <c r="P236" s="139"/>
      <c r="Q236" s="139"/>
      <c r="AH236" s="25"/>
      <c r="AI236" s="139"/>
      <c r="AJ236" s="139"/>
      <c r="AK236" s="139"/>
      <c r="AL236" s="139"/>
      <c r="AM236" s="139"/>
      <c r="AN236" s="139"/>
      <c r="AO236" s="139"/>
      <c r="AP236" s="139"/>
      <c r="AQ236" s="139"/>
      <c r="AR236" s="139"/>
      <c r="AS236" s="139"/>
      <c r="AT236" s="139"/>
      <c r="AU236" s="139"/>
      <c r="AV236" s="139"/>
      <c r="BX236" s="40"/>
    </row>
    <row r="237" spans="2:122" s="43" customFormat="1" ht="10.5" customHeight="1">
      <c r="B237" s="25"/>
      <c r="D237" s="139"/>
      <c r="E237" s="139"/>
      <c r="F237" s="139"/>
      <c r="G237" s="139"/>
      <c r="H237" s="139"/>
      <c r="I237" s="139"/>
      <c r="J237" s="139"/>
      <c r="K237" s="139"/>
      <c r="L237" s="139"/>
      <c r="M237" s="139"/>
      <c r="N237" s="139"/>
      <c r="O237" s="139"/>
      <c r="P237" s="139"/>
      <c r="Q237" s="139"/>
      <c r="AH237" s="25"/>
      <c r="AI237" s="139"/>
      <c r="AJ237" s="139"/>
      <c r="AK237" s="139"/>
      <c r="AL237" s="139"/>
      <c r="AM237" s="139"/>
      <c r="AN237" s="139"/>
      <c r="AO237" s="139"/>
      <c r="AP237" s="139"/>
      <c r="AQ237" s="139"/>
      <c r="AR237" s="139"/>
      <c r="AS237" s="139"/>
      <c r="AT237" s="139"/>
      <c r="AU237" s="139"/>
      <c r="AV237" s="139"/>
      <c r="BX237" s="40"/>
    </row>
    <row r="238" spans="2:122" s="43" customFormat="1" ht="10.5" customHeight="1">
      <c r="B238" s="25"/>
      <c r="D238" s="139"/>
      <c r="E238" s="139"/>
      <c r="F238" s="139"/>
      <c r="G238" s="139"/>
      <c r="H238" s="139"/>
      <c r="I238" s="139"/>
      <c r="J238" s="139"/>
      <c r="K238" s="139"/>
      <c r="L238" s="139"/>
      <c r="M238" s="139"/>
      <c r="N238" s="139"/>
      <c r="O238" s="139"/>
      <c r="P238" s="139"/>
      <c r="Q238" s="139"/>
      <c r="AH238" s="25"/>
      <c r="AI238" s="139"/>
      <c r="AJ238" s="139"/>
      <c r="AK238" s="139"/>
      <c r="AL238" s="139"/>
      <c r="AM238" s="139"/>
      <c r="AN238" s="139"/>
      <c r="AO238" s="139"/>
      <c r="AP238" s="139"/>
      <c r="AQ238" s="139"/>
      <c r="AR238" s="139"/>
      <c r="AS238" s="139"/>
      <c r="AT238" s="139"/>
      <c r="AU238" s="139"/>
      <c r="AV238" s="139"/>
      <c r="BX238" s="40"/>
    </row>
    <row r="239" spans="2:122" s="43" customFormat="1" ht="10.5" customHeight="1">
      <c r="B239" s="25"/>
      <c r="D239" s="139"/>
      <c r="E239" s="139"/>
      <c r="F239" s="139"/>
      <c r="G239" s="139"/>
      <c r="H239" s="139"/>
      <c r="I239" s="139"/>
      <c r="J239" s="139"/>
      <c r="K239" s="139"/>
      <c r="L239" s="139"/>
      <c r="M239" s="139"/>
      <c r="N239" s="139"/>
      <c r="O239" s="139"/>
      <c r="P239" s="139"/>
      <c r="Q239" s="139"/>
      <c r="AH239" s="25"/>
      <c r="AI239" s="139"/>
      <c r="AJ239" s="139"/>
      <c r="AK239" s="139"/>
      <c r="AL239" s="139"/>
      <c r="AM239" s="139"/>
      <c r="AN239" s="139"/>
      <c r="AO239" s="139"/>
      <c r="AP239" s="139"/>
      <c r="AQ239" s="139"/>
      <c r="AR239" s="139"/>
      <c r="AS239" s="139"/>
      <c r="AT239" s="139"/>
      <c r="AU239" s="139"/>
      <c r="AV239" s="139"/>
      <c r="BX239" s="40"/>
    </row>
    <row r="240" spans="2:122" s="43" customFormat="1" ht="10.5" customHeight="1">
      <c r="B240" s="25"/>
      <c r="D240" s="139"/>
      <c r="E240" s="139"/>
      <c r="F240" s="139"/>
      <c r="G240" s="139"/>
      <c r="H240" s="139"/>
      <c r="I240" s="139"/>
      <c r="J240" s="139"/>
      <c r="K240" s="139"/>
      <c r="L240" s="139"/>
      <c r="M240" s="139"/>
      <c r="N240" s="139"/>
      <c r="O240" s="139"/>
      <c r="P240" s="139"/>
      <c r="Q240" s="139"/>
      <c r="AH240" s="25"/>
      <c r="AI240" s="139"/>
      <c r="AJ240" s="139"/>
      <c r="AK240" s="139"/>
      <c r="AL240" s="139"/>
      <c r="AM240" s="139"/>
      <c r="AN240" s="139"/>
      <c r="AO240" s="139"/>
      <c r="AP240" s="139"/>
      <c r="AQ240" s="139"/>
      <c r="AR240" s="139"/>
      <c r="AS240" s="139"/>
      <c r="AT240" s="139"/>
      <c r="AU240" s="139"/>
      <c r="AV240" s="139"/>
      <c r="BX240" s="40"/>
    </row>
    <row r="241" spans="2:76" s="43" customFormat="1" ht="10.5" customHeight="1">
      <c r="B241" s="25"/>
      <c r="D241" s="139"/>
      <c r="E241" s="139"/>
      <c r="F241" s="139"/>
      <c r="G241" s="139"/>
      <c r="H241" s="139"/>
      <c r="I241" s="139"/>
      <c r="J241" s="139"/>
      <c r="K241" s="139"/>
      <c r="L241" s="139"/>
      <c r="M241" s="139"/>
      <c r="N241" s="139"/>
      <c r="O241" s="139"/>
      <c r="P241" s="139"/>
      <c r="Q241" s="139"/>
      <c r="AH241" s="25"/>
      <c r="AI241" s="139"/>
      <c r="AJ241" s="139"/>
      <c r="AK241" s="139"/>
      <c r="AL241" s="139"/>
      <c r="AM241" s="139"/>
      <c r="AN241" s="139"/>
      <c r="AO241" s="139"/>
      <c r="AP241" s="139"/>
      <c r="AQ241" s="139"/>
      <c r="AR241" s="139"/>
      <c r="AS241" s="139"/>
      <c r="AT241" s="139"/>
      <c r="AU241" s="139"/>
      <c r="AV241" s="139"/>
      <c r="BX241" s="40"/>
    </row>
    <row r="242" spans="2:76" s="43" customFormat="1" ht="10.5" customHeight="1">
      <c r="B242" s="25"/>
      <c r="D242" s="139"/>
      <c r="E242" s="139"/>
      <c r="F242" s="139"/>
      <c r="G242" s="139"/>
      <c r="H242" s="139"/>
      <c r="I242" s="139"/>
      <c r="J242" s="139"/>
      <c r="K242" s="139"/>
      <c r="L242" s="139"/>
      <c r="M242" s="139"/>
      <c r="N242" s="139"/>
      <c r="O242" s="139"/>
      <c r="P242" s="139"/>
      <c r="Q242" s="139"/>
      <c r="AH242" s="25"/>
      <c r="AI242" s="139"/>
      <c r="AJ242" s="139"/>
      <c r="AK242" s="139"/>
      <c r="AL242" s="139"/>
      <c r="AM242" s="139"/>
      <c r="AN242" s="139"/>
      <c r="AO242" s="139"/>
      <c r="AP242" s="139"/>
      <c r="AQ242" s="139"/>
      <c r="AR242" s="139"/>
      <c r="AS242" s="139"/>
      <c r="AT242" s="139"/>
      <c r="AU242" s="139"/>
      <c r="AV242" s="139"/>
      <c r="BX242" s="40"/>
    </row>
    <row r="243" spans="2:76" s="43" customFormat="1" ht="10.5" customHeight="1">
      <c r="B243" s="25"/>
      <c r="D243" s="139"/>
      <c r="E243" s="139"/>
      <c r="F243" s="139"/>
      <c r="G243" s="139"/>
      <c r="H243" s="139"/>
      <c r="I243" s="139"/>
      <c r="J243" s="139"/>
      <c r="K243" s="139"/>
      <c r="L243" s="139"/>
      <c r="M243" s="139"/>
      <c r="N243" s="139"/>
      <c r="O243" s="139"/>
      <c r="P243" s="139"/>
      <c r="Q243" s="139"/>
      <c r="AH243" s="25"/>
      <c r="AI243" s="139"/>
      <c r="AJ243" s="139"/>
      <c r="AK243" s="139"/>
      <c r="AL243" s="139"/>
      <c r="AM243" s="139"/>
      <c r="AN243" s="139"/>
      <c r="AO243" s="139"/>
      <c r="AP243" s="139"/>
      <c r="AQ243" s="139"/>
      <c r="AR243" s="139"/>
      <c r="AS243" s="139"/>
      <c r="AT243" s="139"/>
      <c r="AU243" s="139"/>
      <c r="AV243" s="139"/>
      <c r="BX243" s="40"/>
    </row>
    <row r="244" spans="2:76" s="43" customFormat="1" ht="10.5" customHeight="1">
      <c r="B244" s="25"/>
      <c r="D244" s="139"/>
      <c r="E244" s="139"/>
      <c r="F244" s="139"/>
      <c r="G244" s="139"/>
      <c r="H244" s="139"/>
      <c r="I244" s="139"/>
      <c r="J244" s="139"/>
      <c r="K244" s="139"/>
      <c r="L244" s="139"/>
      <c r="M244" s="139"/>
      <c r="N244" s="139"/>
      <c r="O244" s="139"/>
      <c r="P244" s="139"/>
      <c r="Q244" s="139"/>
      <c r="AH244" s="25"/>
      <c r="AI244" s="139"/>
      <c r="AJ244" s="139"/>
      <c r="AK244" s="139"/>
      <c r="AL244" s="139"/>
      <c r="AM244" s="139"/>
      <c r="AN244" s="139"/>
      <c r="AO244" s="139"/>
      <c r="AP244" s="139"/>
      <c r="AQ244" s="139"/>
      <c r="AR244" s="139"/>
      <c r="AS244" s="139"/>
      <c r="AT244" s="139"/>
      <c r="AU244" s="139"/>
      <c r="AV244" s="139"/>
      <c r="BX244" s="40"/>
    </row>
    <row r="245" spans="2:76" s="43" customFormat="1" ht="10.5" customHeight="1">
      <c r="B245" s="25"/>
      <c r="D245" s="139"/>
      <c r="E245" s="139"/>
      <c r="F245" s="139"/>
      <c r="G245" s="139"/>
      <c r="H245" s="139"/>
      <c r="I245" s="139"/>
      <c r="J245" s="139"/>
      <c r="K245" s="139"/>
      <c r="L245" s="139"/>
      <c r="M245" s="139"/>
      <c r="N245" s="139"/>
      <c r="O245" s="139"/>
      <c r="P245" s="139"/>
      <c r="Q245" s="139"/>
      <c r="AH245" s="25"/>
      <c r="AI245" s="139"/>
      <c r="AJ245" s="139"/>
      <c r="AK245" s="139"/>
      <c r="AL245" s="139"/>
      <c r="AM245" s="139"/>
      <c r="AN245" s="139"/>
      <c r="AO245" s="139"/>
      <c r="AP245" s="139"/>
      <c r="AQ245" s="139"/>
      <c r="AR245" s="139"/>
      <c r="AS245" s="139"/>
      <c r="AT245" s="139"/>
      <c r="AU245" s="139"/>
      <c r="AV245" s="139"/>
      <c r="BX245" s="40"/>
    </row>
    <row r="246" spans="2:76" s="43" customFormat="1" ht="10.5" customHeight="1">
      <c r="B246" s="25"/>
      <c r="D246" s="139"/>
      <c r="E246" s="139"/>
      <c r="F246" s="139"/>
      <c r="G246" s="139"/>
      <c r="H246" s="139"/>
      <c r="I246" s="139"/>
      <c r="J246" s="139"/>
      <c r="K246" s="139"/>
      <c r="L246" s="139"/>
      <c r="M246" s="139"/>
      <c r="N246" s="139"/>
      <c r="O246" s="139"/>
      <c r="P246" s="139"/>
      <c r="Q246" s="139"/>
      <c r="AH246" s="25"/>
      <c r="AI246" s="139"/>
      <c r="AJ246" s="139"/>
      <c r="AK246" s="139"/>
      <c r="AL246" s="139"/>
      <c r="AM246" s="139"/>
      <c r="AN246" s="139"/>
      <c r="AO246" s="139"/>
      <c r="AP246" s="139"/>
      <c r="AQ246" s="139"/>
      <c r="AR246" s="139"/>
      <c r="AS246" s="139"/>
      <c r="AT246" s="139"/>
      <c r="AU246" s="139"/>
      <c r="AV246" s="139"/>
      <c r="BX246" s="40"/>
    </row>
    <row r="247" spans="2:76" s="43" customFormat="1" ht="10.5" customHeight="1">
      <c r="B247" s="25"/>
      <c r="D247" s="139"/>
      <c r="E247" s="139"/>
      <c r="F247" s="139"/>
      <c r="G247" s="139"/>
      <c r="H247" s="139"/>
      <c r="I247" s="139"/>
      <c r="J247" s="139"/>
      <c r="K247" s="139"/>
      <c r="L247" s="139"/>
      <c r="M247" s="139"/>
      <c r="N247" s="139"/>
      <c r="O247" s="139"/>
      <c r="P247" s="139"/>
      <c r="Q247" s="139"/>
      <c r="AH247" s="25"/>
      <c r="AI247" s="139"/>
      <c r="AJ247" s="139"/>
      <c r="AK247" s="139"/>
      <c r="AL247" s="139"/>
      <c r="AM247" s="139"/>
      <c r="AN247" s="139"/>
      <c r="AO247" s="139"/>
      <c r="AP247" s="139"/>
      <c r="AQ247" s="139"/>
      <c r="AR247" s="139"/>
      <c r="AS247" s="139"/>
      <c r="AT247" s="139"/>
      <c r="AU247" s="139"/>
      <c r="AV247" s="139"/>
      <c r="BX247" s="40"/>
    </row>
    <row r="248" spans="2:76" s="43" customFormat="1" ht="10.5" customHeight="1">
      <c r="B248" s="25"/>
      <c r="D248" s="139"/>
      <c r="E248" s="139"/>
      <c r="F248" s="139"/>
      <c r="G248" s="139"/>
      <c r="H248" s="139"/>
      <c r="I248" s="139"/>
      <c r="J248" s="139"/>
      <c r="K248" s="139"/>
      <c r="L248" s="139"/>
      <c r="M248" s="139"/>
      <c r="N248" s="139"/>
      <c r="O248" s="139"/>
      <c r="P248" s="139"/>
      <c r="Q248" s="139"/>
      <c r="AH248" s="25"/>
      <c r="AI248" s="139"/>
      <c r="AJ248" s="139"/>
      <c r="AK248" s="139"/>
      <c r="AL248" s="139"/>
      <c r="AM248" s="139"/>
      <c r="AN248" s="139"/>
      <c r="AO248" s="139"/>
      <c r="AP248" s="139"/>
      <c r="AQ248" s="139"/>
      <c r="AR248" s="139"/>
      <c r="AS248" s="139"/>
      <c r="AT248" s="139"/>
      <c r="AU248" s="139"/>
      <c r="AV248" s="139"/>
      <c r="BX248" s="40"/>
    </row>
    <row r="249" spans="2:76" s="43" customFormat="1" ht="10.5" customHeight="1">
      <c r="B249" s="25"/>
      <c r="D249" s="139"/>
      <c r="E249" s="139"/>
      <c r="F249" s="139"/>
      <c r="G249" s="139"/>
      <c r="H249" s="139"/>
      <c r="I249" s="139"/>
      <c r="J249" s="139"/>
      <c r="K249" s="139"/>
      <c r="L249" s="139"/>
      <c r="M249" s="139"/>
      <c r="N249" s="139"/>
      <c r="O249" s="139"/>
      <c r="P249" s="139"/>
      <c r="Q249" s="139"/>
      <c r="AH249" s="25"/>
      <c r="AI249" s="139"/>
      <c r="AJ249" s="139"/>
      <c r="AK249" s="139"/>
      <c r="AL249" s="139"/>
      <c r="AM249" s="139"/>
      <c r="AN249" s="139"/>
      <c r="AO249" s="139"/>
      <c r="AP249" s="139"/>
      <c r="AQ249" s="139"/>
      <c r="AR249" s="139"/>
      <c r="AS249" s="139"/>
      <c r="AT249" s="139"/>
      <c r="AU249" s="139"/>
      <c r="AV249" s="139"/>
      <c r="BX249" s="40"/>
    </row>
    <row r="250" spans="2:76" s="43" customFormat="1" ht="10.5" customHeight="1">
      <c r="B250" s="25"/>
      <c r="D250" s="139"/>
      <c r="E250" s="139"/>
      <c r="F250" s="139"/>
      <c r="G250" s="139"/>
      <c r="H250" s="139"/>
      <c r="I250" s="139"/>
      <c r="J250" s="139"/>
      <c r="K250" s="139"/>
      <c r="L250" s="139"/>
      <c r="M250" s="139"/>
      <c r="N250" s="139"/>
      <c r="O250" s="139"/>
      <c r="P250" s="139"/>
      <c r="Q250" s="139"/>
      <c r="AH250" s="25"/>
      <c r="AI250" s="139"/>
      <c r="AJ250" s="139"/>
      <c r="AK250" s="139"/>
      <c r="AL250" s="139"/>
      <c r="AM250" s="139"/>
      <c r="AN250" s="139"/>
      <c r="AO250" s="139"/>
      <c r="AP250" s="139"/>
      <c r="AQ250" s="139"/>
      <c r="AR250" s="139"/>
      <c r="AS250" s="139"/>
      <c r="AT250" s="139"/>
      <c r="AU250" s="139"/>
      <c r="AV250" s="139"/>
      <c r="BX250" s="40"/>
    </row>
    <row r="251" spans="2:76" s="43" customFormat="1" ht="10.5" customHeight="1">
      <c r="B251" s="25"/>
      <c r="D251" s="139"/>
      <c r="E251" s="139"/>
      <c r="F251" s="139"/>
      <c r="G251" s="139"/>
      <c r="H251" s="139"/>
      <c r="I251" s="139"/>
      <c r="J251" s="139"/>
      <c r="K251" s="139"/>
      <c r="L251" s="139"/>
      <c r="M251" s="139"/>
      <c r="N251" s="139"/>
      <c r="O251" s="139"/>
      <c r="P251" s="139"/>
      <c r="Q251" s="139"/>
      <c r="AH251" s="25"/>
      <c r="AI251" s="139"/>
      <c r="AJ251" s="139"/>
      <c r="AK251" s="139"/>
      <c r="AL251" s="139"/>
      <c r="AM251" s="139"/>
      <c r="AN251" s="139"/>
      <c r="AO251" s="139"/>
      <c r="AP251" s="139"/>
      <c r="AQ251" s="139"/>
      <c r="AR251" s="139"/>
      <c r="AS251" s="139"/>
      <c r="AT251" s="139"/>
      <c r="AU251" s="139"/>
      <c r="AV251" s="139"/>
      <c r="BX251" s="40"/>
    </row>
    <row r="252" spans="2:76" s="43" customFormat="1" ht="10.5" customHeight="1">
      <c r="B252" s="25"/>
      <c r="D252" s="139"/>
      <c r="E252" s="139"/>
      <c r="F252" s="139"/>
      <c r="G252" s="139"/>
      <c r="H252" s="139"/>
      <c r="I252" s="139"/>
      <c r="J252" s="139"/>
      <c r="K252" s="139"/>
      <c r="L252" s="139"/>
      <c r="M252" s="139"/>
      <c r="N252" s="139"/>
      <c r="O252" s="139"/>
      <c r="P252" s="139"/>
      <c r="Q252" s="139"/>
      <c r="AH252" s="25"/>
      <c r="AI252" s="139"/>
      <c r="AJ252" s="139"/>
      <c r="AK252" s="139"/>
      <c r="AL252" s="139"/>
      <c r="AM252" s="139"/>
      <c r="AN252" s="139"/>
      <c r="AO252" s="139"/>
      <c r="AP252" s="139"/>
      <c r="AQ252" s="139"/>
      <c r="AR252" s="139"/>
      <c r="AS252" s="139"/>
      <c r="AT252" s="139"/>
      <c r="AU252" s="139"/>
      <c r="AV252" s="139"/>
      <c r="BX252" s="40"/>
    </row>
    <row r="253" spans="2:76" s="43" customFormat="1" ht="10.5" customHeight="1">
      <c r="B253" s="25"/>
      <c r="D253" s="139"/>
      <c r="E253" s="139"/>
      <c r="F253" s="139"/>
      <c r="G253" s="139"/>
      <c r="H253" s="139"/>
      <c r="I253" s="139"/>
      <c r="J253" s="139"/>
      <c r="K253" s="139"/>
      <c r="L253" s="139"/>
      <c r="M253" s="139"/>
      <c r="N253" s="139"/>
      <c r="O253" s="139"/>
      <c r="P253" s="139"/>
      <c r="Q253" s="139"/>
      <c r="AH253" s="25"/>
      <c r="AI253" s="139"/>
      <c r="AJ253" s="139"/>
      <c r="AK253" s="139"/>
      <c r="AL253" s="139"/>
      <c r="AM253" s="139"/>
      <c r="AN253" s="139"/>
      <c r="AO253" s="139"/>
      <c r="AP253" s="139"/>
      <c r="AQ253" s="139"/>
      <c r="AR253" s="139"/>
      <c r="AS253" s="139"/>
      <c r="AT253" s="139"/>
      <c r="AU253" s="139"/>
      <c r="AV253" s="139"/>
      <c r="BX253" s="40"/>
    </row>
    <row r="254" spans="2:76" s="43" customFormat="1" ht="10.5" customHeight="1">
      <c r="B254" s="25"/>
      <c r="D254" s="139"/>
      <c r="E254" s="139"/>
      <c r="F254" s="139"/>
      <c r="G254" s="139"/>
      <c r="H254" s="139"/>
      <c r="I254" s="139"/>
      <c r="J254" s="139"/>
      <c r="K254" s="139"/>
      <c r="L254" s="139"/>
      <c r="M254" s="139"/>
      <c r="N254" s="139"/>
      <c r="O254" s="139"/>
      <c r="P254" s="139"/>
      <c r="Q254" s="139"/>
      <c r="AH254" s="25"/>
      <c r="AI254" s="139"/>
      <c r="AJ254" s="139"/>
      <c r="AK254" s="139"/>
      <c r="AL254" s="139"/>
      <c r="AM254" s="139"/>
      <c r="AN254" s="139"/>
      <c r="AO254" s="139"/>
      <c r="AP254" s="139"/>
      <c r="AQ254" s="139"/>
      <c r="AR254" s="139"/>
      <c r="AS254" s="139"/>
      <c r="AT254" s="139"/>
      <c r="AU254" s="139"/>
      <c r="AV254" s="139"/>
      <c r="BX254" s="40"/>
    </row>
    <row r="255" spans="2:76" s="43" customFormat="1" ht="10.5" customHeight="1">
      <c r="B255" s="25"/>
      <c r="D255" s="139"/>
      <c r="E255" s="139"/>
      <c r="F255" s="139"/>
      <c r="G255" s="139"/>
      <c r="H255" s="139"/>
      <c r="I255" s="139"/>
      <c r="J255" s="139"/>
      <c r="K255" s="139"/>
      <c r="L255" s="139"/>
      <c r="M255" s="139"/>
      <c r="N255" s="139"/>
      <c r="O255" s="139"/>
      <c r="P255" s="139"/>
      <c r="Q255" s="139"/>
      <c r="AH255" s="25"/>
      <c r="AI255" s="139"/>
      <c r="AJ255" s="139"/>
      <c r="AK255" s="139"/>
      <c r="AL255" s="139"/>
      <c r="AM255" s="139"/>
      <c r="AN255" s="139"/>
      <c r="AO255" s="139"/>
      <c r="AP255" s="139"/>
      <c r="AQ255" s="139"/>
      <c r="AR255" s="139"/>
      <c r="AS255" s="139"/>
      <c r="AT255" s="139"/>
      <c r="AU255" s="139"/>
      <c r="AV255" s="139"/>
      <c r="BX255" s="40"/>
    </row>
    <row r="256" spans="2:76" s="43" customFormat="1" ht="10.5" customHeight="1">
      <c r="B256" s="25"/>
      <c r="D256" s="139"/>
      <c r="E256" s="139"/>
      <c r="F256" s="139"/>
      <c r="G256" s="139"/>
      <c r="H256" s="139"/>
      <c r="I256" s="139"/>
      <c r="J256" s="139"/>
      <c r="K256" s="139"/>
      <c r="L256" s="139"/>
      <c r="M256" s="139"/>
      <c r="N256" s="139"/>
      <c r="O256" s="139"/>
      <c r="P256" s="139"/>
      <c r="Q256" s="139"/>
      <c r="AH256" s="25"/>
      <c r="AI256" s="139"/>
      <c r="AJ256" s="139"/>
      <c r="AK256" s="139"/>
      <c r="AL256" s="139"/>
      <c r="AM256" s="139"/>
      <c r="AN256" s="139"/>
      <c r="AO256" s="139"/>
      <c r="AP256" s="139"/>
      <c r="AQ256" s="139"/>
      <c r="AR256" s="139"/>
      <c r="AS256" s="139"/>
      <c r="AT256" s="139"/>
      <c r="AU256" s="139"/>
      <c r="AV256" s="139"/>
      <c r="BX256" s="40"/>
    </row>
    <row r="257" spans="2:76" s="43" customFormat="1" ht="10.5" customHeight="1">
      <c r="B257" s="25"/>
      <c r="D257" s="139"/>
      <c r="E257" s="139"/>
      <c r="F257" s="139"/>
      <c r="G257" s="139"/>
      <c r="H257" s="139"/>
      <c r="I257" s="139"/>
      <c r="J257" s="139"/>
      <c r="K257" s="139"/>
      <c r="L257" s="139"/>
      <c r="M257" s="139"/>
      <c r="N257" s="139"/>
      <c r="O257" s="139"/>
      <c r="P257" s="139"/>
      <c r="Q257" s="139"/>
      <c r="AH257" s="25"/>
      <c r="AI257" s="139"/>
      <c r="AJ257" s="139"/>
      <c r="AK257" s="139"/>
      <c r="AL257" s="139"/>
      <c r="AM257" s="139"/>
      <c r="AN257" s="139"/>
      <c r="AO257" s="139"/>
      <c r="AP257" s="139"/>
      <c r="AQ257" s="139"/>
      <c r="AR257" s="139"/>
      <c r="AS257" s="139"/>
      <c r="AT257" s="139"/>
      <c r="AU257" s="139"/>
      <c r="AV257" s="139"/>
      <c r="BX257" s="40"/>
    </row>
    <row r="258" spans="2:76" s="43" customFormat="1" ht="10.5" customHeight="1">
      <c r="B258" s="25"/>
      <c r="D258" s="139"/>
      <c r="E258" s="139"/>
      <c r="F258" s="139"/>
      <c r="G258" s="139"/>
      <c r="H258" s="139"/>
      <c r="I258" s="139"/>
      <c r="J258" s="139"/>
      <c r="K258" s="139"/>
      <c r="L258" s="139"/>
      <c r="M258" s="139"/>
      <c r="N258" s="139"/>
      <c r="O258" s="139"/>
      <c r="P258" s="139"/>
      <c r="Q258" s="139"/>
      <c r="AH258" s="25"/>
      <c r="AI258" s="139"/>
      <c r="AJ258" s="139"/>
      <c r="AK258" s="139"/>
      <c r="AL258" s="139"/>
      <c r="AM258" s="139"/>
      <c r="AN258" s="139"/>
      <c r="AO258" s="139"/>
      <c r="AP258" s="139"/>
      <c r="AQ258" s="139"/>
      <c r="AR258" s="139"/>
      <c r="AS258" s="139"/>
      <c r="AT258" s="139"/>
      <c r="AU258" s="139"/>
      <c r="AV258" s="139"/>
      <c r="BX258" s="40"/>
    </row>
    <row r="259" spans="2:76" s="43" customFormat="1" ht="10.5" customHeight="1">
      <c r="B259" s="25"/>
      <c r="D259" s="139"/>
      <c r="E259" s="139"/>
      <c r="F259" s="139"/>
      <c r="G259" s="139"/>
      <c r="H259" s="139"/>
      <c r="I259" s="139"/>
      <c r="J259" s="139"/>
      <c r="K259" s="139"/>
      <c r="L259" s="139"/>
      <c r="M259" s="139"/>
      <c r="N259" s="139"/>
      <c r="O259" s="139"/>
      <c r="P259" s="139"/>
      <c r="Q259" s="139"/>
      <c r="AH259" s="25"/>
      <c r="AI259" s="139"/>
      <c r="AJ259" s="139"/>
      <c r="AK259" s="139"/>
      <c r="AL259" s="139"/>
      <c r="AM259" s="139"/>
      <c r="AN259" s="139"/>
      <c r="AO259" s="139"/>
      <c r="AP259" s="139"/>
      <c r="AQ259" s="139"/>
      <c r="AR259" s="139"/>
      <c r="AS259" s="139"/>
      <c r="AT259" s="139"/>
      <c r="AU259" s="139"/>
      <c r="AV259" s="139"/>
      <c r="BX259" s="40"/>
    </row>
    <row r="260" spans="2:76" s="43" customFormat="1" ht="10.5" customHeight="1">
      <c r="B260" s="25"/>
      <c r="D260" s="139"/>
      <c r="E260" s="139"/>
      <c r="F260" s="139"/>
      <c r="G260" s="139"/>
      <c r="H260" s="139"/>
      <c r="I260" s="139"/>
      <c r="J260" s="139"/>
      <c r="K260" s="139"/>
      <c r="L260" s="139"/>
      <c r="M260" s="139"/>
      <c r="N260" s="139"/>
      <c r="O260" s="139"/>
      <c r="P260" s="139"/>
      <c r="Q260" s="139"/>
      <c r="AH260" s="25"/>
      <c r="AI260" s="139"/>
      <c r="AJ260" s="139"/>
      <c r="AK260" s="139"/>
      <c r="AL260" s="139"/>
      <c r="AM260" s="139"/>
      <c r="AN260" s="139"/>
      <c r="AO260" s="139"/>
      <c r="AP260" s="139"/>
      <c r="AQ260" s="139"/>
      <c r="AR260" s="139"/>
      <c r="AS260" s="139"/>
      <c r="AT260" s="139"/>
      <c r="AU260" s="139"/>
      <c r="AV260" s="139"/>
      <c r="BX260" s="40"/>
    </row>
    <row r="261" spans="2:76" s="43" customFormat="1" ht="10.5" customHeight="1">
      <c r="B261" s="25"/>
      <c r="D261" s="139"/>
      <c r="E261" s="139"/>
      <c r="F261" s="139"/>
      <c r="G261" s="139"/>
      <c r="H261" s="139"/>
      <c r="I261" s="139"/>
      <c r="J261" s="139"/>
      <c r="K261" s="139"/>
      <c r="L261" s="139"/>
      <c r="M261" s="139"/>
      <c r="N261" s="139"/>
      <c r="O261" s="139"/>
      <c r="P261" s="139"/>
      <c r="Q261" s="139"/>
      <c r="AH261" s="25"/>
      <c r="AI261" s="139"/>
      <c r="AJ261" s="139"/>
      <c r="AK261" s="139"/>
      <c r="AL261" s="139"/>
      <c r="AM261" s="139"/>
      <c r="AN261" s="139"/>
      <c r="AO261" s="139"/>
      <c r="AP261" s="139"/>
      <c r="AQ261" s="139"/>
      <c r="AR261" s="139"/>
      <c r="AS261" s="139"/>
      <c r="AT261" s="139"/>
      <c r="AU261" s="139"/>
      <c r="AV261" s="139"/>
      <c r="BX261" s="40"/>
    </row>
    <row r="262" spans="2:76" s="43" customFormat="1" ht="10.5" customHeight="1">
      <c r="B262" s="25"/>
      <c r="D262" s="139"/>
      <c r="E262" s="139"/>
      <c r="F262" s="139"/>
      <c r="G262" s="139"/>
      <c r="H262" s="139"/>
      <c r="I262" s="139"/>
      <c r="J262" s="139"/>
      <c r="K262" s="139"/>
      <c r="L262" s="139"/>
      <c r="M262" s="139"/>
      <c r="N262" s="139"/>
      <c r="O262" s="139"/>
      <c r="P262" s="139"/>
      <c r="Q262" s="139"/>
      <c r="AH262" s="25"/>
      <c r="AI262" s="139"/>
      <c r="AJ262" s="139"/>
      <c r="AK262" s="139"/>
      <c r="AL262" s="139"/>
      <c r="AM262" s="139"/>
      <c r="AN262" s="139"/>
      <c r="AO262" s="139"/>
      <c r="AP262" s="139"/>
      <c r="AQ262" s="139"/>
      <c r="AR262" s="139"/>
      <c r="AS262" s="139"/>
      <c r="AT262" s="139"/>
      <c r="AU262" s="139"/>
      <c r="AV262" s="139"/>
      <c r="BX262" s="40"/>
    </row>
    <row r="263" spans="2:76" s="43" customFormat="1" ht="10.5" customHeight="1">
      <c r="B263" s="25"/>
      <c r="D263" s="139"/>
      <c r="E263" s="139"/>
      <c r="F263" s="139"/>
      <c r="G263" s="139"/>
      <c r="H263" s="139"/>
      <c r="I263" s="139"/>
      <c r="J263" s="139"/>
      <c r="K263" s="139"/>
      <c r="L263" s="139"/>
      <c r="M263" s="139"/>
      <c r="N263" s="139"/>
      <c r="O263" s="139"/>
      <c r="P263" s="139"/>
      <c r="Q263" s="139"/>
      <c r="AH263" s="25"/>
      <c r="AI263" s="139"/>
      <c r="AJ263" s="139"/>
      <c r="AK263" s="139"/>
      <c r="AL263" s="139"/>
      <c r="AM263" s="139"/>
      <c r="AN263" s="139"/>
      <c r="AO263" s="139"/>
      <c r="AP263" s="139"/>
      <c r="AQ263" s="139"/>
      <c r="AR263" s="139"/>
      <c r="AS263" s="139"/>
      <c r="AT263" s="139"/>
      <c r="AU263" s="139"/>
      <c r="AV263" s="139"/>
      <c r="BX263" s="40"/>
    </row>
    <row r="264" spans="2:76" s="43" customFormat="1" ht="10.5" customHeight="1">
      <c r="B264" s="25"/>
      <c r="D264" s="139"/>
      <c r="E264" s="139"/>
      <c r="F264" s="139"/>
      <c r="G264" s="139"/>
      <c r="H264" s="139"/>
      <c r="I264" s="139"/>
      <c r="J264" s="139"/>
      <c r="K264" s="139"/>
      <c r="L264" s="139"/>
      <c r="M264" s="139"/>
      <c r="N264" s="139"/>
      <c r="O264" s="139"/>
      <c r="P264" s="139"/>
      <c r="Q264" s="139"/>
      <c r="AH264" s="25"/>
      <c r="AI264" s="139"/>
      <c r="AJ264" s="139"/>
      <c r="AK264" s="139"/>
      <c r="AL264" s="139"/>
      <c r="AM264" s="139"/>
      <c r="AN264" s="139"/>
      <c r="AO264" s="139"/>
      <c r="AP264" s="139"/>
      <c r="AQ264" s="139"/>
      <c r="AR264" s="139"/>
      <c r="AS264" s="139"/>
      <c r="AT264" s="139"/>
      <c r="AU264" s="139"/>
      <c r="AV264" s="139"/>
      <c r="BX264" s="40"/>
    </row>
    <row r="265" spans="2:76" s="43" customFormat="1" ht="10.5" customHeight="1">
      <c r="B265" s="25"/>
      <c r="D265" s="139"/>
      <c r="E265" s="139"/>
      <c r="F265" s="139"/>
      <c r="G265" s="139"/>
      <c r="H265" s="139"/>
      <c r="I265" s="139"/>
      <c r="J265" s="139"/>
      <c r="K265" s="139"/>
      <c r="L265" s="139"/>
      <c r="M265" s="139"/>
      <c r="N265" s="139"/>
      <c r="O265" s="139"/>
      <c r="P265" s="139"/>
      <c r="Q265" s="139"/>
      <c r="AH265" s="25"/>
      <c r="AI265" s="139"/>
      <c r="AJ265" s="139"/>
      <c r="AK265" s="139"/>
      <c r="AL265" s="139"/>
      <c r="AM265" s="139"/>
      <c r="AN265" s="139"/>
      <c r="AO265" s="139"/>
      <c r="AP265" s="139"/>
      <c r="AQ265" s="139"/>
      <c r="AR265" s="139"/>
      <c r="AS265" s="139"/>
      <c r="AT265" s="139"/>
      <c r="AU265" s="139"/>
      <c r="AV265" s="139"/>
      <c r="BX265" s="40"/>
    </row>
    <row r="266" spans="2:76" s="43" customFormat="1" ht="10.5" customHeight="1">
      <c r="B266" s="25"/>
      <c r="D266" s="139"/>
      <c r="E266" s="139"/>
      <c r="F266" s="139"/>
      <c r="G266" s="139"/>
      <c r="H266" s="139"/>
      <c r="I266" s="139"/>
      <c r="J266" s="139"/>
      <c r="K266" s="139"/>
      <c r="L266" s="139"/>
      <c r="M266" s="139"/>
      <c r="N266" s="139"/>
      <c r="O266" s="139"/>
      <c r="P266" s="139"/>
      <c r="Q266" s="139"/>
      <c r="AH266" s="25"/>
      <c r="AI266" s="139"/>
      <c r="AJ266" s="139"/>
      <c r="AK266" s="139"/>
      <c r="AL266" s="139"/>
      <c r="AM266" s="139"/>
      <c r="AN266" s="139"/>
      <c r="AO266" s="139"/>
      <c r="AP266" s="139"/>
      <c r="AQ266" s="139"/>
      <c r="AR266" s="139"/>
      <c r="AS266" s="139"/>
      <c r="AT266" s="139"/>
      <c r="AU266" s="139"/>
      <c r="AV266" s="139"/>
      <c r="BX266" s="40"/>
    </row>
    <row r="267" spans="2:76" s="43" customFormat="1" ht="10.5" customHeight="1">
      <c r="B267" s="25"/>
      <c r="D267" s="139"/>
      <c r="E267" s="139"/>
      <c r="F267" s="139"/>
      <c r="G267" s="139"/>
      <c r="H267" s="139"/>
      <c r="I267" s="139"/>
      <c r="J267" s="139"/>
      <c r="K267" s="139"/>
      <c r="L267" s="139"/>
      <c r="M267" s="139"/>
      <c r="N267" s="139"/>
      <c r="O267" s="139"/>
      <c r="P267" s="139"/>
      <c r="Q267" s="139"/>
      <c r="AH267" s="25"/>
      <c r="AI267" s="139"/>
      <c r="AJ267" s="139"/>
      <c r="AK267" s="139"/>
      <c r="AL267" s="139"/>
      <c r="AM267" s="139"/>
      <c r="AN267" s="139"/>
      <c r="AO267" s="139"/>
      <c r="AP267" s="139"/>
      <c r="AQ267" s="139"/>
      <c r="AR267" s="139"/>
      <c r="AS267" s="139"/>
      <c r="AT267" s="139"/>
      <c r="AU267" s="139"/>
      <c r="AV267" s="139"/>
      <c r="BX267" s="40"/>
    </row>
    <row r="268" spans="2:76" s="43" customFormat="1" ht="10.5" customHeight="1">
      <c r="B268" s="25"/>
      <c r="D268" s="139"/>
      <c r="E268" s="139"/>
      <c r="F268" s="139"/>
      <c r="G268" s="139"/>
      <c r="H268" s="139"/>
      <c r="I268" s="139"/>
      <c r="J268" s="139"/>
      <c r="K268" s="139"/>
      <c r="L268" s="139"/>
      <c r="M268" s="139"/>
      <c r="N268" s="139"/>
      <c r="O268" s="139"/>
      <c r="P268" s="139"/>
      <c r="Q268" s="139"/>
      <c r="AH268" s="25"/>
      <c r="AI268" s="139"/>
      <c r="AJ268" s="139"/>
      <c r="AK268" s="139"/>
      <c r="AL268" s="139"/>
      <c r="AM268" s="139"/>
      <c r="AN268" s="139"/>
      <c r="AO268" s="139"/>
      <c r="AP268" s="139"/>
      <c r="AQ268" s="139"/>
      <c r="AR268" s="139"/>
      <c r="AS268" s="139"/>
      <c r="AT268" s="139"/>
      <c r="AU268" s="139"/>
      <c r="AV268" s="139"/>
      <c r="BX268" s="40"/>
    </row>
    <row r="269" spans="2:76" s="43" customFormat="1" ht="10.5" customHeight="1">
      <c r="B269" s="25"/>
      <c r="D269" s="139"/>
      <c r="E269" s="139"/>
      <c r="F269" s="139"/>
      <c r="G269" s="139"/>
      <c r="H269" s="139"/>
      <c r="I269" s="139"/>
      <c r="J269" s="139"/>
      <c r="K269" s="139"/>
      <c r="L269" s="139"/>
      <c r="M269" s="139"/>
      <c r="N269" s="139"/>
      <c r="O269" s="139"/>
      <c r="P269" s="139"/>
      <c r="Q269" s="139"/>
      <c r="AH269" s="25"/>
      <c r="AI269" s="139"/>
      <c r="AJ269" s="139"/>
      <c r="AK269" s="139"/>
      <c r="AL269" s="139"/>
      <c r="AM269" s="139"/>
      <c r="AN269" s="139"/>
      <c r="AO269" s="139"/>
      <c r="AP269" s="139"/>
      <c r="AQ269" s="139"/>
      <c r="AR269" s="139"/>
      <c r="AS269" s="139"/>
      <c r="AT269" s="139"/>
      <c r="AU269" s="139"/>
      <c r="AV269" s="139"/>
      <c r="BX269" s="40"/>
    </row>
    <row r="270" spans="2:76" s="43" customFormat="1" ht="10.5" customHeight="1">
      <c r="B270" s="25"/>
      <c r="D270" s="139"/>
      <c r="E270" s="139"/>
      <c r="F270" s="139"/>
      <c r="G270" s="139"/>
      <c r="H270" s="139"/>
      <c r="I270" s="139"/>
      <c r="J270" s="139"/>
      <c r="K270" s="139"/>
      <c r="L270" s="139"/>
      <c r="M270" s="139"/>
      <c r="N270" s="139"/>
      <c r="O270" s="139"/>
      <c r="P270" s="139"/>
      <c r="Q270" s="139"/>
      <c r="AH270" s="25"/>
      <c r="AI270" s="139"/>
      <c r="AJ270" s="139"/>
      <c r="AK270" s="139"/>
      <c r="AL270" s="139"/>
      <c r="AM270" s="139"/>
      <c r="AN270" s="139"/>
      <c r="AO270" s="139"/>
      <c r="AP270" s="139"/>
      <c r="AQ270" s="139"/>
      <c r="AR270" s="139"/>
      <c r="AS270" s="139"/>
      <c r="AT270" s="139"/>
      <c r="AU270" s="139"/>
      <c r="AV270" s="139"/>
      <c r="BX270" s="40"/>
    </row>
    <row r="271" spans="2:76" s="43" customFormat="1" ht="10.5" customHeight="1">
      <c r="B271" s="25"/>
      <c r="D271" s="139"/>
      <c r="E271" s="139"/>
      <c r="F271" s="139"/>
      <c r="G271" s="139"/>
      <c r="H271" s="139"/>
      <c r="I271" s="139"/>
      <c r="J271" s="139"/>
      <c r="K271" s="139"/>
      <c r="L271" s="139"/>
      <c r="M271" s="139"/>
      <c r="N271" s="139"/>
      <c r="O271" s="139"/>
      <c r="P271" s="139"/>
      <c r="Q271" s="139"/>
      <c r="AH271" s="25"/>
      <c r="AI271" s="139"/>
      <c r="AJ271" s="139"/>
      <c r="AK271" s="139"/>
      <c r="AL271" s="139"/>
      <c r="AM271" s="139"/>
      <c r="AN271" s="139"/>
      <c r="AO271" s="139"/>
      <c r="AP271" s="139"/>
      <c r="AQ271" s="139"/>
      <c r="AR271" s="139"/>
      <c r="AS271" s="139"/>
      <c r="AT271" s="139"/>
      <c r="AU271" s="139"/>
      <c r="AV271" s="139"/>
      <c r="BX271" s="40"/>
    </row>
    <row r="272" spans="2:76" s="43" customFormat="1" ht="10.5" customHeight="1">
      <c r="B272" s="25"/>
      <c r="D272" s="139"/>
      <c r="E272" s="139"/>
      <c r="F272" s="139"/>
      <c r="G272" s="139"/>
      <c r="H272" s="139"/>
      <c r="I272" s="139"/>
      <c r="J272" s="139"/>
      <c r="K272" s="139"/>
      <c r="L272" s="139"/>
      <c r="M272" s="139"/>
      <c r="N272" s="139"/>
      <c r="O272" s="139"/>
      <c r="P272" s="139"/>
      <c r="Q272" s="139"/>
      <c r="AH272" s="25"/>
      <c r="AI272" s="139"/>
      <c r="AJ272" s="139"/>
      <c r="AK272" s="139"/>
      <c r="AL272" s="139"/>
      <c r="AM272" s="139"/>
      <c r="AN272" s="139"/>
      <c r="AO272" s="139"/>
      <c r="AP272" s="139"/>
      <c r="AQ272" s="139"/>
      <c r="AR272" s="139"/>
      <c r="AS272" s="139"/>
      <c r="AT272" s="139"/>
      <c r="AU272" s="139"/>
      <c r="AV272" s="139"/>
      <c r="BX272" s="40"/>
    </row>
    <row r="273" spans="2:76" s="43" customFormat="1" ht="10.5" customHeight="1">
      <c r="B273" s="25"/>
      <c r="D273" s="139"/>
      <c r="E273" s="139"/>
      <c r="F273" s="139"/>
      <c r="G273" s="139"/>
      <c r="H273" s="139"/>
      <c r="I273" s="139"/>
      <c r="J273" s="139"/>
      <c r="K273" s="139"/>
      <c r="L273" s="139"/>
      <c r="M273" s="139"/>
      <c r="N273" s="139"/>
      <c r="O273" s="139"/>
      <c r="P273" s="139"/>
      <c r="Q273" s="139"/>
      <c r="AH273" s="25"/>
      <c r="AI273" s="139"/>
      <c r="AJ273" s="139"/>
      <c r="AK273" s="139"/>
      <c r="AL273" s="139"/>
      <c r="AM273" s="139"/>
      <c r="AN273" s="139"/>
      <c r="AO273" s="139"/>
      <c r="AP273" s="139"/>
      <c r="AQ273" s="139"/>
      <c r="AR273" s="139"/>
      <c r="AS273" s="139"/>
      <c r="AT273" s="139"/>
      <c r="AU273" s="139"/>
      <c r="AV273" s="139"/>
      <c r="BX273" s="40"/>
    </row>
    <row r="274" spans="2:76" s="43" customFormat="1" ht="10.5" customHeight="1">
      <c r="B274" s="25"/>
      <c r="D274" s="139"/>
      <c r="E274" s="139"/>
      <c r="F274" s="139"/>
      <c r="G274" s="139"/>
      <c r="H274" s="139"/>
      <c r="I274" s="139"/>
      <c r="J274" s="139"/>
      <c r="K274" s="139"/>
      <c r="L274" s="139"/>
      <c r="M274" s="139"/>
      <c r="N274" s="139"/>
      <c r="O274" s="139"/>
      <c r="P274" s="139"/>
      <c r="Q274" s="139"/>
      <c r="AH274" s="25"/>
      <c r="AI274" s="139"/>
      <c r="AJ274" s="139"/>
      <c r="AK274" s="139"/>
      <c r="AL274" s="139"/>
      <c r="AM274" s="139"/>
      <c r="AN274" s="139"/>
      <c r="AO274" s="139"/>
      <c r="AP274" s="139"/>
      <c r="AQ274" s="139"/>
      <c r="AR274" s="139"/>
      <c r="AS274" s="139"/>
      <c r="AT274" s="139"/>
      <c r="AU274" s="139"/>
      <c r="AV274" s="139"/>
      <c r="BX274" s="40"/>
    </row>
    <row r="275" spans="2:76" s="43" customFormat="1" ht="10.5" customHeight="1">
      <c r="B275" s="25"/>
      <c r="D275" s="139"/>
      <c r="E275" s="139"/>
      <c r="F275" s="139"/>
      <c r="G275" s="139"/>
      <c r="H275" s="139"/>
      <c r="I275" s="139"/>
      <c r="J275" s="139"/>
      <c r="K275" s="139"/>
      <c r="L275" s="139"/>
      <c r="M275" s="139"/>
      <c r="N275" s="139"/>
      <c r="O275" s="139"/>
      <c r="P275" s="139"/>
      <c r="Q275" s="139"/>
      <c r="AH275" s="25"/>
      <c r="AI275" s="139"/>
      <c r="AJ275" s="139"/>
      <c r="AK275" s="139"/>
      <c r="AL275" s="139"/>
      <c r="AM275" s="139"/>
      <c r="AN275" s="139"/>
      <c r="AO275" s="139"/>
      <c r="AP275" s="139"/>
      <c r="AQ275" s="139"/>
      <c r="AR275" s="139"/>
      <c r="AS275" s="139"/>
      <c r="AT275" s="139"/>
      <c r="AU275" s="139"/>
      <c r="AV275" s="139"/>
      <c r="BX275" s="40"/>
    </row>
    <row r="276" spans="2:76" s="43" customFormat="1" ht="10.5" customHeight="1">
      <c r="B276" s="25"/>
      <c r="D276" s="139"/>
      <c r="E276" s="139"/>
      <c r="F276" s="139"/>
      <c r="G276" s="139"/>
      <c r="H276" s="139"/>
      <c r="I276" s="139"/>
      <c r="J276" s="139"/>
      <c r="K276" s="139"/>
      <c r="L276" s="139"/>
      <c r="M276" s="139"/>
      <c r="N276" s="139"/>
      <c r="O276" s="139"/>
      <c r="P276" s="139"/>
      <c r="Q276" s="139"/>
      <c r="AH276" s="25"/>
      <c r="AI276" s="139"/>
      <c r="AJ276" s="139"/>
      <c r="AK276" s="139"/>
      <c r="AL276" s="139"/>
      <c r="AM276" s="139"/>
      <c r="AN276" s="139"/>
      <c r="AO276" s="139"/>
      <c r="AP276" s="139"/>
      <c r="AQ276" s="139"/>
      <c r="AR276" s="139"/>
      <c r="AS276" s="139"/>
      <c r="AT276" s="139"/>
      <c r="AU276" s="139"/>
      <c r="AV276" s="139"/>
      <c r="BX276" s="40"/>
    </row>
    <row r="277" spans="2:76" s="43" customFormat="1" ht="10.5" customHeight="1">
      <c r="B277" s="25"/>
      <c r="D277" s="139"/>
      <c r="E277" s="139"/>
      <c r="F277" s="139"/>
      <c r="G277" s="139"/>
      <c r="H277" s="139"/>
      <c r="I277" s="139"/>
      <c r="J277" s="139"/>
      <c r="K277" s="139"/>
      <c r="L277" s="139"/>
      <c r="M277" s="139"/>
      <c r="N277" s="139"/>
      <c r="O277" s="139"/>
      <c r="P277" s="139"/>
      <c r="Q277" s="139"/>
      <c r="AH277" s="25"/>
      <c r="AI277" s="139"/>
      <c r="AJ277" s="139"/>
      <c r="AK277" s="139"/>
      <c r="AL277" s="139"/>
      <c r="AM277" s="139"/>
      <c r="AN277" s="139"/>
      <c r="AO277" s="139"/>
      <c r="AP277" s="139"/>
      <c r="AQ277" s="139"/>
      <c r="AR277" s="139"/>
      <c r="AS277" s="139"/>
      <c r="AT277" s="139"/>
      <c r="AU277" s="139"/>
      <c r="AV277" s="139"/>
      <c r="BX277" s="40"/>
    </row>
    <row r="278" spans="2:76" s="43" customFormat="1" ht="10.5" customHeight="1">
      <c r="B278" s="25"/>
      <c r="D278" s="139"/>
      <c r="E278" s="139"/>
      <c r="F278" s="139"/>
      <c r="G278" s="139"/>
      <c r="H278" s="139"/>
      <c r="I278" s="139"/>
      <c r="J278" s="139"/>
      <c r="K278" s="139"/>
      <c r="L278" s="139"/>
      <c r="M278" s="139"/>
      <c r="N278" s="139"/>
      <c r="O278" s="139"/>
      <c r="P278" s="139"/>
      <c r="Q278" s="139"/>
      <c r="AH278" s="25"/>
      <c r="AI278" s="139"/>
      <c r="AJ278" s="139"/>
      <c r="AK278" s="139"/>
      <c r="AL278" s="139"/>
      <c r="AM278" s="139"/>
      <c r="AN278" s="139"/>
      <c r="AO278" s="139"/>
      <c r="AP278" s="139"/>
      <c r="AQ278" s="139"/>
      <c r="AR278" s="139"/>
      <c r="AS278" s="139"/>
      <c r="AT278" s="139"/>
      <c r="AU278" s="139"/>
      <c r="AV278" s="139"/>
      <c r="BX278" s="40"/>
    </row>
    <row r="279" spans="2:76" s="43" customFormat="1" ht="10.5" customHeight="1">
      <c r="B279" s="25"/>
      <c r="D279" s="139"/>
      <c r="E279" s="139"/>
      <c r="F279" s="139"/>
      <c r="G279" s="139"/>
      <c r="H279" s="139"/>
      <c r="I279" s="139"/>
      <c r="J279" s="139"/>
      <c r="K279" s="139"/>
      <c r="L279" s="139"/>
      <c r="M279" s="139"/>
      <c r="N279" s="139"/>
      <c r="O279" s="139"/>
      <c r="P279" s="139"/>
      <c r="Q279" s="139"/>
      <c r="AH279" s="25"/>
      <c r="AI279" s="139"/>
      <c r="AJ279" s="139"/>
      <c r="AK279" s="139"/>
      <c r="AL279" s="139"/>
      <c r="AM279" s="139"/>
      <c r="AN279" s="139"/>
      <c r="AO279" s="139"/>
      <c r="AP279" s="139"/>
      <c r="AQ279" s="139"/>
      <c r="AR279" s="139"/>
      <c r="AS279" s="139"/>
      <c r="AT279" s="139"/>
      <c r="AU279" s="139"/>
      <c r="AV279" s="139"/>
      <c r="BX279" s="40"/>
    </row>
    <row r="280" spans="2:76" s="43" customFormat="1" ht="10.5" customHeight="1">
      <c r="B280" s="25"/>
      <c r="D280" s="139"/>
      <c r="E280" s="139"/>
      <c r="F280" s="139"/>
      <c r="G280" s="139"/>
      <c r="H280" s="139"/>
      <c r="I280" s="139"/>
      <c r="J280" s="139"/>
      <c r="K280" s="139"/>
      <c r="L280" s="139"/>
      <c r="M280" s="139"/>
      <c r="N280" s="139"/>
      <c r="O280" s="139"/>
      <c r="P280" s="139"/>
      <c r="Q280" s="139"/>
      <c r="AH280" s="25"/>
      <c r="AI280" s="139"/>
      <c r="AJ280" s="139"/>
      <c r="AK280" s="139"/>
      <c r="AL280" s="139"/>
      <c r="AM280" s="139"/>
      <c r="AN280" s="139"/>
      <c r="AO280" s="139"/>
      <c r="AP280" s="139"/>
      <c r="AQ280" s="139"/>
      <c r="AR280" s="139"/>
      <c r="AS280" s="139"/>
      <c r="AT280" s="139"/>
      <c r="AU280" s="139"/>
      <c r="AV280" s="139"/>
      <c r="BX280" s="40"/>
    </row>
    <row r="281" spans="2:76" s="43" customFormat="1" ht="10.5" customHeight="1">
      <c r="B281" s="25"/>
      <c r="D281" s="139"/>
      <c r="E281" s="139"/>
      <c r="F281" s="139"/>
      <c r="G281" s="139"/>
      <c r="H281" s="139"/>
      <c r="I281" s="139"/>
      <c r="J281" s="139"/>
      <c r="K281" s="139"/>
      <c r="L281" s="139"/>
      <c r="M281" s="139"/>
      <c r="N281" s="139"/>
      <c r="O281" s="139"/>
      <c r="P281" s="139"/>
      <c r="Q281" s="139"/>
      <c r="AH281" s="25"/>
      <c r="AI281" s="139"/>
      <c r="AJ281" s="139"/>
      <c r="AK281" s="139"/>
      <c r="AL281" s="139"/>
      <c r="AM281" s="139"/>
      <c r="AN281" s="139"/>
      <c r="AO281" s="139"/>
      <c r="AP281" s="139"/>
      <c r="AQ281" s="139"/>
      <c r="AR281" s="139"/>
      <c r="AS281" s="139"/>
      <c r="AT281" s="139"/>
      <c r="AU281" s="139"/>
      <c r="AV281" s="139"/>
      <c r="BX281" s="40"/>
    </row>
    <row r="282" spans="2:76" s="43" customFormat="1" ht="10.5" customHeight="1">
      <c r="B282" s="25"/>
      <c r="D282" s="139"/>
      <c r="E282" s="139"/>
      <c r="F282" s="139"/>
      <c r="G282" s="139"/>
      <c r="H282" s="139"/>
      <c r="I282" s="139"/>
      <c r="J282" s="139"/>
      <c r="K282" s="139"/>
      <c r="L282" s="139"/>
      <c r="M282" s="139"/>
      <c r="N282" s="139"/>
      <c r="O282" s="139"/>
      <c r="P282" s="139"/>
      <c r="Q282" s="139"/>
      <c r="AH282" s="25"/>
      <c r="AI282" s="139"/>
      <c r="AJ282" s="139"/>
      <c r="AK282" s="139"/>
      <c r="AL282" s="139"/>
      <c r="AM282" s="139"/>
      <c r="AN282" s="139"/>
      <c r="AO282" s="139"/>
      <c r="AP282" s="139"/>
      <c r="AQ282" s="139"/>
      <c r="AR282" s="139"/>
      <c r="AS282" s="139"/>
      <c r="AT282" s="139"/>
      <c r="AU282" s="139"/>
      <c r="AV282" s="139"/>
      <c r="BX282" s="40"/>
    </row>
    <row r="283" spans="2:76" s="43" customFormat="1" ht="10.5" customHeight="1">
      <c r="B283" s="25"/>
      <c r="D283" s="139"/>
      <c r="E283" s="139"/>
      <c r="F283" s="139"/>
      <c r="G283" s="139"/>
      <c r="H283" s="139"/>
      <c r="I283" s="139"/>
      <c r="J283" s="139"/>
      <c r="K283" s="139"/>
      <c r="L283" s="139"/>
      <c r="M283" s="139"/>
      <c r="N283" s="139"/>
      <c r="O283" s="139"/>
      <c r="P283" s="139"/>
      <c r="Q283" s="139"/>
      <c r="AH283" s="25"/>
      <c r="AI283" s="139"/>
      <c r="AJ283" s="139"/>
      <c r="AK283" s="139"/>
      <c r="AL283" s="139"/>
      <c r="AM283" s="139"/>
      <c r="AN283" s="139"/>
      <c r="AO283" s="139"/>
      <c r="AP283" s="139"/>
      <c r="AQ283" s="139"/>
      <c r="AR283" s="139"/>
      <c r="AS283" s="139"/>
      <c r="AT283" s="139"/>
      <c r="AU283" s="139"/>
      <c r="AV283" s="139"/>
      <c r="BX283" s="40"/>
    </row>
    <row r="284" spans="2:76" s="43" customFormat="1" ht="10.5" customHeight="1">
      <c r="B284" s="25"/>
      <c r="D284" s="139"/>
      <c r="E284" s="139"/>
      <c r="F284" s="139"/>
      <c r="G284" s="139"/>
      <c r="H284" s="139"/>
      <c r="I284" s="139"/>
      <c r="J284" s="139"/>
      <c r="K284" s="139"/>
      <c r="L284" s="139"/>
      <c r="M284" s="139"/>
      <c r="N284" s="139"/>
      <c r="O284" s="139"/>
      <c r="P284" s="139"/>
      <c r="Q284" s="139"/>
      <c r="AH284" s="25"/>
      <c r="AI284" s="139"/>
      <c r="AJ284" s="139"/>
      <c r="AK284" s="139"/>
      <c r="AL284" s="139"/>
      <c r="AM284" s="139"/>
      <c r="AN284" s="139"/>
      <c r="AO284" s="139"/>
      <c r="AP284" s="139"/>
      <c r="AQ284" s="139"/>
      <c r="AR284" s="139"/>
      <c r="AS284" s="139"/>
      <c r="AT284" s="139"/>
      <c r="AU284" s="139"/>
      <c r="AV284" s="139"/>
    </row>
  </sheetData>
  <conditionalFormatting sqref="BX230:BX283 BS2:BY229">
    <cfRule type="cellIs" dxfId="5" priority="1" operator="equal">
      <formula>"Fail"</formula>
    </cfRule>
    <cfRule type="cellIs" dxfId="4" priority="2" operator="equal">
      <formula>"Pass"</formula>
    </cfRule>
  </conditionalFormatting>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U289"/>
  <sheetViews>
    <sheetView workbookViewId="0">
      <pane xSplit="1" ySplit="3" topLeftCell="B4" activePane="bottomRight" state="frozen"/>
      <selection activeCell="A3" sqref="A3"/>
      <selection pane="topRight" activeCell="C3" sqref="C3"/>
      <selection pane="bottomLeft" activeCell="A4" sqref="A4"/>
      <selection pane="bottomRight" activeCell="A4" sqref="A4"/>
    </sheetView>
  </sheetViews>
  <sheetFormatPr defaultColWidth="8.77734375" defaultRowHeight="10.5" customHeight="1"/>
  <cols>
    <col min="1" max="1" width="13.44140625" style="27" customWidth="1"/>
    <col min="2" max="2" width="26.109375" style="36" bestFit="1" customWidth="1"/>
    <col min="3" max="3" width="5.44140625" style="36" bestFit="1" customWidth="1"/>
    <col min="4" max="4" width="6.6640625" style="27" bestFit="1" customWidth="1"/>
    <col min="5" max="5" width="5.44140625" style="27" bestFit="1" customWidth="1"/>
    <col min="6" max="6" width="12.6640625" style="36" customWidth="1"/>
    <col min="7" max="8" width="4.77734375" style="36" customWidth="1"/>
    <col min="9" max="9" width="5.44140625" style="36" customWidth="1"/>
    <col min="10" max="16" width="4.77734375" style="36" customWidth="1"/>
    <col min="17" max="17" width="7.33203125" style="36" bestFit="1" customWidth="1"/>
    <col min="18" max="28" width="4.77734375" style="36" customWidth="1"/>
    <col min="29" max="29" width="5.6640625" style="36" bestFit="1" customWidth="1"/>
    <col min="30" max="30" width="5.33203125" style="36" customWidth="1"/>
    <col min="31" max="41" width="5" style="36" customWidth="1"/>
    <col min="42" max="51" width="5.109375" style="36" customWidth="1"/>
    <col min="52" max="52" width="7.33203125" style="36" bestFit="1" customWidth="1"/>
    <col min="53" max="53" width="5.44140625" style="36" customWidth="1"/>
    <col min="54" max="54" width="4.77734375" style="36" bestFit="1" customWidth="1"/>
    <col min="55" max="55" width="5.77734375" style="36" customWidth="1"/>
    <col min="56" max="56" width="13.44140625" style="27" customWidth="1"/>
    <col min="57" max="57" width="5" style="142" bestFit="1" customWidth="1"/>
    <col min="58" max="58" width="6.109375" style="142" bestFit="1" customWidth="1"/>
    <col min="59" max="59" width="5.77734375" style="142" bestFit="1" customWidth="1"/>
    <col min="60" max="62" width="6.109375" style="142" bestFit="1" customWidth="1"/>
    <col min="63" max="68" width="5" style="142" bestFit="1" customWidth="1"/>
    <col min="69" max="69" width="4.77734375" style="142" customWidth="1"/>
    <col min="70" max="70" width="7.77734375" style="142" bestFit="1" customWidth="1"/>
    <col min="71" max="71" width="7.77734375" style="142" customWidth="1"/>
    <col min="72" max="92" width="6" style="36" customWidth="1"/>
    <col min="93" max="93" width="6" style="36" bestFit="1" customWidth="1"/>
    <col min="94" max="94" width="7.33203125" style="36" bestFit="1" customWidth="1"/>
    <col min="95" max="95" width="5.44140625" style="36" customWidth="1"/>
    <col min="96" max="96" width="7.6640625" style="36" bestFit="1" customWidth="1"/>
    <col min="97" max="97" width="9" style="36" bestFit="1" customWidth="1"/>
    <col min="98" max="98" width="10.77734375" style="36" bestFit="1" customWidth="1"/>
    <col min="99" max="99" width="5.44140625" style="36" customWidth="1"/>
    <col min="100" max="16384" width="8.77734375" style="36"/>
  </cols>
  <sheetData>
    <row r="1" spans="1:99" s="28" customFormat="1" ht="10.5" customHeight="1">
      <c r="A1" s="155" t="s">
        <v>691</v>
      </c>
      <c r="C1" s="39"/>
      <c r="D1" s="37"/>
      <c r="E1" s="38"/>
      <c r="F1" s="39"/>
      <c r="G1" s="40"/>
      <c r="H1" s="40"/>
      <c r="I1" s="40"/>
      <c r="J1" s="40"/>
      <c r="K1" s="40"/>
      <c r="L1" s="40"/>
      <c r="M1" s="40"/>
      <c r="N1" s="40"/>
      <c r="O1" s="40"/>
      <c r="P1" s="40"/>
      <c r="Q1" s="24"/>
      <c r="R1" s="24"/>
      <c r="S1" s="40"/>
      <c r="T1" s="40"/>
      <c r="U1" s="40"/>
      <c r="V1" s="40"/>
      <c r="W1" s="40"/>
      <c r="X1" s="40"/>
      <c r="Y1" s="40"/>
      <c r="Z1" s="40"/>
      <c r="AA1" s="40"/>
      <c r="AB1" s="40"/>
      <c r="AC1" s="40"/>
      <c r="AD1" s="40"/>
      <c r="AE1" s="39"/>
      <c r="AF1" s="39"/>
      <c r="AG1" s="39"/>
      <c r="AH1" s="39"/>
      <c r="AI1" s="39"/>
      <c r="AJ1" s="39"/>
      <c r="AK1" s="39"/>
      <c r="AL1" s="39"/>
      <c r="AM1" s="39"/>
      <c r="AN1" s="39"/>
      <c r="AO1" s="39"/>
      <c r="AP1" s="39"/>
      <c r="AQ1" s="39"/>
      <c r="AR1" s="39"/>
      <c r="AS1" s="39"/>
      <c r="AT1" s="39"/>
      <c r="AU1" s="39"/>
      <c r="AV1" s="39"/>
      <c r="AW1" s="39"/>
      <c r="AX1" s="39"/>
      <c r="AY1" s="39"/>
      <c r="AZ1" s="39"/>
      <c r="BA1" s="39"/>
      <c r="BB1" s="39"/>
      <c r="BC1" s="39"/>
      <c r="BD1" s="37"/>
      <c r="BE1" s="119"/>
      <c r="BF1" s="119"/>
      <c r="BG1" s="119"/>
      <c r="BH1" s="119"/>
      <c r="BI1" s="119"/>
      <c r="BJ1" s="119"/>
      <c r="BK1" s="119"/>
      <c r="BL1" s="119"/>
      <c r="BM1" s="119"/>
      <c r="BN1" s="119"/>
      <c r="BO1" s="119"/>
      <c r="BP1" s="119"/>
      <c r="BQ1" s="119"/>
      <c r="BR1" s="133"/>
      <c r="BS1" s="133"/>
      <c r="BT1" s="115"/>
      <c r="BU1" s="115"/>
      <c r="BV1" s="115"/>
      <c r="BW1" s="115"/>
      <c r="BX1" s="115"/>
      <c r="BY1" s="115"/>
      <c r="BZ1" s="115"/>
      <c r="CA1" s="115"/>
      <c r="CB1" s="115"/>
      <c r="CC1" s="115"/>
      <c r="CD1" s="115"/>
      <c r="CE1" s="115"/>
      <c r="CF1" s="115"/>
      <c r="CG1" s="115"/>
      <c r="CH1" s="115"/>
      <c r="CI1" s="115"/>
      <c r="CJ1" s="115"/>
      <c r="CK1" s="115"/>
      <c r="CL1" s="115"/>
      <c r="CM1" s="115"/>
      <c r="CN1" s="115"/>
      <c r="CO1" s="115"/>
      <c r="CP1" s="115"/>
      <c r="CQ1" s="115"/>
      <c r="CR1" s="115"/>
      <c r="CS1" s="114"/>
      <c r="CT1" s="114"/>
      <c r="CU1" s="39"/>
    </row>
    <row r="2" spans="1:99" s="1" customFormat="1" ht="10.5" customHeight="1">
      <c r="A2" s="155" t="s">
        <v>692</v>
      </c>
      <c r="C2" s="2"/>
      <c r="D2" s="6"/>
      <c r="E2" s="6"/>
      <c r="G2" s="3">
        <f>28.0855+2*15.9994</f>
        <v>60.084299999999999</v>
      </c>
      <c r="H2" s="3">
        <f>47.867+2*15.9994</f>
        <v>79.865799999999993</v>
      </c>
      <c r="I2" s="3">
        <f>26.981538*2+3*15.9994</f>
        <v>101.961276</v>
      </c>
      <c r="J2" s="3">
        <f>55.845+15.9994</f>
        <v>71.844399999999993</v>
      </c>
      <c r="K2" s="3">
        <f>54.938049+15.9994</f>
        <v>70.937449000000001</v>
      </c>
      <c r="L2" s="3">
        <f>24.305+15.9994</f>
        <v>40.304400000000001</v>
      </c>
      <c r="M2" s="3">
        <f>40.078+15.9994</f>
        <v>56.077400000000004</v>
      </c>
      <c r="N2" s="3">
        <f>2*22.98977+15.9994</f>
        <v>61.978940000000001</v>
      </c>
      <c r="O2" s="3">
        <f>2*39.0983+15.9994</f>
        <v>94.195999999999998</v>
      </c>
      <c r="P2" s="3">
        <f>2*30.97376+15.9994*5</f>
        <v>141.94452000000001</v>
      </c>
      <c r="Q2" s="2"/>
      <c r="R2" s="2"/>
      <c r="T2" s="3"/>
      <c r="U2" s="3"/>
      <c r="V2" s="3"/>
      <c r="W2" s="3"/>
      <c r="X2" s="3"/>
      <c r="Y2" s="3"/>
      <c r="Z2" s="3"/>
      <c r="AA2" s="3"/>
      <c r="AB2" s="3"/>
      <c r="AC2" s="3"/>
      <c r="AD2" s="3"/>
      <c r="AE2" s="2" t="s">
        <v>230</v>
      </c>
      <c r="AF2" s="2"/>
      <c r="AG2" s="2"/>
      <c r="AH2" s="2"/>
      <c r="AI2" s="2"/>
      <c r="AJ2" s="2"/>
      <c r="AK2" s="2"/>
      <c r="AL2" s="2"/>
      <c r="AM2" s="2"/>
      <c r="AN2" s="2"/>
      <c r="AO2" s="2"/>
      <c r="AP2" s="2" t="s">
        <v>231</v>
      </c>
      <c r="AQ2" s="2"/>
      <c r="AR2" s="2"/>
      <c r="AS2" s="2"/>
      <c r="AT2" s="2"/>
      <c r="AU2" s="2"/>
      <c r="AV2" s="2"/>
      <c r="AW2" s="2"/>
      <c r="AX2" s="2"/>
      <c r="AY2" s="2"/>
      <c r="AZ2" s="2"/>
      <c r="BA2" s="2"/>
      <c r="BB2" s="2"/>
      <c r="BC2" s="2"/>
      <c r="BD2" s="7"/>
      <c r="BE2" s="120">
        <f>28.0855+2*15.9994</f>
        <v>60.084299999999999</v>
      </c>
      <c r="BF2" s="120">
        <f>47.867+2*15.9994</f>
        <v>79.865799999999993</v>
      </c>
      <c r="BG2" s="120">
        <f>26.981538*2+3*15.9994</f>
        <v>101.961276</v>
      </c>
      <c r="BH2" s="120">
        <f>2*51.9961+3*15.9994</f>
        <v>151.99039999999999</v>
      </c>
      <c r="BI2" s="120">
        <f>55.845+15.9994</f>
        <v>71.844399999999993</v>
      </c>
      <c r="BJ2" s="120">
        <f>24.305+15.9994</f>
        <v>40.304400000000001</v>
      </c>
      <c r="BK2" s="120">
        <f>40.078+15.9994</f>
        <v>56.077400000000004</v>
      </c>
      <c r="BL2" s="120">
        <f>54.938049+15.9994</f>
        <v>70.937449000000001</v>
      </c>
      <c r="BM2" s="120">
        <f>2*22.98977+15.9994</f>
        <v>61.978940000000001</v>
      </c>
      <c r="BN2" s="120">
        <f>2*39.0983+15.9994</f>
        <v>94.195999999999998</v>
      </c>
      <c r="BO2" s="120">
        <f>18.9984032</f>
        <v>18.998403199999998</v>
      </c>
      <c r="BP2" s="120">
        <v>35.4527</v>
      </c>
      <c r="BQ2" s="120"/>
      <c r="BR2" s="134">
        <f>2*55.845+3*15.9994</f>
        <v>159.68819999999999</v>
      </c>
      <c r="BS2" s="134"/>
      <c r="BT2" s="118"/>
      <c r="BU2" s="118"/>
      <c r="BV2" s="118"/>
      <c r="BW2" s="118"/>
      <c r="BX2" s="118"/>
      <c r="BY2" s="118"/>
      <c r="BZ2" s="118"/>
      <c r="CA2" s="118"/>
      <c r="CB2" s="118"/>
      <c r="CC2" s="118"/>
      <c r="CD2" s="118"/>
      <c r="CE2" s="118"/>
      <c r="CF2" s="118"/>
      <c r="CG2" s="118"/>
      <c r="CH2" s="118"/>
      <c r="CI2" s="118"/>
      <c r="CJ2" s="118"/>
      <c r="CK2" s="118"/>
      <c r="CL2" s="118"/>
      <c r="CM2" s="116"/>
      <c r="CN2" s="116"/>
      <c r="CO2" s="118"/>
      <c r="CP2" s="118"/>
      <c r="CQ2" s="118"/>
      <c r="CR2" s="118"/>
      <c r="CS2" s="118"/>
      <c r="CT2" s="118"/>
    </row>
    <row r="3" spans="1:99" s="71" customFormat="1" ht="12" thickBot="1">
      <c r="A3" s="72" t="s">
        <v>605</v>
      </c>
      <c r="B3" s="71" t="s">
        <v>604</v>
      </c>
      <c r="C3" s="67" t="s">
        <v>287</v>
      </c>
      <c r="D3" s="72" t="s">
        <v>238</v>
      </c>
      <c r="E3" s="72" t="s">
        <v>277</v>
      </c>
      <c r="F3" s="73" t="s">
        <v>290</v>
      </c>
      <c r="G3" s="67" t="s">
        <v>278</v>
      </c>
      <c r="H3" s="67" t="s">
        <v>279</v>
      </c>
      <c r="I3" s="67" t="s">
        <v>280</v>
      </c>
      <c r="J3" s="67" t="s">
        <v>239</v>
      </c>
      <c r="K3" s="67" t="s">
        <v>220</v>
      </c>
      <c r="L3" s="67" t="s">
        <v>240</v>
      </c>
      <c r="M3" s="67" t="s">
        <v>241</v>
      </c>
      <c r="N3" s="67" t="s">
        <v>281</v>
      </c>
      <c r="O3" s="67" t="s">
        <v>282</v>
      </c>
      <c r="P3" s="71" t="s">
        <v>283</v>
      </c>
      <c r="Q3" s="67" t="s">
        <v>221</v>
      </c>
      <c r="R3" s="67"/>
      <c r="S3" s="67" t="s">
        <v>278</v>
      </c>
      <c r="T3" s="67" t="s">
        <v>279</v>
      </c>
      <c r="U3" s="67" t="s">
        <v>280</v>
      </c>
      <c r="V3" s="67" t="s">
        <v>239</v>
      </c>
      <c r="W3" s="67" t="s">
        <v>220</v>
      </c>
      <c r="X3" s="67" t="s">
        <v>240</v>
      </c>
      <c r="Y3" s="67" t="s">
        <v>241</v>
      </c>
      <c r="Z3" s="67" t="s">
        <v>281</v>
      </c>
      <c r="AA3" s="67" t="s">
        <v>282</v>
      </c>
      <c r="AB3" s="71" t="s">
        <v>283</v>
      </c>
      <c r="AC3" s="71" t="s">
        <v>221</v>
      </c>
      <c r="AD3" s="67"/>
      <c r="AE3" s="67" t="s">
        <v>278</v>
      </c>
      <c r="AF3" s="67" t="s">
        <v>279</v>
      </c>
      <c r="AG3" s="67" t="s">
        <v>280</v>
      </c>
      <c r="AH3" s="67" t="s">
        <v>239</v>
      </c>
      <c r="AI3" s="67" t="s">
        <v>220</v>
      </c>
      <c r="AJ3" s="67" t="s">
        <v>240</v>
      </c>
      <c r="AK3" s="67" t="s">
        <v>241</v>
      </c>
      <c r="AL3" s="67" t="s">
        <v>281</v>
      </c>
      <c r="AM3" s="67" t="s">
        <v>282</v>
      </c>
      <c r="AN3" s="71" t="s">
        <v>283</v>
      </c>
      <c r="AO3" s="67" t="s">
        <v>221</v>
      </c>
      <c r="AP3" s="67" t="s">
        <v>242</v>
      </c>
      <c r="AQ3" s="67" t="s">
        <v>243</v>
      </c>
      <c r="AR3" s="67" t="s">
        <v>244</v>
      </c>
      <c r="AS3" s="67" t="s">
        <v>245</v>
      </c>
      <c r="AT3" s="67" t="s">
        <v>246</v>
      </c>
      <c r="AU3" s="67" t="s">
        <v>247</v>
      </c>
      <c r="AV3" s="67" t="s">
        <v>248</v>
      </c>
      <c r="AW3" s="67" t="s">
        <v>249</v>
      </c>
      <c r="AX3" s="67" t="s">
        <v>250</v>
      </c>
      <c r="AY3" s="71" t="s">
        <v>251</v>
      </c>
      <c r="AZ3" s="67" t="s">
        <v>288</v>
      </c>
      <c r="BA3" s="67" t="s">
        <v>289</v>
      </c>
      <c r="BB3" s="67" t="s">
        <v>252</v>
      </c>
      <c r="BD3" s="72" t="s">
        <v>222</v>
      </c>
      <c r="BE3" s="135" t="s">
        <v>278</v>
      </c>
      <c r="BF3" s="135" t="s">
        <v>279</v>
      </c>
      <c r="BG3" s="135" t="s">
        <v>280</v>
      </c>
      <c r="BH3" s="135" t="s">
        <v>284</v>
      </c>
      <c r="BI3" s="135" t="s">
        <v>239</v>
      </c>
      <c r="BJ3" s="135" t="s">
        <v>240</v>
      </c>
      <c r="BK3" s="135" t="s">
        <v>241</v>
      </c>
      <c r="BL3" s="135" t="s">
        <v>220</v>
      </c>
      <c r="BM3" s="135" t="s">
        <v>281</v>
      </c>
      <c r="BN3" s="135" t="s">
        <v>282</v>
      </c>
      <c r="BO3" s="135" t="s">
        <v>253</v>
      </c>
      <c r="BP3" s="135" t="s">
        <v>254</v>
      </c>
      <c r="BQ3" s="135" t="s">
        <v>255</v>
      </c>
      <c r="BR3" s="135" t="s">
        <v>221</v>
      </c>
      <c r="BS3" s="135"/>
      <c r="BT3" s="117" t="s">
        <v>242</v>
      </c>
      <c r="BU3" s="117" t="s">
        <v>259</v>
      </c>
      <c r="BV3" s="117" t="s">
        <v>260</v>
      </c>
      <c r="BW3" s="117" t="s">
        <v>221</v>
      </c>
      <c r="BX3" s="117" t="s">
        <v>261</v>
      </c>
      <c r="BY3" s="117" t="s">
        <v>243</v>
      </c>
      <c r="BZ3" s="117" t="s">
        <v>256</v>
      </c>
      <c r="CA3" s="117" t="s">
        <v>257</v>
      </c>
      <c r="CB3" s="117" t="s">
        <v>247</v>
      </c>
      <c r="CC3" s="117" t="s">
        <v>258</v>
      </c>
      <c r="CD3" s="117" t="s">
        <v>246</v>
      </c>
      <c r="CE3" s="117" t="s">
        <v>221</v>
      </c>
      <c r="CF3" s="117" t="s">
        <v>247</v>
      </c>
      <c r="CG3" s="117" t="s">
        <v>258</v>
      </c>
      <c r="CH3" s="117" t="s">
        <v>246</v>
      </c>
      <c r="CI3" s="117" t="s">
        <v>248</v>
      </c>
      <c r="CJ3" s="117" t="s">
        <v>249</v>
      </c>
      <c r="CK3" s="117" t="s">
        <v>221</v>
      </c>
      <c r="CL3" s="117" t="s">
        <v>249</v>
      </c>
      <c r="CM3" s="117" t="s">
        <v>250</v>
      </c>
      <c r="CN3" s="117" t="s">
        <v>221</v>
      </c>
      <c r="CO3" s="116" t="s">
        <v>236</v>
      </c>
      <c r="CP3" s="117" t="s">
        <v>262</v>
      </c>
      <c r="CQ3" s="117" t="s">
        <v>252</v>
      </c>
      <c r="CR3" s="117" t="s">
        <v>289</v>
      </c>
      <c r="CS3" s="153" t="s">
        <v>291</v>
      </c>
      <c r="CT3" s="153" t="s">
        <v>292</v>
      </c>
      <c r="CU3" s="67"/>
    </row>
    <row r="4" spans="1:99" s="9" customFormat="1" ht="10.5" customHeight="1">
      <c r="A4" s="10"/>
      <c r="C4" s="4"/>
      <c r="D4" s="10"/>
      <c r="E4" s="10"/>
      <c r="F4" s="8"/>
      <c r="G4" s="4"/>
      <c r="H4" s="4"/>
      <c r="I4" s="4"/>
      <c r="J4" s="4"/>
      <c r="K4" s="4"/>
      <c r="L4" s="4"/>
      <c r="M4" s="4"/>
      <c r="N4" s="4"/>
      <c r="O4" s="4"/>
      <c r="Q4" s="4"/>
      <c r="R4" s="4"/>
      <c r="S4" s="65" t="s">
        <v>229</v>
      </c>
      <c r="T4" s="4"/>
      <c r="U4" s="4"/>
      <c r="V4" s="4"/>
      <c r="W4" s="4"/>
      <c r="X4" s="4"/>
      <c r="Y4" s="4"/>
      <c r="Z4" s="4"/>
      <c r="AA4" s="4"/>
      <c r="AD4" s="4"/>
      <c r="AE4" s="4"/>
      <c r="AF4" s="4"/>
      <c r="AG4" s="4"/>
      <c r="AH4" s="4"/>
      <c r="AI4" s="4"/>
      <c r="AJ4" s="4"/>
      <c r="AK4" s="4"/>
      <c r="AL4" s="4"/>
      <c r="AM4" s="4"/>
      <c r="AO4" s="4"/>
      <c r="AP4" s="4"/>
      <c r="AQ4" s="4"/>
      <c r="AR4" s="4"/>
      <c r="AS4" s="4"/>
      <c r="AT4" s="4"/>
      <c r="AU4" s="4"/>
      <c r="AV4" s="4"/>
      <c r="AW4" s="4"/>
      <c r="AX4" s="4"/>
      <c r="AZ4" s="4"/>
      <c r="BA4" s="4"/>
      <c r="BB4" s="4"/>
      <c r="BD4" s="10"/>
      <c r="BE4" s="137"/>
      <c r="BF4" s="137"/>
      <c r="BG4" s="137"/>
      <c r="BH4" s="137"/>
      <c r="BI4" s="137"/>
      <c r="BJ4" s="137"/>
      <c r="BK4" s="137"/>
      <c r="BL4" s="137"/>
      <c r="BM4" s="137"/>
      <c r="BN4" s="137"/>
      <c r="BO4" s="137"/>
      <c r="BP4" s="137"/>
      <c r="BQ4" s="137"/>
      <c r="BR4" s="137"/>
      <c r="BS4" s="137"/>
      <c r="BT4" s="4" t="s">
        <v>232</v>
      </c>
      <c r="BU4" s="4"/>
      <c r="BV4" s="4"/>
      <c r="BW4" s="4"/>
      <c r="BX4" s="4" t="s">
        <v>233</v>
      </c>
      <c r="BY4" s="4"/>
      <c r="BZ4" s="4"/>
      <c r="CA4" s="4"/>
      <c r="CB4" s="4"/>
      <c r="CC4" s="4"/>
      <c r="CD4" s="4"/>
      <c r="CE4" s="4"/>
      <c r="CF4" s="4" t="s">
        <v>234</v>
      </c>
      <c r="CG4" s="4"/>
      <c r="CH4" s="4"/>
      <c r="CI4" s="4"/>
      <c r="CJ4" s="4"/>
      <c r="CK4" s="4"/>
      <c r="CL4" s="4" t="s">
        <v>235</v>
      </c>
      <c r="CM4" s="4"/>
      <c r="CN4" s="4"/>
      <c r="CO4" s="4"/>
      <c r="CP4" s="4"/>
      <c r="CQ4" s="4"/>
      <c r="CR4" s="4"/>
      <c r="CS4" s="65"/>
      <c r="CT4" s="65"/>
      <c r="CU4" s="4"/>
    </row>
    <row r="5" spans="1:99" ht="10.5" customHeight="1">
      <c r="A5" s="16" t="s">
        <v>71</v>
      </c>
      <c r="B5" s="17" t="s">
        <v>72</v>
      </c>
      <c r="C5" s="85">
        <v>0.93000000715255704</v>
      </c>
      <c r="D5" s="25">
        <f t="shared" ref="D5:D24" si="0">C5*1000</f>
        <v>930.00000715255703</v>
      </c>
      <c r="E5" s="16">
        <v>1040</v>
      </c>
      <c r="F5" s="17" t="s">
        <v>59</v>
      </c>
      <c r="G5" s="18">
        <v>52.25</v>
      </c>
      <c r="H5" s="18">
        <v>1.2400000095367401</v>
      </c>
      <c r="I5" s="18">
        <v>17.799999237060501</v>
      </c>
      <c r="J5" s="18">
        <v>8.2899999618530291</v>
      </c>
      <c r="K5" s="18">
        <v>0.259999990463257</v>
      </c>
      <c r="L5" s="18">
        <v>2.5299999713897701</v>
      </c>
      <c r="M5" s="18">
        <v>5.6300001144409197</v>
      </c>
      <c r="N5" s="18">
        <v>3.78999996185303</v>
      </c>
      <c r="O5" s="18">
        <v>2.4200000762939502</v>
      </c>
      <c r="P5" s="18">
        <v>1.1000000238418599</v>
      </c>
      <c r="Q5" s="26">
        <f t="shared" ref="Q5:Q68" si="1">SUM(G5:P5)</f>
        <v>95.309999346733051</v>
      </c>
      <c r="R5" s="26"/>
      <c r="S5" s="26">
        <f t="shared" ref="S5:S36" si="2">G5/$Q5*100</f>
        <v>54.821110437654177</v>
      </c>
      <c r="T5" s="26">
        <f t="shared" ref="T5:T36" si="3">H5/$Q5*100</f>
        <v>1.3010177505359972</v>
      </c>
      <c r="U5" s="26">
        <f t="shared" ref="U5:U36" si="4">I5/$Q5*100</f>
        <v>18.675899023254619</v>
      </c>
      <c r="V5" s="26">
        <f t="shared" ref="V5:V36" si="5">J5/$Q5*100</f>
        <v>8.6979330801319392</v>
      </c>
      <c r="W5" s="26">
        <f t="shared" ref="W5:W36" si="6">K5/$Q5*100</f>
        <v>0.27279403236316258</v>
      </c>
      <c r="X5" s="26">
        <f t="shared" ref="X5:X36" si="7">L5/$Q5*100</f>
        <v>2.6544958438051767</v>
      </c>
      <c r="Y5" s="26">
        <f t="shared" ref="Y5:Y36" si="8">M5/$Q5*100</f>
        <v>5.907040345220504</v>
      </c>
      <c r="Z5" s="26">
        <f t="shared" ref="Z5:Z36" si="9">N5/$Q5*100</f>
        <v>3.976497731434451</v>
      </c>
      <c r="AA5" s="26">
        <f t="shared" ref="AA5:AA36" si="10">O5/$Q5*100</f>
        <v>2.5390830897921948</v>
      </c>
      <c r="AB5" s="26">
        <f t="shared" ref="AB5:AB36" si="11">P5/$Q5*100</f>
        <v>1.1541286658077863</v>
      </c>
      <c r="AC5" s="26">
        <f t="shared" ref="AC5:AC68" si="12">SUM(S5:AB5)</f>
        <v>100.00000000000001</v>
      </c>
      <c r="AD5" s="26"/>
      <c r="AE5" s="42">
        <f t="shared" ref="AE5:AE68" si="13">G5/G$2</f>
        <v>0.86961152913489881</v>
      </c>
      <c r="AF5" s="42">
        <f t="shared" ref="AF5:AF68" si="14">H5/H$2</f>
        <v>1.5526045059797062E-2</v>
      </c>
      <c r="AG5" s="42">
        <f t="shared" ref="AG5:AG68" si="15">2*I5/I$2</f>
        <v>0.34915214746940793</v>
      </c>
      <c r="AH5" s="42">
        <f t="shared" ref="AH5:AH68" si="16">J5/J$2</f>
        <v>0.11538825519947317</v>
      </c>
      <c r="AI5" s="42">
        <f t="shared" ref="AI5:AI68" si="17">K5/K$2</f>
        <v>3.6652007385162243E-3</v>
      </c>
      <c r="AJ5" s="42">
        <f t="shared" ref="AJ5:AJ68" si="18">L5/L$2</f>
        <v>6.2772302066021829E-2</v>
      </c>
      <c r="AK5" s="42">
        <f t="shared" ref="AK5:AK68" si="19">M5/M$2</f>
        <v>0.10039695339728517</v>
      </c>
      <c r="AL5" s="42">
        <f t="shared" ref="AL5:AL68" si="20">2*N5/N$2</f>
        <v>0.12229960570003391</v>
      </c>
      <c r="AM5" s="42">
        <f t="shared" ref="AM5:AM68" si="21">2*O5/O$2</f>
        <v>5.1382225918169565E-2</v>
      </c>
      <c r="AN5" s="42">
        <f t="shared" ref="AN5:AN68" si="22">2*P5/P$2</f>
        <v>1.5499013612386866E-2</v>
      </c>
      <c r="AO5" s="42">
        <f t="shared" ref="AO5:AO68" si="23">SUM(AE5:AN5)</f>
        <v>1.7056932782959906</v>
      </c>
      <c r="AP5" s="42">
        <f t="shared" ref="AP5:AP68" si="24">AE5/$AO5</f>
        <v>0.50982878352176653</v>
      </c>
      <c r="AQ5" s="42">
        <f t="shared" ref="AQ5:AQ68" si="25">AF5/$AO5</f>
        <v>9.102483580933015E-3</v>
      </c>
      <c r="AR5" s="42">
        <f t="shared" ref="AR5:AR68" si="26">AG5/$AO5</f>
        <v>0.20469808488558705</v>
      </c>
      <c r="AS5" s="42">
        <f t="shared" ref="AS5:AS68" si="27">AH5/$AO5</f>
        <v>6.7648888969503065E-2</v>
      </c>
      <c r="AT5" s="42">
        <f t="shared" ref="AT5:AT68" si="28">AI5/$AO5</f>
        <v>2.1488041168678386E-3</v>
      </c>
      <c r="AU5" s="42">
        <f t="shared" ref="AU5:AU68" si="29">AJ5/$AO5</f>
        <v>3.6801635361272081E-2</v>
      </c>
      <c r="AV5" s="42">
        <f t="shared" ref="AV5:AV68" si="30">AK5/$AO5</f>
        <v>5.8859910321967746E-2</v>
      </c>
      <c r="AW5" s="42">
        <f t="shared" ref="AW5:AW68" si="31">AL5/$AO5</f>
        <v>7.1700819400667845E-2</v>
      </c>
      <c r="AX5" s="42">
        <f t="shared" ref="AX5:AX68" si="32">AM5/$AO5</f>
        <v>3.0123954037915342E-2</v>
      </c>
      <c r="AY5" s="42">
        <f t="shared" ref="AY5:AY68" si="33">AN5/$AO5</f>
        <v>9.086635803519481E-3</v>
      </c>
      <c r="AZ5" s="42">
        <f t="shared" ref="AZ5:AZ68" si="34">AP5+AW5+AX5</f>
        <v>0.61165355696034973</v>
      </c>
      <c r="BA5" s="42">
        <f t="shared" ref="BA5:BA68" si="35">AS5/AU5</f>
        <v>1.8382033381237415</v>
      </c>
      <c r="BB5" s="42">
        <f t="shared" ref="BB5:BB68" si="36">AU5/(AU5+AS5)</f>
        <v>0.35233557320141573</v>
      </c>
      <c r="BC5" s="43"/>
      <c r="BD5" s="16" t="s">
        <v>71</v>
      </c>
      <c r="BE5" s="122">
        <v>38.990001678466797</v>
      </c>
      <c r="BF5" s="122">
        <v>5.2399997711181596</v>
      </c>
      <c r="BG5" s="122">
        <v>13.829999923706101</v>
      </c>
      <c r="BH5" s="122"/>
      <c r="BI5" s="122">
        <v>12.789999961853001</v>
      </c>
      <c r="BJ5" s="122">
        <v>11.4700002670288</v>
      </c>
      <c r="BK5" s="122">
        <v>9.5200004577636701</v>
      </c>
      <c r="BL5" s="122">
        <v>0.10000000149011599</v>
      </c>
      <c r="BM5" s="122">
        <v>2.4500000476837198</v>
      </c>
      <c r="BN5" s="122">
        <v>0.93000000715255704</v>
      </c>
      <c r="BO5" s="124">
        <v>0</v>
      </c>
      <c r="BP5" s="124">
        <v>0</v>
      </c>
      <c r="BQ5" s="124">
        <v>0</v>
      </c>
      <c r="BR5" s="124">
        <f t="shared" ref="BR5:BR68" si="37">SUM(BE5:BQ5)</f>
        <v>95.320002116262913</v>
      </c>
      <c r="BS5" s="124"/>
      <c r="BT5" s="42">
        <v>5.8278343451084362</v>
      </c>
      <c r="BU5" s="42">
        <v>2.1721656548915638</v>
      </c>
      <c r="BV5" s="42">
        <v>0</v>
      </c>
      <c r="BW5" s="42">
        <v>8</v>
      </c>
      <c r="BX5" s="42">
        <v>0.26396795724631783</v>
      </c>
      <c r="BY5" s="42">
        <v>0.58915755643885881</v>
      </c>
      <c r="BZ5" s="42">
        <v>0</v>
      </c>
      <c r="CA5" s="42">
        <v>0.75407675965255549</v>
      </c>
      <c r="CB5" s="42">
        <v>2.5552564812425942</v>
      </c>
      <c r="CC5" s="42">
        <v>0.83754124541967379</v>
      </c>
      <c r="CD5" s="42">
        <v>0</v>
      </c>
      <c r="CE5" s="42">
        <v>5</v>
      </c>
      <c r="CF5" s="42">
        <v>0</v>
      </c>
      <c r="CG5" s="42">
        <v>7.1597176146371844E-3</v>
      </c>
      <c r="CH5" s="42">
        <v>1.2658804448592039E-2</v>
      </c>
      <c r="CI5" s="42">
        <v>1.5244487655988894</v>
      </c>
      <c r="CJ5" s="42">
        <v>0.45573271233788137</v>
      </c>
      <c r="CK5" s="42">
        <v>2</v>
      </c>
      <c r="CL5" s="42">
        <v>0.25422975869739006</v>
      </c>
      <c r="CM5" s="42">
        <v>0.17730877875546699</v>
      </c>
      <c r="CN5" s="42">
        <v>0.43153853745285708</v>
      </c>
      <c r="CO5" s="24" t="s">
        <v>622</v>
      </c>
      <c r="CP5" s="24" t="s">
        <v>332</v>
      </c>
      <c r="CQ5" s="40">
        <v>0.75155543065511521</v>
      </c>
      <c r="CR5" s="42">
        <v>0.6255566616455408</v>
      </c>
      <c r="CS5" s="40">
        <v>0.34030873988295984</v>
      </c>
      <c r="CT5" s="40" t="s">
        <v>606</v>
      </c>
      <c r="CU5" s="40"/>
    </row>
    <row r="6" spans="1:99" ht="10.5" customHeight="1">
      <c r="A6" s="16" t="s">
        <v>67</v>
      </c>
      <c r="B6" s="17" t="s">
        <v>68</v>
      </c>
      <c r="C6" s="85">
        <v>0.93000000715255704</v>
      </c>
      <c r="D6" s="25">
        <f t="shared" si="0"/>
        <v>930.00000715255703</v>
      </c>
      <c r="E6" s="16">
        <v>980</v>
      </c>
      <c r="F6" s="17" t="s">
        <v>59</v>
      </c>
      <c r="G6" s="18">
        <v>58.580001831054702</v>
      </c>
      <c r="H6" s="18">
        <v>0.62000000476837203</v>
      </c>
      <c r="I6" s="18">
        <v>17.25</v>
      </c>
      <c r="J6" s="18">
        <v>5.4699997901916504</v>
      </c>
      <c r="K6" s="18">
        <v>0.109999999403954</v>
      </c>
      <c r="L6" s="18">
        <v>0.66000002622604403</v>
      </c>
      <c r="M6" s="18">
        <v>2.6700000762939502</v>
      </c>
      <c r="N6" s="18">
        <v>5.0599999427795401</v>
      </c>
      <c r="O6" s="18">
        <v>3.6500000953674299</v>
      </c>
      <c r="P6" s="18">
        <v>0.34000000357627902</v>
      </c>
      <c r="Q6" s="26">
        <f t="shared" si="1"/>
        <v>94.410001769661918</v>
      </c>
      <c r="R6" s="26"/>
      <c r="S6" s="26">
        <f t="shared" si="2"/>
        <v>62.048512586596551</v>
      </c>
      <c r="T6" s="26">
        <f t="shared" si="3"/>
        <v>0.65671008701072309</v>
      </c>
      <c r="U6" s="26">
        <f t="shared" si="4"/>
        <v>18.271369215823047</v>
      </c>
      <c r="V6" s="26">
        <f t="shared" si="5"/>
        <v>5.7938774363516661</v>
      </c>
      <c r="W6" s="26">
        <f t="shared" si="6"/>
        <v>0.11651307842608453</v>
      </c>
      <c r="X6" s="26">
        <f t="shared" si="7"/>
        <v>0.69907850212341704</v>
      </c>
      <c r="Y6" s="26">
        <f t="shared" si="8"/>
        <v>2.8280902724778243</v>
      </c>
      <c r="Z6" s="26">
        <f t="shared" si="9"/>
        <v>5.3596015760329543</v>
      </c>
      <c r="AA6" s="26">
        <f t="shared" si="10"/>
        <v>3.8661159061013124</v>
      </c>
      <c r="AB6" s="26">
        <f t="shared" si="11"/>
        <v>0.36013133905642608</v>
      </c>
      <c r="AC6" s="26">
        <f t="shared" si="12"/>
        <v>100</v>
      </c>
      <c r="AD6" s="26"/>
      <c r="AE6" s="42">
        <f t="shared" si="13"/>
        <v>0.9749635400771034</v>
      </c>
      <c r="AF6" s="42">
        <f t="shared" si="14"/>
        <v>7.7630225298985561E-3</v>
      </c>
      <c r="AG6" s="42">
        <f t="shared" si="15"/>
        <v>0.33836375292125609</v>
      </c>
      <c r="AH6" s="42">
        <f t="shared" si="16"/>
        <v>7.6136759304714779E-2</v>
      </c>
      <c r="AI6" s="42">
        <f t="shared" si="17"/>
        <v>1.5506618993862324E-3</v>
      </c>
      <c r="AJ6" s="42">
        <f t="shared" si="18"/>
        <v>1.6375383983536388E-2</v>
      </c>
      <c r="AK6" s="42">
        <f t="shared" si="19"/>
        <v>4.7612765147705668E-2</v>
      </c>
      <c r="AL6" s="42">
        <f t="shared" si="20"/>
        <v>0.16328126756538722</v>
      </c>
      <c r="AM6" s="42">
        <f t="shared" si="21"/>
        <v>7.749798495408361E-2</v>
      </c>
      <c r="AN6" s="42">
        <f t="shared" si="22"/>
        <v>4.7906041540212892E-3</v>
      </c>
      <c r="AO6" s="42">
        <f t="shared" si="23"/>
        <v>1.7083357425370931</v>
      </c>
      <c r="AP6" s="42">
        <f t="shared" si="24"/>
        <v>0.57070956007111351</v>
      </c>
      <c r="AQ6" s="42">
        <f t="shared" si="25"/>
        <v>4.5442019016528291E-3</v>
      </c>
      <c r="AR6" s="42">
        <f t="shared" si="26"/>
        <v>0.19806630774975381</v>
      </c>
      <c r="AS6" s="42">
        <f t="shared" si="27"/>
        <v>4.4567796252768285E-2</v>
      </c>
      <c r="AT6" s="42">
        <f t="shared" si="28"/>
        <v>9.0770324636731234E-4</v>
      </c>
      <c r="AU6" s="42">
        <f t="shared" si="29"/>
        <v>9.5855771062993075E-3</v>
      </c>
      <c r="AV6" s="42">
        <f t="shared" si="30"/>
        <v>2.7870847610432087E-2</v>
      </c>
      <c r="AW6" s="42">
        <f t="shared" si="31"/>
        <v>9.5579143782880779E-2</v>
      </c>
      <c r="AX6" s="42">
        <f t="shared" si="32"/>
        <v>4.5364610143313736E-2</v>
      </c>
      <c r="AY6" s="42">
        <f t="shared" si="33"/>
        <v>2.8042521354184396E-3</v>
      </c>
      <c r="AZ6" s="42">
        <f t="shared" si="34"/>
        <v>0.71165331399730802</v>
      </c>
      <c r="BA6" s="42">
        <f t="shared" si="35"/>
        <v>4.6494640602786328</v>
      </c>
      <c r="BB6" s="42">
        <f t="shared" si="36"/>
        <v>0.1770079408117661</v>
      </c>
      <c r="BC6" s="43"/>
      <c r="BD6" s="16" t="s">
        <v>67</v>
      </c>
      <c r="BE6" s="122">
        <v>38.490001678466797</v>
      </c>
      <c r="BF6" s="122">
        <v>6.4400000572204599</v>
      </c>
      <c r="BG6" s="122">
        <v>12.8800001144409</v>
      </c>
      <c r="BH6" s="122"/>
      <c r="BI6" s="122">
        <v>17.559999465942401</v>
      </c>
      <c r="BJ6" s="122">
        <v>7.7399997711181596</v>
      </c>
      <c r="BK6" s="122">
        <v>10.3400001525879</v>
      </c>
      <c r="BL6" s="122">
        <v>0.28999999165535001</v>
      </c>
      <c r="BM6" s="122">
        <v>2.4000000953674299</v>
      </c>
      <c r="BN6" s="122">
        <v>1.0299999713897701</v>
      </c>
      <c r="BO6" s="124">
        <v>0</v>
      </c>
      <c r="BP6" s="124">
        <v>0</v>
      </c>
      <c r="BQ6" s="124">
        <v>0</v>
      </c>
      <c r="BR6" s="124">
        <f t="shared" si="37"/>
        <v>97.170001298189177</v>
      </c>
      <c r="BS6" s="124"/>
      <c r="BT6" s="42">
        <v>5.8202873564829947</v>
      </c>
      <c r="BU6" s="42">
        <v>2.1797126435170053</v>
      </c>
      <c r="BV6" s="42">
        <v>0</v>
      </c>
      <c r="BW6" s="42">
        <v>8</v>
      </c>
      <c r="BX6" s="42">
        <v>0.11557619786459128</v>
      </c>
      <c r="BY6" s="42">
        <v>0.73253538441804666</v>
      </c>
      <c r="BZ6" s="42">
        <v>0</v>
      </c>
      <c r="CA6" s="42">
        <v>0.64590045793949713</v>
      </c>
      <c r="CB6" s="42">
        <v>1.7444341120018978</v>
      </c>
      <c r="CC6" s="42">
        <v>1.5747724571131343</v>
      </c>
      <c r="CD6" s="42">
        <v>3.7139257949426852E-2</v>
      </c>
      <c r="CE6" s="42">
        <v>4.8503578672865943</v>
      </c>
      <c r="CF6" s="42">
        <v>0</v>
      </c>
      <c r="CG6" s="42">
        <v>0</v>
      </c>
      <c r="CH6" s="42">
        <v>0</v>
      </c>
      <c r="CI6" s="42">
        <v>1.6750931441086272</v>
      </c>
      <c r="CJ6" s="42">
        <v>0.3249068558913728</v>
      </c>
      <c r="CK6" s="42">
        <v>2</v>
      </c>
      <c r="CL6" s="42">
        <v>0.37868873734856789</v>
      </c>
      <c r="CM6" s="42">
        <v>0.19866760284644955</v>
      </c>
      <c r="CN6" s="42">
        <v>0.57735634019501747</v>
      </c>
      <c r="CO6" s="24" t="s">
        <v>622</v>
      </c>
      <c r="CP6" s="24" t="s">
        <v>681</v>
      </c>
      <c r="CQ6" s="40">
        <v>0.52555756192872305</v>
      </c>
      <c r="CR6" s="42">
        <v>1.2727499500608861</v>
      </c>
      <c r="CS6" s="40">
        <v>0.27374121695751163</v>
      </c>
      <c r="CT6" s="40" t="s">
        <v>606</v>
      </c>
      <c r="CU6" s="40"/>
    </row>
    <row r="7" spans="1:99" ht="10.5" customHeight="1">
      <c r="A7" s="16" t="s">
        <v>66</v>
      </c>
      <c r="B7" s="17" t="s">
        <v>65</v>
      </c>
      <c r="C7" s="85">
        <v>0.93000000715255704</v>
      </c>
      <c r="D7" s="25">
        <f t="shared" si="0"/>
        <v>930.00000715255703</v>
      </c>
      <c r="E7" s="16">
        <v>960</v>
      </c>
      <c r="F7" s="17" t="s">
        <v>59</v>
      </c>
      <c r="G7" s="18">
        <v>60.669998168945298</v>
      </c>
      <c r="H7" s="18">
        <v>0.5</v>
      </c>
      <c r="I7" s="18">
        <v>16.850000381469702</v>
      </c>
      <c r="J7" s="18">
        <v>5.1300001144409197</v>
      </c>
      <c r="K7" s="18">
        <v>0.109999999403954</v>
      </c>
      <c r="L7" s="18">
        <v>0.519999980926514</v>
      </c>
      <c r="M7" s="18">
        <v>2.1300001144409202</v>
      </c>
      <c r="N7" s="18">
        <v>4.96000003814697</v>
      </c>
      <c r="O7" s="18">
        <v>3.8900001049041801</v>
      </c>
      <c r="P7" s="18">
        <v>0.25</v>
      </c>
      <c r="Q7" s="26">
        <f t="shared" si="1"/>
        <v>95.009998902678447</v>
      </c>
      <c r="R7" s="26"/>
      <c r="S7" s="26">
        <f t="shared" si="2"/>
        <v>63.856434974903401</v>
      </c>
      <c r="T7" s="26">
        <f t="shared" si="3"/>
        <v>0.5262603997208386</v>
      </c>
      <c r="U7" s="26">
        <f t="shared" si="4"/>
        <v>17.73497587209706</v>
      </c>
      <c r="V7" s="26">
        <f t="shared" si="5"/>
        <v>5.3994318215872532</v>
      </c>
      <c r="W7" s="26">
        <f t="shared" si="6"/>
        <v>0.11577728731123368</v>
      </c>
      <c r="X7" s="26">
        <f t="shared" si="7"/>
        <v>0.54731079563443152</v>
      </c>
      <c r="Y7" s="26">
        <f t="shared" si="8"/>
        <v>2.2418694232622212</v>
      </c>
      <c r="Z7" s="26">
        <f t="shared" si="9"/>
        <v>5.2205032053811991</v>
      </c>
      <c r="AA7" s="26">
        <f t="shared" si="10"/>
        <v>4.0943060202419561</v>
      </c>
      <c r="AB7" s="26">
        <f t="shared" si="11"/>
        <v>0.2631301998604193</v>
      </c>
      <c r="AC7" s="26">
        <f t="shared" si="12"/>
        <v>100.00000000000001</v>
      </c>
      <c r="AD7" s="26"/>
      <c r="AE7" s="42">
        <f t="shared" si="13"/>
        <v>1.0097479402929768</v>
      </c>
      <c r="AF7" s="42">
        <f t="shared" si="14"/>
        <v>6.2605019920917342E-3</v>
      </c>
      <c r="AG7" s="42">
        <f t="shared" si="15"/>
        <v>0.33051764439412668</v>
      </c>
      <c r="AH7" s="42">
        <f t="shared" si="16"/>
        <v>7.1404314246356293E-2</v>
      </c>
      <c r="AI7" s="42">
        <f t="shared" si="17"/>
        <v>1.5506618993862324E-3</v>
      </c>
      <c r="AJ7" s="42">
        <f t="shared" si="18"/>
        <v>1.2901816698090382E-2</v>
      </c>
      <c r="AK7" s="42">
        <f t="shared" si="19"/>
        <v>3.7983218095719848E-2</v>
      </c>
      <c r="AL7" s="42">
        <f t="shared" si="20"/>
        <v>0.16005436808525508</v>
      </c>
      <c r="AM7" s="42">
        <f t="shared" si="21"/>
        <v>8.2593742938217765E-2</v>
      </c>
      <c r="AN7" s="42">
        <f t="shared" si="22"/>
        <v>3.5225030173760843E-3</v>
      </c>
      <c r="AO7" s="42">
        <f t="shared" si="23"/>
        <v>1.7165367116595966</v>
      </c>
      <c r="AP7" s="42">
        <f t="shared" si="24"/>
        <v>0.58824721512464695</v>
      </c>
      <c r="AQ7" s="42">
        <f t="shared" si="25"/>
        <v>3.6471704622261778E-3</v>
      </c>
      <c r="AR7" s="42">
        <f t="shared" si="26"/>
        <v>0.19254912647605002</v>
      </c>
      <c r="AS7" s="42">
        <f t="shared" si="27"/>
        <v>4.1597895204536911E-2</v>
      </c>
      <c r="AT7" s="42">
        <f t="shared" si="28"/>
        <v>9.0336658042519126E-4</v>
      </c>
      <c r="AU7" s="42">
        <f t="shared" si="29"/>
        <v>7.516190367764717E-3</v>
      </c>
      <c r="AV7" s="42">
        <f t="shared" si="30"/>
        <v>2.2127821582677711E-2</v>
      </c>
      <c r="AW7" s="42">
        <f t="shared" si="31"/>
        <v>9.3242612871652447E-2</v>
      </c>
      <c r="AX7" s="42">
        <f t="shared" si="32"/>
        <v>4.8116502476876113E-2</v>
      </c>
      <c r="AY7" s="42">
        <f t="shared" si="33"/>
        <v>2.0520988531439145E-3</v>
      </c>
      <c r="AZ7" s="42">
        <f t="shared" si="34"/>
        <v>0.72960633047317558</v>
      </c>
      <c r="BA7" s="42">
        <f t="shared" si="35"/>
        <v>5.534438747445928</v>
      </c>
      <c r="BB7" s="42">
        <f t="shared" si="36"/>
        <v>0.15303533151808382</v>
      </c>
      <c r="BC7" s="43"/>
      <c r="BD7" s="16" t="s">
        <v>66</v>
      </c>
      <c r="BE7" s="122">
        <v>39.450000762939403</v>
      </c>
      <c r="BF7" s="122">
        <v>5.3099999427795401</v>
      </c>
      <c r="BG7" s="122">
        <v>13.1199998855591</v>
      </c>
      <c r="BH7" s="122"/>
      <c r="BI7" s="122">
        <v>18.430000305175799</v>
      </c>
      <c r="BJ7" s="122">
        <v>7.7699999809265101</v>
      </c>
      <c r="BK7" s="122">
        <v>10.439999580383301</v>
      </c>
      <c r="BL7" s="122">
        <v>0.30000001192092901</v>
      </c>
      <c r="BM7" s="122">
        <v>2.8299999237060498</v>
      </c>
      <c r="BN7" s="122">
        <v>1.0599999427795399</v>
      </c>
      <c r="BO7" s="124">
        <v>0</v>
      </c>
      <c r="BP7" s="124">
        <v>0</v>
      </c>
      <c r="BQ7" s="124">
        <v>0</v>
      </c>
      <c r="BR7" s="124">
        <f t="shared" si="37"/>
        <v>98.710000336170182</v>
      </c>
      <c r="BS7" s="124"/>
      <c r="BT7" s="42">
        <v>5.8634732937572673</v>
      </c>
      <c r="BU7" s="42">
        <v>2.1365267062427327</v>
      </c>
      <c r="BV7" s="42">
        <v>0</v>
      </c>
      <c r="BW7" s="42">
        <v>8</v>
      </c>
      <c r="BX7" s="42">
        <v>0.1615617873989259</v>
      </c>
      <c r="BY7" s="42">
        <v>0.59367490502631337</v>
      </c>
      <c r="BZ7" s="42">
        <v>0</v>
      </c>
      <c r="CA7" s="42">
        <v>0.83620393337856314</v>
      </c>
      <c r="CB7" s="42">
        <v>1.7212584252110428</v>
      </c>
      <c r="CC7" s="42">
        <v>1.4546472523316547</v>
      </c>
      <c r="CD7" s="42">
        <v>3.7763126840370649E-2</v>
      </c>
      <c r="CE7" s="42">
        <v>4.8051094301868709</v>
      </c>
      <c r="CF7" s="42">
        <v>0</v>
      </c>
      <c r="CG7" s="42">
        <v>0</v>
      </c>
      <c r="CH7" s="42">
        <v>0</v>
      </c>
      <c r="CI7" s="42">
        <v>1.6623801165621568</v>
      </c>
      <c r="CJ7" s="42">
        <v>0.33761988343784322</v>
      </c>
      <c r="CK7" s="42">
        <v>2</v>
      </c>
      <c r="CL7" s="42">
        <v>0.47785335657979655</v>
      </c>
      <c r="CM7" s="42">
        <v>0.2009588418969194</v>
      </c>
      <c r="CN7" s="42">
        <v>0.67881219847671592</v>
      </c>
      <c r="CO7" s="24" t="s">
        <v>622</v>
      </c>
      <c r="CP7" s="24" t="s">
        <v>681</v>
      </c>
      <c r="CQ7" s="40">
        <v>0.54197403826641255</v>
      </c>
      <c r="CR7" s="42">
        <v>1.3306500751322472</v>
      </c>
      <c r="CS7" s="40">
        <v>0.24043089748645696</v>
      </c>
      <c r="CT7" s="40" t="s">
        <v>606</v>
      </c>
      <c r="CU7" s="40"/>
    </row>
    <row r="8" spans="1:99" ht="10.5" customHeight="1">
      <c r="A8" s="16" t="s">
        <v>64</v>
      </c>
      <c r="B8" s="17" t="s">
        <v>65</v>
      </c>
      <c r="C8" s="85">
        <v>0.93000000715255704</v>
      </c>
      <c r="D8" s="25">
        <f t="shared" si="0"/>
        <v>930.00000715255703</v>
      </c>
      <c r="E8" s="16">
        <v>940</v>
      </c>
      <c r="F8" s="17" t="s">
        <v>59</v>
      </c>
      <c r="G8" s="18">
        <v>62.209999084472699</v>
      </c>
      <c r="H8" s="18">
        <v>0.40999999642372098</v>
      </c>
      <c r="I8" s="18">
        <v>16.319999694824201</v>
      </c>
      <c r="J8" s="18">
        <v>3.4700000286102299</v>
      </c>
      <c r="K8" s="18">
        <v>5.0000000745058101E-2</v>
      </c>
      <c r="L8" s="18">
        <v>0.28999999165535001</v>
      </c>
      <c r="M8" s="18">
        <v>1.5599999427795399</v>
      </c>
      <c r="N8" s="18">
        <v>5.3000001907348597</v>
      </c>
      <c r="O8" s="18">
        <v>4.57999992370606</v>
      </c>
      <c r="P8" s="18">
        <v>0.119999997317791</v>
      </c>
      <c r="Q8" s="26">
        <f t="shared" si="1"/>
        <v>94.309998851269512</v>
      </c>
      <c r="R8" s="26"/>
      <c r="S8" s="26">
        <f t="shared" si="2"/>
        <v>65.963312312812405</v>
      </c>
      <c r="T8" s="26">
        <f t="shared" si="3"/>
        <v>0.43473650876648484</v>
      </c>
      <c r="U8" s="26">
        <f t="shared" si="4"/>
        <v>17.304633542156509</v>
      </c>
      <c r="V8" s="26">
        <f t="shared" si="5"/>
        <v>3.6793553927219884</v>
      </c>
      <c r="W8" s="26">
        <f t="shared" si="6"/>
        <v>5.3016648663001285E-2</v>
      </c>
      <c r="X8" s="26">
        <f t="shared" si="7"/>
        <v>0.30749654881524402</v>
      </c>
      <c r="Y8" s="26">
        <f t="shared" si="8"/>
        <v>1.654119352964599</v>
      </c>
      <c r="Z8" s="26">
        <f t="shared" si="9"/>
        <v>5.6197648767795698</v>
      </c>
      <c r="AA8" s="26">
        <f t="shared" si="10"/>
        <v>4.8563248642690535</v>
      </c>
      <c r="AB8" s="26">
        <f t="shared" si="11"/>
        <v>0.1272399520511453</v>
      </c>
      <c r="AC8" s="26">
        <f t="shared" si="12"/>
        <v>100</v>
      </c>
      <c r="AD8" s="26"/>
      <c r="AE8" s="42">
        <f t="shared" si="13"/>
        <v>1.0353786111259131</v>
      </c>
      <c r="AF8" s="42">
        <f t="shared" si="14"/>
        <v>5.1336115887366182E-3</v>
      </c>
      <c r="AG8" s="42">
        <f t="shared" si="15"/>
        <v>0.32012152721243309</v>
      </c>
      <c r="AH8" s="42">
        <f t="shared" si="16"/>
        <v>4.8298823966937299E-2</v>
      </c>
      <c r="AI8" s="42">
        <f t="shared" si="17"/>
        <v>7.0484633222514244E-4</v>
      </c>
      <c r="AJ8" s="42">
        <f t="shared" si="18"/>
        <v>7.1952439846604838E-3</v>
      </c>
      <c r="AK8" s="42">
        <f t="shared" si="19"/>
        <v>2.7818692428314078E-2</v>
      </c>
      <c r="AL8" s="42">
        <f t="shared" si="20"/>
        <v>0.17102584170477456</v>
      </c>
      <c r="AM8" s="42">
        <f t="shared" si="21"/>
        <v>9.7244042713195047E-2</v>
      </c>
      <c r="AN8" s="42">
        <f t="shared" si="22"/>
        <v>1.6908014105481634E-3</v>
      </c>
      <c r="AO8" s="42">
        <f t="shared" si="23"/>
        <v>1.7146120424677378</v>
      </c>
      <c r="AP8" s="42">
        <f t="shared" si="24"/>
        <v>0.60385590762313501</v>
      </c>
      <c r="AQ8" s="42">
        <f t="shared" si="25"/>
        <v>2.9940368209172966E-3</v>
      </c>
      <c r="AR8" s="42">
        <f t="shared" si="26"/>
        <v>0.18670201729815303</v>
      </c>
      <c r="AS8" s="42">
        <f t="shared" si="27"/>
        <v>2.8168951792397139E-2</v>
      </c>
      <c r="AT8" s="42">
        <f t="shared" si="28"/>
        <v>4.1108210765316894E-4</v>
      </c>
      <c r="AU8" s="42">
        <f t="shared" si="29"/>
        <v>4.196426833853799E-3</v>
      </c>
      <c r="AV8" s="42">
        <f t="shared" si="30"/>
        <v>1.6224482121492807E-2</v>
      </c>
      <c r="AW8" s="42">
        <f t="shared" si="31"/>
        <v>9.9746086851593183E-2</v>
      </c>
      <c r="AX8" s="42">
        <f t="shared" si="32"/>
        <v>5.6714895442608437E-2</v>
      </c>
      <c r="AY8" s="42">
        <f t="shared" si="33"/>
        <v>9.8611310819600624E-4</v>
      </c>
      <c r="AZ8" s="42">
        <f t="shared" si="34"/>
        <v>0.76031688991733659</v>
      </c>
      <c r="BA8" s="42">
        <f t="shared" si="35"/>
        <v>6.7126040576115829</v>
      </c>
      <c r="BB8" s="42">
        <f t="shared" si="36"/>
        <v>0.12965789408223261</v>
      </c>
      <c r="BC8" s="43"/>
      <c r="BD8" s="16" t="s">
        <v>64</v>
      </c>
      <c r="BE8" s="122">
        <v>38.619998931884801</v>
      </c>
      <c r="BF8" s="122">
        <v>4.7199997901916504</v>
      </c>
      <c r="BG8" s="122">
        <v>13.069999694824199</v>
      </c>
      <c r="BH8" s="122"/>
      <c r="BI8" s="122">
        <v>19.450000762939499</v>
      </c>
      <c r="BJ8" s="122">
        <v>6.6799998283386204</v>
      </c>
      <c r="BK8" s="122">
        <v>9.6400003433227592</v>
      </c>
      <c r="BL8" s="122">
        <v>0.30000001192092901</v>
      </c>
      <c r="BM8" s="122">
        <v>2.7599999904632599</v>
      </c>
      <c r="BN8" s="122">
        <v>0.93999999761581399</v>
      </c>
      <c r="BO8" s="124">
        <v>0</v>
      </c>
      <c r="BP8" s="124">
        <v>0</v>
      </c>
      <c r="BQ8" s="124">
        <v>0</v>
      </c>
      <c r="BR8" s="124">
        <f t="shared" si="37"/>
        <v>96.179999351501522</v>
      </c>
      <c r="BS8" s="124"/>
      <c r="BT8" s="42">
        <v>5.9149542159436415</v>
      </c>
      <c r="BU8" s="42">
        <v>2.0850457840563585</v>
      </c>
      <c r="BV8" s="42">
        <v>0</v>
      </c>
      <c r="BW8" s="42">
        <v>8</v>
      </c>
      <c r="BX8" s="42">
        <v>0.27401802974644784</v>
      </c>
      <c r="BY8" s="42">
        <v>0.54378515673741445</v>
      </c>
      <c r="BZ8" s="42">
        <v>0</v>
      </c>
      <c r="CA8" s="42">
        <v>0.81106075200165151</v>
      </c>
      <c r="CB8" s="42">
        <v>1.5248696025880946</v>
      </c>
      <c r="CC8" s="42">
        <v>1.6802181664306</v>
      </c>
      <c r="CD8" s="42">
        <v>3.8913396727945658E-2</v>
      </c>
      <c r="CE8" s="42">
        <v>4.8728651042321536</v>
      </c>
      <c r="CF8" s="42">
        <v>0</v>
      </c>
      <c r="CG8" s="42">
        <v>0</v>
      </c>
      <c r="CH8" s="42">
        <v>0</v>
      </c>
      <c r="CI8" s="42">
        <v>1.5817509295122822</v>
      </c>
      <c r="CJ8" s="42">
        <v>0.41824907048771776</v>
      </c>
      <c r="CK8" s="42">
        <v>2</v>
      </c>
      <c r="CL8" s="42">
        <v>0.40127849371208202</v>
      </c>
      <c r="CM8" s="42">
        <v>0.18363705714475809</v>
      </c>
      <c r="CN8" s="42">
        <v>0.58491555085684011</v>
      </c>
      <c r="CO8" s="24" t="s">
        <v>622</v>
      </c>
      <c r="CP8" s="24" t="s">
        <v>682</v>
      </c>
      <c r="CQ8" s="40">
        <v>0.4757653182942212</v>
      </c>
      <c r="CR8" s="42">
        <v>1.633438206158204</v>
      </c>
      <c r="CS8" s="40">
        <v>0.2433389772641229</v>
      </c>
      <c r="CT8" s="40" t="s">
        <v>606</v>
      </c>
      <c r="CU8" s="40"/>
    </row>
    <row r="9" spans="1:99" ht="10.5" customHeight="1">
      <c r="A9" s="16" t="s">
        <v>62</v>
      </c>
      <c r="B9" s="17" t="s">
        <v>63</v>
      </c>
      <c r="C9" s="85">
        <v>0.43000000715255698</v>
      </c>
      <c r="D9" s="25">
        <f t="shared" si="0"/>
        <v>430.00000715255698</v>
      </c>
      <c r="E9" s="16">
        <v>1000</v>
      </c>
      <c r="F9" s="17" t="s">
        <v>59</v>
      </c>
      <c r="G9" s="18">
        <v>57.7700004577637</v>
      </c>
      <c r="H9" s="18">
        <v>0.89999997615814198</v>
      </c>
      <c r="I9" s="18">
        <v>16.780000686645501</v>
      </c>
      <c r="J9" s="18">
        <v>5.2600002288818404</v>
      </c>
      <c r="K9" s="18">
        <v>7.9999998211860698E-2</v>
      </c>
      <c r="L9" s="18">
        <v>0.95999997854232799</v>
      </c>
      <c r="M9" s="18">
        <v>2.8299999237060498</v>
      </c>
      <c r="N9" s="18">
        <v>4.0999999046325701</v>
      </c>
      <c r="O9" s="18">
        <v>5.6799998283386204</v>
      </c>
      <c r="P9" s="18">
        <v>0.33000001311302202</v>
      </c>
      <c r="Q9" s="26">
        <f t="shared" si="1"/>
        <v>94.690000995993643</v>
      </c>
      <c r="R9" s="26"/>
      <c r="S9" s="26">
        <f t="shared" si="2"/>
        <v>61.009610149025093</v>
      </c>
      <c r="T9" s="26">
        <f t="shared" si="3"/>
        <v>0.95046991941231607</v>
      </c>
      <c r="U9" s="26">
        <f t="shared" si="4"/>
        <v>17.720984803195289</v>
      </c>
      <c r="V9" s="26">
        <f t="shared" si="5"/>
        <v>5.5549690289942992</v>
      </c>
      <c r="W9" s="26">
        <f t="shared" si="6"/>
        <v>8.4486215408578896E-2</v>
      </c>
      <c r="X9" s="26">
        <f t="shared" si="7"/>
        <v>1.0138345849029464</v>
      </c>
      <c r="Y9" s="26">
        <f t="shared" si="8"/>
        <v>2.9886998563087861</v>
      </c>
      <c r="Z9" s="26">
        <f t="shared" si="9"/>
        <v>4.329918535755473</v>
      </c>
      <c r="AA9" s="26">
        <f t="shared" si="10"/>
        <v>5.9985212467987434</v>
      </c>
      <c r="AB9" s="26">
        <f t="shared" si="11"/>
        <v>0.3485056601984664</v>
      </c>
      <c r="AC9" s="26">
        <f t="shared" si="12"/>
        <v>99.999999999999986</v>
      </c>
      <c r="AD9" s="26"/>
      <c r="AE9" s="42">
        <f t="shared" si="13"/>
        <v>0.96148245810908506</v>
      </c>
      <c r="AF9" s="42">
        <f t="shared" si="14"/>
        <v>1.1268903287241124E-2</v>
      </c>
      <c r="AG9" s="42">
        <f t="shared" si="15"/>
        <v>0.32914458007852904</v>
      </c>
      <c r="AH9" s="42">
        <f t="shared" si="16"/>
        <v>7.3213781851916654E-2</v>
      </c>
      <c r="AI9" s="42">
        <f t="shared" si="17"/>
        <v>1.127754089548113E-3</v>
      </c>
      <c r="AJ9" s="42">
        <f t="shared" si="18"/>
        <v>2.3818738860827304E-2</v>
      </c>
      <c r="AK9" s="42">
        <f t="shared" si="19"/>
        <v>5.0465961754754138E-2</v>
      </c>
      <c r="AL9" s="42">
        <f t="shared" si="20"/>
        <v>0.13230300178197851</v>
      </c>
      <c r="AM9" s="42">
        <f t="shared" si="21"/>
        <v>0.12059959718753706</v>
      </c>
      <c r="AN9" s="42">
        <f t="shared" si="22"/>
        <v>4.6497041676990701E-3</v>
      </c>
      <c r="AO9" s="42">
        <f t="shared" si="23"/>
        <v>1.7080744811691162</v>
      </c>
      <c r="AP9" s="42">
        <f t="shared" si="24"/>
        <v>0.56290429293866884</v>
      </c>
      <c r="AQ9" s="42">
        <f t="shared" si="25"/>
        <v>6.5974308564858133E-3</v>
      </c>
      <c r="AR9" s="42">
        <f t="shared" si="26"/>
        <v>0.19269919649712305</v>
      </c>
      <c r="AS9" s="42">
        <f t="shared" si="27"/>
        <v>4.2863342704941312E-2</v>
      </c>
      <c r="AT9" s="42">
        <f t="shared" si="28"/>
        <v>6.6024877836486702E-4</v>
      </c>
      <c r="AU9" s="42">
        <f t="shared" si="29"/>
        <v>1.3944789365698049E-2</v>
      </c>
      <c r="AV9" s="42">
        <f t="shared" si="30"/>
        <v>2.954552761669502E-2</v>
      </c>
      <c r="AW9" s="42">
        <f t="shared" si="31"/>
        <v>7.745739617362693E-2</v>
      </c>
      <c r="AX9" s="42">
        <f t="shared" si="32"/>
        <v>7.0605584543942682E-2</v>
      </c>
      <c r="AY9" s="42">
        <f t="shared" si="33"/>
        <v>2.7221905244533091E-3</v>
      </c>
      <c r="AZ9" s="42">
        <f t="shared" si="34"/>
        <v>0.71096727365623846</v>
      </c>
      <c r="BA9" s="42">
        <f t="shared" si="35"/>
        <v>3.0737891825299477</v>
      </c>
      <c r="BB9" s="42">
        <f t="shared" si="36"/>
        <v>0.24547171078179589</v>
      </c>
      <c r="BC9" s="43"/>
      <c r="BD9" s="16" t="s">
        <v>62</v>
      </c>
      <c r="BE9" s="122">
        <v>41.680000305175803</v>
      </c>
      <c r="BF9" s="122">
        <v>5.03999996185303</v>
      </c>
      <c r="BG9" s="122">
        <v>10.920000076293899</v>
      </c>
      <c r="BH9" s="122"/>
      <c r="BI9" s="122">
        <v>15.789999961853001</v>
      </c>
      <c r="BJ9" s="122">
        <v>10.9899997711182</v>
      </c>
      <c r="BK9" s="122">
        <v>9.75</v>
      </c>
      <c r="BL9" s="122">
        <v>0.20999999344348899</v>
      </c>
      <c r="BM9" s="122">
        <v>1.79999995231628</v>
      </c>
      <c r="BN9" s="122">
        <v>0.92000001668929998</v>
      </c>
      <c r="BO9" s="124">
        <v>0</v>
      </c>
      <c r="BP9" s="124">
        <v>0</v>
      </c>
      <c r="BQ9" s="124">
        <v>0</v>
      </c>
      <c r="BR9" s="124">
        <f t="shared" si="37"/>
        <v>97.100000038742991</v>
      </c>
      <c r="BS9" s="124"/>
      <c r="BT9" s="42">
        <v>6.2007437836513635</v>
      </c>
      <c r="BU9" s="42">
        <v>1.7992562163486365</v>
      </c>
      <c r="BV9" s="42">
        <v>0</v>
      </c>
      <c r="BW9" s="42">
        <v>8</v>
      </c>
      <c r="BX9" s="42">
        <v>0.11528048461953055</v>
      </c>
      <c r="BY9" s="42">
        <v>0.56401784621184181</v>
      </c>
      <c r="BZ9" s="42">
        <v>0</v>
      </c>
      <c r="CA9" s="42">
        <v>0.53992933969531975</v>
      </c>
      <c r="CB9" s="42">
        <v>2.4368617004379245</v>
      </c>
      <c r="CC9" s="42">
        <v>1.3439106290353835</v>
      </c>
      <c r="CD9" s="42">
        <v>0</v>
      </c>
      <c r="CE9" s="42">
        <v>5</v>
      </c>
      <c r="CF9" s="42">
        <v>0</v>
      </c>
      <c r="CG9" s="42">
        <v>8.0704222194070141E-2</v>
      </c>
      <c r="CH9" s="42">
        <v>2.6459040686632643E-2</v>
      </c>
      <c r="CI9" s="42">
        <v>1.5539699194940582</v>
      </c>
      <c r="CJ9" s="42">
        <v>0.33886681762523896</v>
      </c>
      <c r="CK9" s="42">
        <v>2</v>
      </c>
      <c r="CL9" s="42">
        <v>0.18029640729811613</v>
      </c>
      <c r="CM9" s="42">
        <v>0.17458110993723713</v>
      </c>
      <c r="CN9" s="42">
        <v>0.35487751723535327</v>
      </c>
      <c r="CO9" s="24" t="s">
        <v>622</v>
      </c>
      <c r="CP9" s="24" t="s">
        <v>332</v>
      </c>
      <c r="CQ9" s="40">
        <v>0.63106992049082689</v>
      </c>
      <c r="CR9" s="42">
        <v>0.80601659533831715</v>
      </c>
      <c r="CS9" s="40">
        <v>0.2622224711829157</v>
      </c>
      <c r="CT9" s="40" t="s">
        <v>606</v>
      </c>
      <c r="CU9" s="40"/>
    </row>
    <row r="10" spans="1:99" ht="10.5" customHeight="1">
      <c r="A10" s="16" t="s">
        <v>61</v>
      </c>
      <c r="B10" s="17" t="s">
        <v>60</v>
      </c>
      <c r="C10" s="85">
        <v>0.43000000715255698</v>
      </c>
      <c r="D10" s="25">
        <f t="shared" si="0"/>
        <v>430.00000715255698</v>
      </c>
      <c r="E10" s="16">
        <v>940</v>
      </c>
      <c r="F10" s="17" t="s">
        <v>59</v>
      </c>
      <c r="G10" s="18">
        <v>61.860000610351598</v>
      </c>
      <c r="H10" s="18">
        <v>0.44999998807907099</v>
      </c>
      <c r="I10" s="18">
        <v>16.600000381469702</v>
      </c>
      <c r="J10" s="18">
        <v>3.9900000095367401</v>
      </c>
      <c r="K10" s="18">
        <v>9.9999997764825804E-3</v>
      </c>
      <c r="L10" s="18">
        <v>0.31000000238418601</v>
      </c>
      <c r="M10" s="18">
        <v>1.5599999427795399</v>
      </c>
      <c r="N10" s="18">
        <v>4.9499998092651403</v>
      </c>
      <c r="O10" s="18">
        <v>5.4699997901916504</v>
      </c>
      <c r="P10" s="18">
        <v>0.129999995231628</v>
      </c>
      <c r="Q10" s="26">
        <f t="shared" si="1"/>
        <v>95.330000529065742</v>
      </c>
      <c r="R10" s="26"/>
      <c r="S10" s="26">
        <f t="shared" si="2"/>
        <v>64.890381062665298</v>
      </c>
      <c r="T10" s="26">
        <f t="shared" si="3"/>
        <v>0.47204446195494126</v>
      </c>
      <c r="U10" s="26">
        <f t="shared" si="4"/>
        <v>17.413196569120366</v>
      </c>
      <c r="V10" s="26">
        <f t="shared" si="5"/>
        <v>4.1854610168812538</v>
      </c>
      <c r="W10" s="26">
        <f t="shared" si="6"/>
        <v>1.0489876975751846E-2</v>
      </c>
      <c r="X10" s="26">
        <f t="shared" si="7"/>
        <v>0.32518619601776694</v>
      </c>
      <c r="Y10" s="26">
        <f t="shared" si="8"/>
        <v>1.6364207847705845</v>
      </c>
      <c r="Z10" s="26">
        <f t="shared" si="9"/>
        <v>5.192489018979817</v>
      </c>
      <c r="AA10" s="26">
        <f t="shared" si="10"/>
        <v>5.7379626139033419</v>
      </c>
      <c r="AB10" s="26">
        <f t="shared" si="11"/>
        <v>0.13636839873088169</v>
      </c>
      <c r="AC10" s="26">
        <f t="shared" si="12"/>
        <v>99.999999999999986</v>
      </c>
      <c r="AD10" s="26"/>
      <c r="AE10" s="42">
        <f t="shared" si="13"/>
        <v>1.0295534875225574</v>
      </c>
      <c r="AF10" s="42">
        <f t="shared" si="14"/>
        <v>5.6344516436205618E-3</v>
      </c>
      <c r="AG10" s="42">
        <f t="shared" si="15"/>
        <v>0.32561382188802152</v>
      </c>
      <c r="AH10" s="42">
        <f t="shared" si="16"/>
        <v>5.5536687752096761E-2</v>
      </c>
      <c r="AI10" s="42">
        <f t="shared" si="17"/>
        <v>1.4096926119351401E-4</v>
      </c>
      <c r="AJ10" s="42">
        <f t="shared" si="18"/>
        <v>7.6914679882143389E-3</v>
      </c>
      <c r="AK10" s="42">
        <f t="shared" si="19"/>
        <v>2.7818692428314078E-2</v>
      </c>
      <c r="AL10" s="42">
        <f t="shared" si="20"/>
        <v>0.15973167044370684</v>
      </c>
      <c r="AM10" s="42">
        <f t="shared" si="21"/>
        <v>0.1161408083186473</v>
      </c>
      <c r="AN10" s="42">
        <f t="shared" si="22"/>
        <v>1.831701501849145E-3</v>
      </c>
      <c r="AO10" s="42">
        <f t="shared" si="23"/>
        <v>1.7296937587482217</v>
      </c>
      <c r="AP10" s="42">
        <f t="shared" si="24"/>
        <v>0.59522298806676888</v>
      </c>
      <c r="AQ10" s="42">
        <f t="shared" si="25"/>
        <v>3.2574850982281457E-3</v>
      </c>
      <c r="AR10" s="42">
        <f t="shared" si="26"/>
        <v>0.18824940556163425</v>
      </c>
      <c r="AS10" s="42">
        <f t="shared" si="27"/>
        <v>3.2107815311936273E-2</v>
      </c>
      <c r="AT10" s="42">
        <f t="shared" si="28"/>
        <v>8.149954896960106E-5</v>
      </c>
      <c r="AU10" s="42">
        <f t="shared" si="29"/>
        <v>4.4467224034968186E-3</v>
      </c>
      <c r="AV10" s="42">
        <f t="shared" si="30"/>
        <v>1.6083016018076199E-2</v>
      </c>
      <c r="AW10" s="42">
        <f t="shared" si="31"/>
        <v>9.2346792393645766E-2</v>
      </c>
      <c r="AX10" s="42">
        <f t="shared" si="32"/>
        <v>6.7145301144347275E-2</v>
      </c>
      <c r="AY10" s="42">
        <f t="shared" si="33"/>
        <v>1.0589744528966482E-3</v>
      </c>
      <c r="AZ10" s="42">
        <f t="shared" si="34"/>
        <v>0.75471508160476186</v>
      </c>
      <c r="BA10" s="42">
        <f t="shared" si="35"/>
        <v>7.2205576149046973</v>
      </c>
      <c r="BB10" s="42">
        <f t="shared" si="36"/>
        <v>0.12164624917741583</v>
      </c>
      <c r="BC10" s="43"/>
      <c r="BD10" s="16" t="s">
        <v>61</v>
      </c>
      <c r="BE10" s="122">
        <v>39.740001678466797</v>
      </c>
      <c r="BF10" s="122">
        <v>5.82999992370606</v>
      </c>
      <c r="BG10" s="122">
        <v>11.2399997711182</v>
      </c>
      <c r="BH10" s="122"/>
      <c r="BI10" s="122">
        <v>19.090000152587901</v>
      </c>
      <c r="BJ10" s="122">
        <v>7.2300000190734899</v>
      </c>
      <c r="BK10" s="122">
        <v>10.289999961853001</v>
      </c>
      <c r="BL10" s="122">
        <v>0.30000001192092901</v>
      </c>
      <c r="BM10" s="122">
        <v>2.5699999332428001</v>
      </c>
      <c r="BN10" s="122">
        <v>0.95999997854232799</v>
      </c>
      <c r="BO10" s="124">
        <v>0</v>
      </c>
      <c r="BP10" s="124">
        <v>0</v>
      </c>
      <c r="BQ10" s="124">
        <v>0</v>
      </c>
      <c r="BR10" s="124">
        <f t="shared" si="37"/>
        <v>97.250001430511503</v>
      </c>
      <c r="BS10" s="124"/>
      <c r="BT10" s="42">
        <v>6.0622194621138092</v>
      </c>
      <c r="BU10" s="42">
        <v>1.9377805378861908</v>
      </c>
      <c r="BV10" s="42">
        <v>0</v>
      </c>
      <c r="BW10" s="42">
        <v>8</v>
      </c>
      <c r="BX10" s="42">
        <v>8.2887896729787247E-2</v>
      </c>
      <c r="BY10" s="42">
        <v>0.6689883609723678</v>
      </c>
      <c r="BZ10" s="42">
        <v>0</v>
      </c>
      <c r="CA10" s="42">
        <v>0.46692970098740716</v>
      </c>
      <c r="CB10" s="42">
        <v>1.6438386888430789</v>
      </c>
      <c r="CC10" s="42">
        <v>1.9684871438667026</v>
      </c>
      <c r="CD10" s="42">
        <v>3.8758216578042112E-2</v>
      </c>
      <c r="CE10" s="42">
        <v>4.8698900079773857</v>
      </c>
      <c r="CF10" s="42">
        <v>0</v>
      </c>
      <c r="CG10" s="42">
        <v>0</v>
      </c>
      <c r="CH10" s="42">
        <v>0</v>
      </c>
      <c r="CI10" s="42">
        <v>1.6816711185039626</v>
      </c>
      <c r="CJ10" s="42">
        <v>0.31832888149603744</v>
      </c>
      <c r="CK10" s="42">
        <v>2</v>
      </c>
      <c r="CL10" s="42">
        <v>0.44173875406467589</v>
      </c>
      <c r="CM10" s="42">
        <v>0.18679632970084026</v>
      </c>
      <c r="CN10" s="42">
        <v>0.62853508376551614</v>
      </c>
      <c r="CO10" s="24" t="s">
        <v>622</v>
      </c>
      <c r="CP10" s="24" t="s">
        <v>682</v>
      </c>
      <c r="CQ10" s="40">
        <v>0.45506379129978858</v>
      </c>
      <c r="CR10" s="42">
        <v>1.4812459351896325</v>
      </c>
      <c r="CS10" s="40">
        <v>0.20514287319472946</v>
      </c>
      <c r="CT10" s="40" t="s">
        <v>606</v>
      </c>
      <c r="CU10" s="40"/>
    </row>
    <row r="11" spans="1:99" ht="10.5" customHeight="1">
      <c r="A11" s="16" t="s">
        <v>58</v>
      </c>
      <c r="B11" s="17" t="s">
        <v>60</v>
      </c>
      <c r="C11" s="85">
        <v>0.43000000715255698</v>
      </c>
      <c r="D11" s="25">
        <f t="shared" si="0"/>
        <v>430.00000715255698</v>
      </c>
      <c r="E11" s="16">
        <v>920</v>
      </c>
      <c r="F11" s="17" t="s">
        <v>59</v>
      </c>
      <c r="G11" s="18">
        <v>64.949996948242202</v>
      </c>
      <c r="H11" s="18">
        <v>0.43000000715255698</v>
      </c>
      <c r="I11" s="18">
        <v>15.829999923706101</v>
      </c>
      <c r="J11" s="18">
        <v>4.0999999046325701</v>
      </c>
      <c r="K11" s="18">
        <v>7.9999998211860698E-2</v>
      </c>
      <c r="L11" s="18">
        <v>0.28999999165535001</v>
      </c>
      <c r="M11" s="18">
        <v>1.12000000476837</v>
      </c>
      <c r="N11" s="18">
        <v>3.6400001049041801</v>
      </c>
      <c r="O11" s="18">
        <v>5.1100001335143999</v>
      </c>
      <c r="P11" s="18">
        <v>0.10000000149011599</v>
      </c>
      <c r="Q11" s="26">
        <f t="shared" si="1"/>
        <v>95.649997018277702</v>
      </c>
      <c r="R11" s="26"/>
      <c r="S11" s="26">
        <f t="shared" si="2"/>
        <v>67.903814922054778</v>
      </c>
      <c r="T11" s="26">
        <f t="shared" si="3"/>
        <v>0.44955569321177141</v>
      </c>
      <c r="U11" s="26">
        <f t="shared" si="4"/>
        <v>16.549922025278427</v>
      </c>
      <c r="V11" s="26">
        <f t="shared" si="5"/>
        <v>4.2864610898514757</v>
      </c>
      <c r="W11" s="26">
        <f t="shared" si="6"/>
        <v>8.3638265243828031E-2</v>
      </c>
      <c r="X11" s="26">
        <f t="shared" si="7"/>
        <v>0.30318870956152155</v>
      </c>
      <c r="Y11" s="26">
        <f t="shared" si="8"/>
        <v>1.1709357445712725</v>
      </c>
      <c r="Z11" s="26">
        <f t="shared" si="9"/>
        <v>3.8055412633296939</v>
      </c>
      <c r="AA11" s="26">
        <f t="shared" si="10"/>
        <v>5.3423944514477437</v>
      </c>
      <c r="AB11" s="26">
        <f t="shared" si="11"/>
        <v>0.10454783544949514</v>
      </c>
      <c r="AC11" s="26">
        <f t="shared" si="12"/>
        <v>100</v>
      </c>
      <c r="AD11" s="26"/>
      <c r="AE11" s="42">
        <f t="shared" si="13"/>
        <v>1.0809811705926873</v>
      </c>
      <c r="AF11" s="42">
        <f t="shared" si="14"/>
        <v>5.3840318027560865E-3</v>
      </c>
      <c r="AG11" s="42">
        <f t="shared" si="15"/>
        <v>0.31051003959005186</v>
      </c>
      <c r="AH11" s="42">
        <f t="shared" si="16"/>
        <v>5.7067772918036344E-2</v>
      </c>
      <c r="AI11" s="42">
        <f t="shared" si="17"/>
        <v>1.127754089548113E-3</v>
      </c>
      <c r="AJ11" s="42">
        <f t="shared" si="18"/>
        <v>7.1952439846604838E-3</v>
      </c>
      <c r="AK11" s="42">
        <f t="shared" si="19"/>
        <v>1.9972395381532844E-2</v>
      </c>
      <c r="AL11" s="42">
        <f t="shared" si="20"/>
        <v>0.11745925647983589</v>
      </c>
      <c r="AM11" s="42">
        <f t="shared" si="21"/>
        <v>0.10849717893571702</v>
      </c>
      <c r="AN11" s="42">
        <f t="shared" si="22"/>
        <v>1.409001227946186E-3</v>
      </c>
      <c r="AO11" s="42">
        <f t="shared" si="23"/>
        <v>1.7096038450027722</v>
      </c>
      <c r="AP11" s="42">
        <f t="shared" si="24"/>
        <v>0.63229921584022553</v>
      </c>
      <c r="AQ11" s="42">
        <f t="shared" si="25"/>
        <v>3.1492862036393912E-3</v>
      </c>
      <c r="AR11" s="42">
        <f t="shared" si="26"/>
        <v>0.18162689590204353</v>
      </c>
      <c r="AS11" s="42">
        <f t="shared" si="27"/>
        <v>3.3380699911764532E-2</v>
      </c>
      <c r="AT11" s="42">
        <f t="shared" si="28"/>
        <v>6.5965813825499689E-4</v>
      </c>
      <c r="AU11" s="42">
        <f t="shared" si="29"/>
        <v>4.2087200527142106E-3</v>
      </c>
      <c r="AV11" s="42">
        <f t="shared" si="30"/>
        <v>1.1682469854003199E-2</v>
      </c>
      <c r="AW11" s="42">
        <f t="shared" si="31"/>
        <v>6.8705540656786149E-2</v>
      </c>
      <c r="AX11" s="42">
        <f t="shared" si="32"/>
        <v>6.3463345179561814E-2</v>
      </c>
      <c r="AY11" s="42">
        <f t="shared" si="33"/>
        <v>8.241682610066318E-4</v>
      </c>
      <c r="AZ11" s="42">
        <f t="shared" si="34"/>
        <v>0.76446810167657353</v>
      </c>
      <c r="BA11" s="42">
        <f t="shared" si="35"/>
        <v>7.9313186654544205</v>
      </c>
      <c r="BB11" s="42">
        <f t="shared" si="36"/>
        <v>0.111965549260706</v>
      </c>
      <c r="BC11" s="43"/>
      <c r="BD11" s="16" t="s">
        <v>58</v>
      </c>
      <c r="BE11" s="122">
        <v>38.849998474121101</v>
      </c>
      <c r="BF11" s="122">
        <v>4.5599999427795401</v>
      </c>
      <c r="BG11" s="122">
        <v>10.6000003814697</v>
      </c>
      <c r="BH11" s="122"/>
      <c r="BI11" s="122">
        <v>22.069999694824201</v>
      </c>
      <c r="BJ11" s="122">
        <v>6.6700000762939498</v>
      </c>
      <c r="BK11" s="122">
        <v>10.5299997329712</v>
      </c>
      <c r="BL11" s="122">
        <v>0.34999999403953502</v>
      </c>
      <c r="BM11" s="122">
        <v>2.6800000667571999</v>
      </c>
      <c r="BN11" s="122">
        <v>0.82999998331070002</v>
      </c>
      <c r="BO11" s="124">
        <v>0</v>
      </c>
      <c r="BP11" s="124">
        <v>0</v>
      </c>
      <c r="BQ11" s="124">
        <v>0</v>
      </c>
      <c r="BR11" s="124">
        <f t="shared" si="37"/>
        <v>97.139998346567126</v>
      </c>
      <c r="BS11" s="124"/>
      <c r="BT11" s="42">
        <v>6.078475235657157</v>
      </c>
      <c r="BU11" s="42">
        <v>1.921524764342843</v>
      </c>
      <c r="BV11" s="42">
        <v>0</v>
      </c>
      <c r="BW11" s="42">
        <v>8</v>
      </c>
      <c r="BX11" s="42">
        <v>3.2969984882009085E-2</v>
      </c>
      <c r="BY11" s="42">
        <v>0.5366791489037398</v>
      </c>
      <c r="BZ11" s="42">
        <v>0</v>
      </c>
      <c r="CA11" s="42">
        <v>0.18802759631954302</v>
      </c>
      <c r="CB11" s="42">
        <v>1.5554161728130218</v>
      </c>
      <c r="CC11" s="42">
        <v>2.6869070970816864</v>
      </c>
      <c r="CD11" s="42">
        <v>0</v>
      </c>
      <c r="CE11" s="42">
        <v>5</v>
      </c>
      <c r="CF11" s="42">
        <v>0</v>
      </c>
      <c r="CG11" s="42">
        <v>1.2881671022435537E-2</v>
      </c>
      <c r="CH11" s="42">
        <v>4.6377829796846647E-2</v>
      </c>
      <c r="CI11" s="42">
        <v>1.7650374510699514</v>
      </c>
      <c r="CJ11" s="42">
        <v>0.17570304811076642</v>
      </c>
      <c r="CK11" s="42">
        <v>2</v>
      </c>
      <c r="CL11" s="42">
        <v>0.63722817684374444</v>
      </c>
      <c r="CM11" s="42">
        <v>0.16564375660083422</v>
      </c>
      <c r="CN11" s="42">
        <v>0.80287193344457863</v>
      </c>
      <c r="CO11" s="24" t="s">
        <v>622</v>
      </c>
      <c r="CP11" s="24" t="s">
        <v>682</v>
      </c>
      <c r="CQ11" s="40">
        <v>0.36553261109857982</v>
      </c>
      <c r="CR11" s="42">
        <v>1.8562481183315414</v>
      </c>
      <c r="CS11" s="40">
        <v>0.23404028972087565</v>
      </c>
      <c r="CT11" s="40" t="s">
        <v>606</v>
      </c>
      <c r="CU11" s="40"/>
    </row>
    <row r="12" spans="1:99" ht="10.5" customHeight="1">
      <c r="A12" s="12">
        <v>2</v>
      </c>
      <c r="B12" s="13" t="s">
        <v>1</v>
      </c>
      <c r="C12" s="86">
        <v>1.4</v>
      </c>
      <c r="D12" s="25">
        <f t="shared" si="0"/>
        <v>1400</v>
      </c>
      <c r="E12" s="12">
        <v>1015</v>
      </c>
      <c r="F12" s="14" t="s">
        <v>0</v>
      </c>
      <c r="G12" s="15">
        <v>52.25</v>
      </c>
      <c r="H12" s="15">
        <v>1.71</v>
      </c>
      <c r="I12" s="15">
        <v>18.91</v>
      </c>
      <c r="J12" s="15">
        <v>9.8000000000000007</v>
      </c>
      <c r="K12" s="15"/>
      <c r="L12" s="15">
        <v>1.98</v>
      </c>
      <c r="M12" s="15">
        <v>4.5999999999999996</v>
      </c>
      <c r="N12" s="15">
        <v>3.81</v>
      </c>
      <c r="O12" s="15">
        <v>3.48</v>
      </c>
      <c r="P12" s="15"/>
      <c r="Q12" s="26">
        <f t="shared" si="1"/>
        <v>96.54</v>
      </c>
      <c r="R12" s="26"/>
      <c r="S12" s="26">
        <f t="shared" si="2"/>
        <v>54.122643463849172</v>
      </c>
      <c r="T12" s="26">
        <f t="shared" si="3"/>
        <v>1.7712865133623368</v>
      </c>
      <c r="U12" s="26">
        <f t="shared" si="4"/>
        <v>19.587735653615081</v>
      </c>
      <c r="V12" s="26">
        <f t="shared" si="5"/>
        <v>10.15123264967889</v>
      </c>
      <c r="W12" s="26">
        <f t="shared" si="6"/>
        <v>0</v>
      </c>
      <c r="X12" s="26">
        <f t="shared" si="7"/>
        <v>2.0509633312616531</v>
      </c>
      <c r="Y12" s="26">
        <f t="shared" si="8"/>
        <v>4.7648643049513151</v>
      </c>
      <c r="Z12" s="26">
        <f t="shared" si="9"/>
        <v>3.9465506525792415</v>
      </c>
      <c r="AA12" s="26">
        <f t="shared" si="10"/>
        <v>3.6047234307022995</v>
      </c>
      <c r="AB12" s="26">
        <f t="shared" si="11"/>
        <v>0</v>
      </c>
      <c r="AC12" s="26">
        <f t="shared" si="12"/>
        <v>99.999999999999986</v>
      </c>
      <c r="AD12" s="26"/>
      <c r="AE12" s="42">
        <f t="shared" si="13"/>
        <v>0.86961152913489881</v>
      </c>
      <c r="AF12" s="42">
        <f t="shared" si="14"/>
        <v>2.1410916812953731E-2</v>
      </c>
      <c r="AG12" s="42">
        <f t="shared" si="15"/>
        <v>0.37092513436179436</v>
      </c>
      <c r="AH12" s="42">
        <f t="shared" si="16"/>
        <v>0.13640589941596007</v>
      </c>
      <c r="AI12" s="42">
        <f t="shared" si="17"/>
        <v>0</v>
      </c>
      <c r="AJ12" s="42">
        <f t="shared" si="18"/>
        <v>4.912614999851133E-2</v>
      </c>
      <c r="AK12" s="42">
        <f t="shared" si="19"/>
        <v>8.2029480682057287E-2</v>
      </c>
      <c r="AL12" s="42">
        <f t="shared" si="20"/>
        <v>0.1229449874425087</v>
      </c>
      <c r="AM12" s="42">
        <f t="shared" si="21"/>
        <v>7.3888487833878302E-2</v>
      </c>
      <c r="AN12" s="42">
        <f t="shared" si="22"/>
        <v>0</v>
      </c>
      <c r="AO12" s="42">
        <f t="shared" si="23"/>
        <v>1.7263425856825627</v>
      </c>
      <c r="AP12" s="42">
        <f t="shared" si="24"/>
        <v>0.50373056677569661</v>
      </c>
      <c r="AQ12" s="42">
        <f t="shared" si="25"/>
        <v>1.2402472713426267E-2</v>
      </c>
      <c r="AR12" s="42">
        <f t="shared" si="26"/>
        <v>0.21486183416783272</v>
      </c>
      <c r="AS12" s="42">
        <f t="shared" si="27"/>
        <v>7.9014385989920874E-2</v>
      </c>
      <c r="AT12" s="42">
        <f t="shared" si="28"/>
        <v>0</v>
      </c>
      <c r="AU12" s="42">
        <f t="shared" si="29"/>
        <v>2.8456779324068978E-2</v>
      </c>
      <c r="AV12" s="42">
        <f t="shared" si="30"/>
        <v>4.7516339666512024E-2</v>
      </c>
      <c r="AW12" s="42">
        <f t="shared" si="31"/>
        <v>7.1217027525216622E-2</v>
      </c>
      <c r="AX12" s="42">
        <f t="shared" si="32"/>
        <v>4.2800593837325873E-2</v>
      </c>
      <c r="AY12" s="42">
        <f t="shared" si="33"/>
        <v>0</v>
      </c>
      <c r="AZ12" s="42">
        <f t="shared" si="34"/>
        <v>0.61774818813823917</v>
      </c>
      <c r="BA12" s="42">
        <f t="shared" si="35"/>
        <v>2.7766454204144551</v>
      </c>
      <c r="BB12" s="42">
        <f t="shared" si="36"/>
        <v>0.26478524952185173</v>
      </c>
      <c r="BC12" s="43"/>
      <c r="BD12" s="12">
        <v>2</v>
      </c>
      <c r="BE12" s="122">
        <v>38.06</v>
      </c>
      <c r="BF12" s="122">
        <v>4.9800000000000004</v>
      </c>
      <c r="BG12" s="122">
        <v>15.53</v>
      </c>
      <c r="BH12" s="122">
        <v>0.01</v>
      </c>
      <c r="BI12" s="122">
        <v>15.29</v>
      </c>
      <c r="BJ12" s="122">
        <v>9.1300000000000008</v>
      </c>
      <c r="BK12" s="122">
        <v>9.7100000000000009</v>
      </c>
      <c r="BL12" s="122"/>
      <c r="BM12" s="122">
        <v>2.46</v>
      </c>
      <c r="BN12" s="122">
        <v>1.55</v>
      </c>
      <c r="BO12" s="122">
        <v>0</v>
      </c>
      <c r="BP12" s="124">
        <v>0</v>
      </c>
      <c r="BQ12" s="124">
        <v>0</v>
      </c>
      <c r="BR12" s="124">
        <f t="shared" si="37"/>
        <v>96.72</v>
      </c>
      <c r="BS12" s="124"/>
      <c r="BT12" s="42">
        <v>5.7011315762204244</v>
      </c>
      <c r="BU12" s="42">
        <v>2.2988684237795756</v>
      </c>
      <c r="BV12" s="42">
        <v>0</v>
      </c>
      <c r="BW12" s="42">
        <v>8</v>
      </c>
      <c r="BX12" s="42">
        <v>0.44263452598832931</v>
      </c>
      <c r="BY12" s="42">
        <v>0.56113565185657022</v>
      </c>
      <c r="BZ12" s="42">
        <v>1.1842330705487721E-3</v>
      </c>
      <c r="CA12" s="42">
        <v>0.688292561073645</v>
      </c>
      <c r="CB12" s="42">
        <v>2.0383566925147889</v>
      </c>
      <c r="CC12" s="42">
        <v>1.2271245640408477</v>
      </c>
      <c r="CD12" s="42">
        <v>0</v>
      </c>
      <c r="CE12" s="42">
        <v>4.9587282285447296</v>
      </c>
      <c r="CF12" s="42">
        <v>0</v>
      </c>
      <c r="CG12" s="42">
        <v>0</v>
      </c>
      <c r="CH12" s="42">
        <v>0</v>
      </c>
      <c r="CI12" s="42">
        <v>1.5582367015452872</v>
      </c>
      <c r="CJ12" s="42">
        <v>0.44176329845471285</v>
      </c>
      <c r="CK12" s="42">
        <v>2</v>
      </c>
      <c r="CL12" s="42">
        <v>0.27263883389021282</v>
      </c>
      <c r="CM12" s="42">
        <v>0.2961538074089653</v>
      </c>
      <c r="CN12" s="42">
        <v>0.56879264129917817</v>
      </c>
      <c r="CO12" s="24" t="s">
        <v>622</v>
      </c>
      <c r="CP12" s="24" t="s">
        <v>681</v>
      </c>
      <c r="CQ12" s="40">
        <v>0.62421325751684342</v>
      </c>
      <c r="CR12" s="42">
        <v>0.93949883526735456</v>
      </c>
      <c r="CS12" s="40">
        <v>0.3383575116793705</v>
      </c>
      <c r="CT12" s="40" t="s">
        <v>606</v>
      </c>
      <c r="CU12" s="40"/>
    </row>
    <row r="13" spans="1:99" ht="10.5" customHeight="1">
      <c r="A13" s="12">
        <v>6</v>
      </c>
      <c r="B13" s="13" t="s">
        <v>6</v>
      </c>
      <c r="C13" s="86">
        <v>1.4</v>
      </c>
      <c r="D13" s="25">
        <f t="shared" si="0"/>
        <v>1400</v>
      </c>
      <c r="E13" s="12">
        <v>1015</v>
      </c>
      <c r="F13" s="14" t="s">
        <v>0</v>
      </c>
      <c r="G13" s="15">
        <v>53.02</v>
      </c>
      <c r="H13" s="15">
        <v>1.54</v>
      </c>
      <c r="I13" s="15">
        <v>18.61</v>
      </c>
      <c r="J13" s="15">
        <v>9.1999999999999993</v>
      </c>
      <c r="K13" s="15"/>
      <c r="L13" s="15">
        <v>1.75</v>
      </c>
      <c r="M13" s="15">
        <v>4.37</v>
      </c>
      <c r="N13" s="15">
        <v>3.18</v>
      </c>
      <c r="O13" s="15">
        <v>2.7</v>
      </c>
      <c r="P13" s="15"/>
      <c r="Q13" s="26">
        <f t="shared" si="1"/>
        <v>94.370000000000019</v>
      </c>
      <c r="R13" s="26"/>
      <c r="S13" s="26">
        <f t="shared" si="2"/>
        <v>56.183109038889469</v>
      </c>
      <c r="T13" s="26">
        <f t="shared" si="3"/>
        <v>1.631874536399279</v>
      </c>
      <c r="U13" s="26">
        <f t="shared" si="4"/>
        <v>19.720250079474404</v>
      </c>
      <c r="V13" s="26">
        <f t="shared" si="5"/>
        <v>9.7488608668008876</v>
      </c>
      <c r="W13" s="26">
        <f t="shared" si="6"/>
        <v>0</v>
      </c>
      <c r="X13" s="26">
        <f t="shared" si="7"/>
        <v>1.8544028822719081</v>
      </c>
      <c r="Y13" s="26">
        <f t="shared" si="8"/>
        <v>4.6307089117304221</v>
      </c>
      <c r="Z13" s="26">
        <f t="shared" si="9"/>
        <v>3.3697149517855247</v>
      </c>
      <c r="AA13" s="26">
        <f t="shared" si="10"/>
        <v>2.8610787326480871</v>
      </c>
      <c r="AB13" s="26">
        <f t="shared" si="11"/>
        <v>0</v>
      </c>
      <c r="AC13" s="26">
        <f t="shared" si="12"/>
        <v>99.999999999999972</v>
      </c>
      <c r="AD13" s="26"/>
      <c r="AE13" s="42">
        <f t="shared" si="13"/>
        <v>0.88242685693267631</v>
      </c>
      <c r="AF13" s="42">
        <f t="shared" si="14"/>
        <v>1.9282346135642541E-2</v>
      </c>
      <c r="AG13" s="42">
        <f t="shared" si="15"/>
        <v>0.36504054735446817</v>
      </c>
      <c r="AH13" s="42">
        <f t="shared" si="16"/>
        <v>0.12805451781906455</v>
      </c>
      <c r="AI13" s="42">
        <f t="shared" si="17"/>
        <v>0</v>
      </c>
      <c r="AJ13" s="42">
        <f t="shared" si="18"/>
        <v>4.3419577018886275E-2</v>
      </c>
      <c r="AK13" s="42">
        <f t="shared" si="19"/>
        <v>7.7928006647954434E-2</v>
      </c>
      <c r="AL13" s="42">
        <f t="shared" si="20"/>
        <v>0.1026155013299679</v>
      </c>
      <c r="AM13" s="42">
        <f t="shared" si="21"/>
        <v>5.732727504352627E-2</v>
      </c>
      <c r="AN13" s="42">
        <f t="shared" si="22"/>
        <v>0</v>
      </c>
      <c r="AO13" s="42">
        <f t="shared" si="23"/>
        <v>1.6760946282821865</v>
      </c>
      <c r="AP13" s="42">
        <f t="shared" si="24"/>
        <v>0.52647794584072338</v>
      </c>
      <c r="AQ13" s="42">
        <f t="shared" si="25"/>
        <v>1.1504330250974455E-2</v>
      </c>
      <c r="AR13" s="42">
        <f t="shared" si="26"/>
        <v>0.21779232580000257</v>
      </c>
      <c r="AS13" s="42">
        <f t="shared" si="27"/>
        <v>7.6400529933268985E-2</v>
      </c>
      <c r="AT13" s="42">
        <f t="shared" si="28"/>
        <v>0</v>
      </c>
      <c r="AU13" s="42">
        <f t="shared" si="29"/>
        <v>2.5905206237303312E-2</v>
      </c>
      <c r="AV13" s="42">
        <f t="shared" si="30"/>
        <v>4.6493798937725914E-2</v>
      </c>
      <c r="AW13" s="42">
        <f t="shared" si="31"/>
        <v>6.1222976076916111E-2</v>
      </c>
      <c r="AX13" s="42">
        <f t="shared" si="32"/>
        <v>3.4202886923085277E-2</v>
      </c>
      <c r="AY13" s="42">
        <f t="shared" si="33"/>
        <v>0</v>
      </c>
      <c r="AZ13" s="42">
        <f t="shared" si="34"/>
        <v>0.62190380884072471</v>
      </c>
      <c r="BA13" s="42">
        <f t="shared" si="35"/>
        <v>2.9492345759924028</v>
      </c>
      <c r="BB13" s="42">
        <f t="shared" si="36"/>
        <v>0.25321362424988647</v>
      </c>
      <c r="BC13" s="43"/>
      <c r="BD13" s="12">
        <v>6</v>
      </c>
      <c r="BE13" s="122">
        <v>39.64</v>
      </c>
      <c r="BF13" s="122">
        <v>5.19</v>
      </c>
      <c r="BG13" s="122">
        <v>15.44</v>
      </c>
      <c r="BH13" s="122">
        <v>0.01</v>
      </c>
      <c r="BI13" s="122">
        <v>13.8</v>
      </c>
      <c r="BJ13" s="122">
        <v>10.36</v>
      </c>
      <c r="BK13" s="122">
        <v>9.91</v>
      </c>
      <c r="BL13" s="122">
        <v>0.01</v>
      </c>
      <c r="BM13" s="122">
        <v>2.8</v>
      </c>
      <c r="BN13" s="122">
        <v>1.2</v>
      </c>
      <c r="BO13" s="122">
        <v>0</v>
      </c>
      <c r="BP13" s="124">
        <v>0</v>
      </c>
      <c r="BQ13" s="124">
        <v>0</v>
      </c>
      <c r="BR13" s="124">
        <f t="shared" si="37"/>
        <v>98.36</v>
      </c>
      <c r="BS13" s="124"/>
      <c r="BT13" s="42">
        <v>5.7692190579866311</v>
      </c>
      <c r="BU13" s="42">
        <v>2.2307809420133689</v>
      </c>
      <c r="BV13" s="42">
        <v>0</v>
      </c>
      <c r="BW13" s="42">
        <v>8</v>
      </c>
      <c r="BX13" s="42">
        <v>0.41744881489388241</v>
      </c>
      <c r="BY13" s="42">
        <v>0.56819444185408519</v>
      </c>
      <c r="BZ13" s="42">
        <v>1.1506103819294922E-3</v>
      </c>
      <c r="CA13" s="42">
        <v>0.74260778354084067</v>
      </c>
      <c r="CB13" s="42">
        <v>2.2472959283012179</v>
      </c>
      <c r="CC13" s="42">
        <v>0.93707035739916233</v>
      </c>
      <c r="CD13" s="42">
        <v>1.2325998868724522E-3</v>
      </c>
      <c r="CE13" s="42">
        <v>4.9150005362579909</v>
      </c>
      <c r="CF13" s="42">
        <v>0</v>
      </c>
      <c r="CG13" s="42">
        <v>0</v>
      </c>
      <c r="CH13" s="42">
        <v>0</v>
      </c>
      <c r="CI13" s="42">
        <v>1.5451795693822965</v>
      </c>
      <c r="CJ13" s="42">
        <v>0.4548204306177035</v>
      </c>
      <c r="CK13" s="42">
        <v>2</v>
      </c>
      <c r="CL13" s="42">
        <v>0.33523355776303487</v>
      </c>
      <c r="CM13" s="42">
        <v>0.22277064982724215</v>
      </c>
      <c r="CN13" s="42">
        <v>0.55800420759027702</v>
      </c>
      <c r="CO13" s="24" t="s">
        <v>622</v>
      </c>
      <c r="CP13" s="24" t="s">
        <v>681</v>
      </c>
      <c r="CQ13" s="40">
        <v>0.70572783614525048</v>
      </c>
      <c r="CR13" s="42">
        <v>0.74727227432239951</v>
      </c>
      <c r="CS13" s="40">
        <v>0.25337837837837845</v>
      </c>
      <c r="CT13" s="40" t="s">
        <v>606</v>
      </c>
      <c r="CU13" s="40"/>
    </row>
    <row r="14" spans="1:99" ht="10.5" customHeight="1">
      <c r="A14" s="12">
        <v>9</v>
      </c>
      <c r="B14" s="13" t="s">
        <v>57</v>
      </c>
      <c r="C14" s="86">
        <v>1.4</v>
      </c>
      <c r="D14" s="25">
        <f t="shared" si="0"/>
        <v>1400</v>
      </c>
      <c r="E14" s="12">
        <v>975</v>
      </c>
      <c r="F14" s="14" t="s">
        <v>0</v>
      </c>
      <c r="G14" s="15">
        <v>54.6</v>
      </c>
      <c r="H14" s="15">
        <v>1.42</v>
      </c>
      <c r="I14" s="15">
        <v>17.96</v>
      </c>
      <c r="J14" s="15">
        <v>7.69</v>
      </c>
      <c r="K14" s="15"/>
      <c r="L14" s="15">
        <v>1.5</v>
      </c>
      <c r="M14" s="15">
        <v>2.93</v>
      </c>
      <c r="N14" s="15">
        <v>3.89</v>
      </c>
      <c r="O14" s="15">
        <v>3.51</v>
      </c>
      <c r="P14" s="15"/>
      <c r="Q14" s="26">
        <f t="shared" si="1"/>
        <v>93.500000000000014</v>
      </c>
      <c r="R14" s="26"/>
      <c r="S14" s="26">
        <f t="shared" si="2"/>
        <v>58.395721925133678</v>
      </c>
      <c r="T14" s="26">
        <f t="shared" si="3"/>
        <v>1.5187165775401068</v>
      </c>
      <c r="U14" s="26">
        <f t="shared" si="4"/>
        <v>19.208556149732619</v>
      </c>
      <c r="V14" s="26">
        <f t="shared" si="5"/>
        <v>8.2245989304812817</v>
      </c>
      <c r="W14" s="26">
        <f t="shared" si="6"/>
        <v>0</v>
      </c>
      <c r="X14" s="26">
        <f t="shared" si="7"/>
        <v>1.6042780748663099</v>
      </c>
      <c r="Y14" s="26">
        <f t="shared" si="8"/>
        <v>3.1336898395721922</v>
      </c>
      <c r="Z14" s="26">
        <f t="shared" si="9"/>
        <v>4.1604278074866299</v>
      </c>
      <c r="AA14" s="26">
        <f t="shared" si="10"/>
        <v>3.7540106951871648</v>
      </c>
      <c r="AB14" s="26">
        <f t="shared" si="11"/>
        <v>0</v>
      </c>
      <c r="AC14" s="26">
        <f t="shared" si="12"/>
        <v>99.999999999999986</v>
      </c>
      <c r="AD14" s="26"/>
      <c r="AE14" s="42">
        <f t="shared" si="13"/>
        <v>0.90872324384240144</v>
      </c>
      <c r="AF14" s="42">
        <f t="shared" si="14"/>
        <v>1.7779825657540525E-2</v>
      </c>
      <c r="AG14" s="42">
        <f t="shared" si="15"/>
        <v>0.35229060883859481</v>
      </c>
      <c r="AH14" s="42">
        <f t="shared" si="16"/>
        <v>0.10703687413354418</v>
      </c>
      <c r="AI14" s="42">
        <f t="shared" si="17"/>
        <v>0</v>
      </c>
      <c r="AJ14" s="42">
        <f t="shared" si="18"/>
        <v>3.7216780301902522E-2</v>
      </c>
      <c r="AK14" s="42">
        <f t="shared" si="19"/>
        <v>5.224921269531041E-2</v>
      </c>
      <c r="AL14" s="42">
        <f t="shared" si="20"/>
        <v>0.12552650948854563</v>
      </c>
      <c r="AM14" s="42">
        <f t="shared" si="21"/>
        <v>7.4525457556584143E-2</v>
      </c>
      <c r="AN14" s="42">
        <f t="shared" si="22"/>
        <v>0</v>
      </c>
      <c r="AO14" s="42">
        <f t="shared" si="23"/>
        <v>1.6753485125144236</v>
      </c>
      <c r="AP14" s="42">
        <f t="shared" si="24"/>
        <v>0.54240848220801341</v>
      </c>
      <c r="AQ14" s="42">
        <f t="shared" si="25"/>
        <v>1.061261315166951E-2</v>
      </c>
      <c r="AR14" s="42">
        <f t="shared" si="26"/>
        <v>0.21027899938852981</v>
      </c>
      <c r="AS14" s="42">
        <f t="shared" si="27"/>
        <v>6.3889318153211819E-2</v>
      </c>
      <c r="AT14" s="42">
        <f t="shared" si="28"/>
        <v>0</v>
      </c>
      <c r="AU14" s="42">
        <f t="shared" si="29"/>
        <v>2.2214351237311355E-2</v>
      </c>
      <c r="AV14" s="42">
        <f t="shared" si="30"/>
        <v>3.1187070812444213E-2</v>
      </c>
      <c r="AW14" s="42">
        <f t="shared" si="31"/>
        <v>7.4925610134783785E-2</v>
      </c>
      <c r="AX14" s="42">
        <f t="shared" si="32"/>
        <v>4.4483554914036147E-2</v>
      </c>
      <c r="AY14" s="42">
        <f t="shared" si="33"/>
        <v>0</v>
      </c>
      <c r="AZ14" s="42">
        <f t="shared" si="34"/>
        <v>0.66181764725683334</v>
      </c>
      <c r="BA14" s="42">
        <f t="shared" si="35"/>
        <v>2.8760379932186786</v>
      </c>
      <c r="BB14" s="42">
        <f t="shared" si="36"/>
        <v>0.25799540710115582</v>
      </c>
      <c r="BC14" s="43"/>
      <c r="BD14" s="12">
        <v>9</v>
      </c>
      <c r="BE14" s="122">
        <v>38.729999999999997</v>
      </c>
      <c r="BF14" s="122">
        <v>4.9400000000000004</v>
      </c>
      <c r="BG14" s="122">
        <v>14.94</v>
      </c>
      <c r="BH14" s="122">
        <v>0.01</v>
      </c>
      <c r="BI14" s="122">
        <v>16.350000000000001</v>
      </c>
      <c r="BJ14" s="122">
        <v>8.93</v>
      </c>
      <c r="BK14" s="122">
        <v>9.66</v>
      </c>
      <c r="BL14" s="122">
        <v>0.01</v>
      </c>
      <c r="BM14" s="122">
        <v>2.93</v>
      </c>
      <c r="BN14" s="122">
        <v>1.19</v>
      </c>
      <c r="BO14" s="122">
        <v>0</v>
      </c>
      <c r="BP14" s="124">
        <v>0</v>
      </c>
      <c r="BQ14" s="124">
        <v>0</v>
      </c>
      <c r="BR14" s="124">
        <f t="shared" si="37"/>
        <v>97.690000000000012</v>
      </c>
      <c r="BS14" s="124"/>
      <c r="BT14" s="42">
        <v>5.7432595941915672</v>
      </c>
      <c r="BU14" s="42">
        <v>2.2567404058084328</v>
      </c>
      <c r="BV14" s="42">
        <v>0</v>
      </c>
      <c r="BW14" s="42">
        <v>8</v>
      </c>
      <c r="BX14" s="42">
        <v>0.35413729369509506</v>
      </c>
      <c r="BY14" s="42">
        <v>0.55104128507495131</v>
      </c>
      <c r="BZ14" s="42">
        <v>1.1723461307766722E-3</v>
      </c>
      <c r="CA14" s="42">
        <v>0.84471092725303976</v>
      </c>
      <c r="CB14" s="42">
        <v>1.9736926985382601</v>
      </c>
      <c r="CC14" s="42">
        <v>1.1829358750950978</v>
      </c>
      <c r="CD14" s="42">
        <v>1.2558844686830165E-3</v>
      </c>
      <c r="CE14" s="42">
        <v>4.9089463102559039</v>
      </c>
      <c r="CF14" s="42">
        <v>0</v>
      </c>
      <c r="CG14" s="42">
        <v>0</v>
      </c>
      <c r="CH14" s="42">
        <v>0</v>
      </c>
      <c r="CI14" s="42">
        <v>1.5346523021627769</v>
      </c>
      <c r="CJ14" s="42">
        <v>0.46534769783722307</v>
      </c>
      <c r="CK14" s="42">
        <v>2</v>
      </c>
      <c r="CL14" s="42">
        <v>0.37700491040277273</v>
      </c>
      <c r="CM14" s="42">
        <v>0.22508743550225171</v>
      </c>
      <c r="CN14" s="42">
        <v>0.60209234590502447</v>
      </c>
      <c r="CO14" s="24" t="s">
        <v>622</v>
      </c>
      <c r="CP14" s="24" t="s">
        <v>681</v>
      </c>
      <c r="CQ14" s="40">
        <v>0.62525338426702848</v>
      </c>
      <c r="CR14" s="42">
        <v>1.0271309984125645</v>
      </c>
      <c r="CS14" s="40">
        <v>0.35713401590465949</v>
      </c>
      <c r="CT14" s="40" t="s">
        <v>606</v>
      </c>
      <c r="CU14" s="40"/>
    </row>
    <row r="15" spans="1:99" ht="10.5" customHeight="1">
      <c r="A15" s="12">
        <v>10</v>
      </c>
      <c r="B15" s="13" t="s">
        <v>57</v>
      </c>
      <c r="C15" s="86">
        <v>1.4</v>
      </c>
      <c r="D15" s="25">
        <f t="shared" si="0"/>
        <v>1400</v>
      </c>
      <c r="E15" s="12">
        <v>1015</v>
      </c>
      <c r="F15" s="14" t="s">
        <v>0</v>
      </c>
      <c r="G15" s="15">
        <v>48.15</v>
      </c>
      <c r="H15" s="15">
        <v>2.54</v>
      </c>
      <c r="I15" s="15">
        <v>15.65</v>
      </c>
      <c r="J15" s="15">
        <v>9.4</v>
      </c>
      <c r="K15" s="15"/>
      <c r="L15" s="15">
        <v>2.2000000000000002</v>
      </c>
      <c r="M15" s="15">
        <v>3.47</v>
      </c>
      <c r="N15" s="15">
        <v>7.56</v>
      </c>
      <c r="O15" s="15">
        <v>3.37</v>
      </c>
      <c r="P15" s="15"/>
      <c r="Q15" s="26">
        <f t="shared" si="1"/>
        <v>92.340000000000018</v>
      </c>
      <c r="R15" s="26"/>
      <c r="S15" s="26">
        <f t="shared" si="2"/>
        <v>52.144249512670548</v>
      </c>
      <c r="T15" s="26">
        <f t="shared" si="3"/>
        <v>2.7507039202945629</v>
      </c>
      <c r="U15" s="26">
        <f t="shared" si="4"/>
        <v>16.94823478449209</v>
      </c>
      <c r="V15" s="26">
        <f t="shared" si="5"/>
        <v>10.179770413688541</v>
      </c>
      <c r="W15" s="26">
        <f t="shared" si="6"/>
        <v>0</v>
      </c>
      <c r="X15" s="26">
        <f t="shared" si="7"/>
        <v>2.3824994585228501</v>
      </c>
      <c r="Y15" s="26">
        <f t="shared" si="8"/>
        <v>3.7578514186701315</v>
      </c>
      <c r="Z15" s="26">
        <f t="shared" si="9"/>
        <v>8.1871345029239748</v>
      </c>
      <c r="AA15" s="26">
        <f t="shared" si="10"/>
        <v>3.649555988737275</v>
      </c>
      <c r="AB15" s="26">
        <f t="shared" si="11"/>
        <v>0</v>
      </c>
      <c r="AC15" s="26">
        <f t="shared" si="12"/>
        <v>99.999999999999957</v>
      </c>
      <c r="AD15" s="26"/>
      <c r="AE15" s="42">
        <f t="shared" si="13"/>
        <v>0.80137406943244738</v>
      </c>
      <c r="AF15" s="42">
        <f t="shared" si="14"/>
        <v>3.1803350119826011E-2</v>
      </c>
      <c r="AG15" s="42">
        <f t="shared" si="15"/>
        <v>0.30697928888218307</v>
      </c>
      <c r="AH15" s="42">
        <f t="shared" si="16"/>
        <v>0.1308383116846964</v>
      </c>
      <c r="AI15" s="42">
        <f t="shared" si="17"/>
        <v>0</v>
      </c>
      <c r="AJ15" s="42">
        <f t="shared" si="18"/>
        <v>5.4584611109457032E-2</v>
      </c>
      <c r="AK15" s="42">
        <f t="shared" si="19"/>
        <v>6.1878760427551915E-2</v>
      </c>
      <c r="AL15" s="42">
        <f t="shared" si="20"/>
        <v>0.24395383335048967</v>
      </c>
      <c r="AM15" s="42">
        <f t="shared" si="21"/>
        <v>7.1552932183956863E-2</v>
      </c>
      <c r="AN15" s="42">
        <f t="shared" si="22"/>
        <v>0</v>
      </c>
      <c r="AO15" s="42">
        <f t="shared" si="23"/>
        <v>1.7029651571906084</v>
      </c>
      <c r="AP15" s="42">
        <f t="shared" si="24"/>
        <v>0.47057572848670542</v>
      </c>
      <c r="AQ15" s="42">
        <f t="shared" si="25"/>
        <v>1.8675279400485318E-2</v>
      </c>
      <c r="AR15" s="42">
        <f t="shared" si="26"/>
        <v>0.18026163811161505</v>
      </c>
      <c r="AS15" s="42">
        <f t="shared" si="27"/>
        <v>7.6829705606273904E-2</v>
      </c>
      <c r="AT15" s="42">
        <f t="shared" si="28"/>
        <v>0</v>
      </c>
      <c r="AU15" s="42">
        <f t="shared" si="29"/>
        <v>3.2052688147481294E-2</v>
      </c>
      <c r="AV15" s="42">
        <f t="shared" si="30"/>
        <v>3.6335893407022882E-2</v>
      </c>
      <c r="AW15" s="42">
        <f t="shared" si="31"/>
        <v>0.14325239264022391</v>
      </c>
      <c r="AX15" s="42">
        <f t="shared" si="32"/>
        <v>4.2016674200192186E-2</v>
      </c>
      <c r="AY15" s="42">
        <f t="shared" si="33"/>
        <v>0</v>
      </c>
      <c r="AZ15" s="42">
        <f t="shared" si="34"/>
        <v>0.65584479532712148</v>
      </c>
      <c r="BA15" s="42">
        <f t="shared" si="35"/>
        <v>2.3969816588475807</v>
      </c>
      <c r="BB15" s="42">
        <f t="shared" si="36"/>
        <v>0.29437898123337175</v>
      </c>
      <c r="BC15" s="43"/>
      <c r="BD15" s="12">
        <v>10</v>
      </c>
      <c r="BE15" s="122">
        <v>38.06</v>
      </c>
      <c r="BF15" s="122">
        <v>5.78</v>
      </c>
      <c r="BG15" s="122">
        <v>15</v>
      </c>
      <c r="BH15" s="122"/>
      <c r="BI15" s="122">
        <v>14.26</v>
      </c>
      <c r="BJ15" s="122">
        <v>9.0399999999999991</v>
      </c>
      <c r="BK15" s="122">
        <v>9.86</v>
      </c>
      <c r="BL15" s="122"/>
      <c r="BM15" s="122">
        <v>3.04</v>
      </c>
      <c r="BN15" s="122">
        <v>1.37</v>
      </c>
      <c r="BO15" s="122">
        <v>0</v>
      </c>
      <c r="BP15" s="124">
        <v>0</v>
      </c>
      <c r="BQ15" s="124">
        <v>0</v>
      </c>
      <c r="BR15" s="124">
        <f t="shared" si="37"/>
        <v>96.410000000000025</v>
      </c>
      <c r="BS15" s="124"/>
      <c r="BT15" s="42">
        <v>5.6965413889285861</v>
      </c>
      <c r="BU15" s="42">
        <v>2.3034586110714139</v>
      </c>
      <c r="BV15" s="42">
        <v>0</v>
      </c>
      <c r="BW15" s="42">
        <v>8</v>
      </c>
      <c r="BX15" s="42">
        <v>0.34235175585604205</v>
      </c>
      <c r="BY15" s="42">
        <v>0.65075355782714506</v>
      </c>
      <c r="BZ15" s="42">
        <v>0</v>
      </c>
      <c r="CA15" s="42">
        <v>0.7644687780330699</v>
      </c>
      <c r="CB15" s="42">
        <v>2.0166383857261621</v>
      </c>
      <c r="CC15" s="42">
        <v>1.020479347327466</v>
      </c>
      <c r="CD15" s="42">
        <v>0</v>
      </c>
      <c r="CE15" s="42">
        <v>4.7946918247698855</v>
      </c>
      <c r="CF15" s="42">
        <v>0</v>
      </c>
      <c r="CG15" s="42">
        <v>0</v>
      </c>
      <c r="CH15" s="42">
        <v>0</v>
      </c>
      <c r="CI15" s="42">
        <v>1.5810343555907194</v>
      </c>
      <c r="CJ15" s="42">
        <v>0.41896564440928064</v>
      </c>
      <c r="CK15" s="42">
        <v>2</v>
      </c>
      <c r="CL15" s="42">
        <v>0.46316195789952908</v>
      </c>
      <c r="CM15" s="42">
        <v>0.26155099849798652</v>
      </c>
      <c r="CN15" s="42">
        <v>0.72471295639751565</v>
      </c>
      <c r="CO15" s="24" t="s">
        <v>622</v>
      </c>
      <c r="CP15" s="24" t="s">
        <v>681</v>
      </c>
      <c r="CQ15" s="40">
        <v>0.66399743539034983</v>
      </c>
      <c r="CR15" s="42">
        <v>0.88493349417913647</v>
      </c>
      <c r="CS15" s="40">
        <v>0.36918659386179625</v>
      </c>
      <c r="CT15" s="40" t="s">
        <v>606</v>
      </c>
      <c r="CU15" s="40"/>
    </row>
    <row r="16" spans="1:99" ht="10.5" customHeight="1">
      <c r="A16" s="12">
        <v>12</v>
      </c>
      <c r="B16" s="13" t="s">
        <v>3</v>
      </c>
      <c r="C16" s="86">
        <v>1.4</v>
      </c>
      <c r="D16" s="25">
        <f t="shared" si="0"/>
        <v>1400</v>
      </c>
      <c r="E16" s="12">
        <v>1055</v>
      </c>
      <c r="F16" s="14" t="s">
        <v>0</v>
      </c>
      <c r="G16" s="15">
        <v>45.74</v>
      </c>
      <c r="H16" s="15">
        <v>4.17</v>
      </c>
      <c r="I16" s="15">
        <v>14.74</v>
      </c>
      <c r="J16" s="15">
        <v>12.19</v>
      </c>
      <c r="K16" s="15"/>
      <c r="L16" s="15">
        <v>3.39</v>
      </c>
      <c r="M16" s="15">
        <v>4.37</v>
      </c>
      <c r="N16" s="15">
        <v>6.73</v>
      </c>
      <c r="O16" s="15">
        <v>2.82</v>
      </c>
      <c r="P16" s="15"/>
      <c r="Q16" s="26">
        <f t="shared" si="1"/>
        <v>94.15</v>
      </c>
      <c r="R16" s="26"/>
      <c r="S16" s="26">
        <f t="shared" si="2"/>
        <v>48.582049920339884</v>
      </c>
      <c r="T16" s="26">
        <f t="shared" si="3"/>
        <v>4.4291024960169931</v>
      </c>
      <c r="U16" s="26">
        <f t="shared" si="4"/>
        <v>15.655868295273498</v>
      </c>
      <c r="V16" s="26">
        <f t="shared" si="5"/>
        <v>12.947424322889006</v>
      </c>
      <c r="W16" s="26">
        <f t="shared" si="6"/>
        <v>0</v>
      </c>
      <c r="X16" s="26">
        <f t="shared" si="7"/>
        <v>3.6006372809346785</v>
      </c>
      <c r="Y16" s="26">
        <f t="shared" si="8"/>
        <v>4.6415294742432289</v>
      </c>
      <c r="Z16" s="26">
        <f t="shared" si="9"/>
        <v>7.1481678173127987</v>
      </c>
      <c r="AA16" s="26">
        <f t="shared" si="10"/>
        <v>2.9952203929899097</v>
      </c>
      <c r="AB16" s="26">
        <f t="shared" si="11"/>
        <v>0</v>
      </c>
      <c r="AC16" s="26">
        <f t="shared" si="12"/>
        <v>99.999999999999986</v>
      </c>
      <c r="AD16" s="26"/>
      <c r="AE16" s="42">
        <f t="shared" si="13"/>
        <v>0.76126375775368949</v>
      </c>
      <c r="AF16" s="42">
        <f t="shared" si="14"/>
        <v>5.2212586614045063E-2</v>
      </c>
      <c r="AG16" s="42">
        <f t="shared" si="15"/>
        <v>0.28912937495996027</v>
      </c>
      <c r="AH16" s="42">
        <f t="shared" si="16"/>
        <v>0.16967223611026053</v>
      </c>
      <c r="AI16" s="42">
        <f t="shared" si="17"/>
        <v>0</v>
      </c>
      <c r="AJ16" s="42">
        <f t="shared" si="18"/>
        <v>8.4109923482299703E-2</v>
      </c>
      <c r="AK16" s="42">
        <f t="shared" si="19"/>
        <v>7.7928006647954434E-2</v>
      </c>
      <c r="AL16" s="42">
        <f t="shared" si="20"/>
        <v>0.21717054212285658</v>
      </c>
      <c r="AM16" s="42">
        <f t="shared" si="21"/>
        <v>5.9875153934349654E-2</v>
      </c>
      <c r="AN16" s="42">
        <f t="shared" si="22"/>
        <v>0</v>
      </c>
      <c r="AO16" s="42">
        <f t="shared" si="23"/>
        <v>1.7113615816254155</v>
      </c>
      <c r="AP16" s="42">
        <f t="shared" si="24"/>
        <v>0.44482929027228546</v>
      </c>
      <c r="AQ16" s="42">
        <f t="shared" si="25"/>
        <v>3.0509383390770427E-2</v>
      </c>
      <c r="AR16" s="42">
        <f t="shared" si="26"/>
        <v>0.16894698237023131</v>
      </c>
      <c r="AS16" s="42">
        <f t="shared" si="27"/>
        <v>9.914458635276209E-2</v>
      </c>
      <c r="AT16" s="42">
        <f t="shared" si="28"/>
        <v>0</v>
      </c>
      <c r="AU16" s="42">
        <f t="shared" si="29"/>
        <v>4.9147955864717881E-2</v>
      </c>
      <c r="AV16" s="42">
        <f t="shared" si="30"/>
        <v>4.55356760866047E-2</v>
      </c>
      <c r="AW16" s="42">
        <f t="shared" si="31"/>
        <v>0.126899273920005</v>
      </c>
      <c r="AX16" s="42">
        <f t="shared" si="32"/>
        <v>3.4986851742623254E-2</v>
      </c>
      <c r="AY16" s="42">
        <f t="shared" si="33"/>
        <v>0</v>
      </c>
      <c r="AZ16" s="42">
        <f t="shared" si="34"/>
        <v>0.60671541593491374</v>
      </c>
      <c r="BA16" s="42">
        <f t="shared" si="35"/>
        <v>2.0172677501717944</v>
      </c>
      <c r="BB16" s="42">
        <f t="shared" si="36"/>
        <v>0.33142567474930351</v>
      </c>
      <c r="BC16" s="43"/>
      <c r="BD16" s="12">
        <v>12</v>
      </c>
      <c r="BE16" s="122">
        <v>39.89</v>
      </c>
      <c r="BF16" s="122">
        <v>5.72</v>
      </c>
      <c r="BG16" s="122">
        <v>14.53</v>
      </c>
      <c r="BH16" s="122"/>
      <c r="BI16" s="122">
        <v>12.94</v>
      </c>
      <c r="BJ16" s="122">
        <v>11.02</v>
      </c>
      <c r="BK16" s="122">
        <v>10.28</v>
      </c>
      <c r="BL16" s="122">
        <v>0.01</v>
      </c>
      <c r="BM16" s="122">
        <v>2.75</v>
      </c>
      <c r="BN16" s="122">
        <v>1.44</v>
      </c>
      <c r="BO16" s="122">
        <v>0</v>
      </c>
      <c r="BP16" s="124">
        <v>0</v>
      </c>
      <c r="BQ16" s="124">
        <v>0</v>
      </c>
      <c r="BR16" s="124">
        <f t="shared" si="37"/>
        <v>98.58</v>
      </c>
      <c r="BS16" s="124"/>
      <c r="BT16" s="42">
        <v>5.7936344696896915</v>
      </c>
      <c r="BU16" s="42">
        <v>2.2063655303103085</v>
      </c>
      <c r="BV16" s="42">
        <v>0</v>
      </c>
      <c r="BW16" s="42">
        <v>8</v>
      </c>
      <c r="BX16" s="42">
        <v>0.28064515318333427</v>
      </c>
      <c r="BY16" s="42">
        <v>0.62492704980352143</v>
      </c>
      <c r="BZ16" s="42">
        <v>0</v>
      </c>
      <c r="CA16" s="42">
        <v>0.70743021145763407</v>
      </c>
      <c r="CB16" s="42">
        <v>2.3855349043827991</v>
      </c>
      <c r="CC16" s="42">
        <v>0.86432508214700121</v>
      </c>
      <c r="CD16" s="42">
        <v>1.2300585806731008E-3</v>
      </c>
      <c r="CE16" s="42">
        <v>4.8640924595549633</v>
      </c>
      <c r="CF16" s="42">
        <v>0</v>
      </c>
      <c r="CG16" s="42">
        <v>0</v>
      </c>
      <c r="CH16" s="42">
        <v>0</v>
      </c>
      <c r="CI16" s="42">
        <v>1.5995657216995782</v>
      </c>
      <c r="CJ16" s="42">
        <v>0.40043427830042178</v>
      </c>
      <c r="CK16" s="42">
        <v>2</v>
      </c>
      <c r="CL16" s="42">
        <v>0.3739118008896648</v>
      </c>
      <c r="CM16" s="42">
        <v>0.2667736243631284</v>
      </c>
      <c r="CN16" s="42">
        <v>0.64068542525279315</v>
      </c>
      <c r="CO16" s="24" t="s">
        <v>622</v>
      </c>
      <c r="CP16" s="24" t="s">
        <v>681</v>
      </c>
      <c r="CQ16" s="40">
        <v>0.7340423631388725</v>
      </c>
      <c r="CR16" s="42">
        <v>0.65873724624544272</v>
      </c>
      <c r="CS16" s="40">
        <v>0.32654923779421119</v>
      </c>
      <c r="CT16" s="40" t="s">
        <v>606</v>
      </c>
      <c r="CU16" s="40"/>
    </row>
    <row r="17" spans="1:99" ht="10.5" customHeight="1">
      <c r="A17" s="12">
        <v>13</v>
      </c>
      <c r="B17" s="13" t="s">
        <v>3</v>
      </c>
      <c r="C17" s="86">
        <v>1.4</v>
      </c>
      <c r="D17" s="25">
        <f t="shared" si="0"/>
        <v>1400</v>
      </c>
      <c r="E17" s="12">
        <v>1015</v>
      </c>
      <c r="F17" s="14" t="s">
        <v>0</v>
      </c>
      <c r="G17" s="15">
        <v>48.55</v>
      </c>
      <c r="H17" s="15">
        <v>2.5499999999999998</v>
      </c>
      <c r="I17" s="15">
        <v>18.09</v>
      </c>
      <c r="J17" s="15">
        <v>12.09</v>
      </c>
      <c r="K17" s="15"/>
      <c r="L17" s="15">
        <v>2.65</v>
      </c>
      <c r="M17" s="15">
        <v>4.53</v>
      </c>
      <c r="N17" s="15">
        <v>4.12</v>
      </c>
      <c r="O17" s="15">
        <v>2.77</v>
      </c>
      <c r="P17" s="15"/>
      <c r="Q17" s="26">
        <f t="shared" si="1"/>
        <v>95.350000000000009</v>
      </c>
      <c r="R17" s="26"/>
      <c r="S17" s="26">
        <f t="shared" si="2"/>
        <v>50.917671735710535</v>
      </c>
      <c r="T17" s="26">
        <f t="shared" si="3"/>
        <v>2.674357629785002</v>
      </c>
      <c r="U17" s="26">
        <f t="shared" si="4"/>
        <v>18.972207656004191</v>
      </c>
      <c r="V17" s="26">
        <f t="shared" si="5"/>
        <v>12.679601468274775</v>
      </c>
      <c r="W17" s="26">
        <f t="shared" si="6"/>
        <v>0</v>
      </c>
      <c r="X17" s="26">
        <f t="shared" si="7"/>
        <v>2.7792343995804925</v>
      </c>
      <c r="Y17" s="26">
        <f t="shared" si="8"/>
        <v>4.75091767173571</v>
      </c>
      <c r="Z17" s="26">
        <f t="shared" si="9"/>
        <v>4.3209229155741999</v>
      </c>
      <c r="AA17" s="26">
        <f t="shared" si="10"/>
        <v>2.9050865233350809</v>
      </c>
      <c r="AB17" s="26">
        <f t="shared" si="11"/>
        <v>0</v>
      </c>
      <c r="AC17" s="26">
        <f t="shared" si="12"/>
        <v>99.999999999999986</v>
      </c>
      <c r="AD17" s="26"/>
      <c r="AE17" s="42">
        <f t="shared" si="13"/>
        <v>0.80803138257414997</v>
      </c>
      <c r="AF17" s="42">
        <f t="shared" si="14"/>
        <v>3.1928560159667843E-2</v>
      </c>
      <c r="AG17" s="42">
        <f t="shared" si="15"/>
        <v>0.35484059654176947</v>
      </c>
      <c r="AH17" s="42">
        <f t="shared" si="16"/>
        <v>0.16828033917744462</v>
      </c>
      <c r="AI17" s="42">
        <f t="shared" si="17"/>
        <v>0</v>
      </c>
      <c r="AJ17" s="42">
        <f t="shared" si="18"/>
        <v>6.5749645200027781E-2</v>
      </c>
      <c r="AK17" s="42">
        <f t="shared" si="19"/>
        <v>8.0781205976025991E-2</v>
      </c>
      <c r="AL17" s="42">
        <f t="shared" si="20"/>
        <v>0.13294838537090178</v>
      </c>
      <c r="AM17" s="42">
        <f t="shared" si="21"/>
        <v>5.881353772983991E-2</v>
      </c>
      <c r="AN17" s="42">
        <f t="shared" si="22"/>
        <v>0</v>
      </c>
      <c r="AO17" s="42">
        <f t="shared" si="23"/>
        <v>1.7013736527298271</v>
      </c>
      <c r="AP17" s="42">
        <f t="shared" si="24"/>
        <v>0.47492882076648851</v>
      </c>
      <c r="AQ17" s="42">
        <f t="shared" si="25"/>
        <v>1.8766342189700053E-2</v>
      </c>
      <c r="AR17" s="42">
        <f t="shared" si="26"/>
        <v>0.20856123872168431</v>
      </c>
      <c r="AS17" s="42">
        <f t="shared" si="27"/>
        <v>9.8908513663322262E-2</v>
      </c>
      <c r="AT17" s="42">
        <f t="shared" si="28"/>
        <v>0</v>
      </c>
      <c r="AU17" s="42">
        <f t="shared" si="29"/>
        <v>3.8645035495015169E-2</v>
      </c>
      <c r="AV17" s="42">
        <f t="shared" si="30"/>
        <v>4.7479991150923155E-2</v>
      </c>
      <c r="AW17" s="42">
        <f t="shared" si="31"/>
        <v>7.814179157975569E-2</v>
      </c>
      <c r="AX17" s="42">
        <f t="shared" si="32"/>
        <v>3.4568266433110985E-2</v>
      </c>
      <c r="AY17" s="42">
        <f t="shared" si="33"/>
        <v>0</v>
      </c>
      <c r="AZ17" s="42">
        <f t="shared" si="34"/>
        <v>0.58763887877935517</v>
      </c>
      <c r="BA17" s="42">
        <f t="shared" si="35"/>
        <v>2.5594106046578866</v>
      </c>
      <c r="BB17" s="42">
        <f t="shared" si="36"/>
        <v>0.28094538986072254</v>
      </c>
      <c r="BC17" s="43"/>
      <c r="BD17" s="12">
        <v>13</v>
      </c>
      <c r="BE17" s="122">
        <v>40.08</v>
      </c>
      <c r="BF17" s="122">
        <v>5.03</v>
      </c>
      <c r="BG17" s="122">
        <v>13.87</v>
      </c>
      <c r="BH17" s="122">
        <v>0.01</v>
      </c>
      <c r="BI17" s="122">
        <v>15.33</v>
      </c>
      <c r="BJ17" s="122">
        <v>10.5</v>
      </c>
      <c r="BK17" s="122">
        <v>9.56</v>
      </c>
      <c r="BL17" s="122"/>
      <c r="BM17" s="122">
        <v>2.85</v>
      </c>
      <c r="BN17" s="122">
        <v>1.18</v>
      </c>
      <c r="BO17" s="122">
        <v>0</v>
      </c>
      <c r="BP17" s="124">
        <v>0</v>
      </c>
      <c r="BQ17" s="124">
        <v>0</v>
      </c>
      <c r="BR17" s="124">
        <f t="shared" si="37"/>
        <v>98.41</v>
      </c>
      <c r="BS17" s="124"/>
      <c r="BT17" s="42">
        <v>5.8613933798879554</v>
      </c>
      <c r="BU17" s="42">
        <v>2.1386066201120446</v>
      </c>
      <c r="BV17" s="42">
        <v>0</v>
      </c>
      <c r="BW17" s="42">
        <v>8</v>
      </c>
      <c r="BX17" s="42">
        <v>0.25181550149698273</v>
      </c>
      <c r="BY17" s="42">
        <v>0.55333403143201876</v>
      </c>
      <c r="BZ17" s="42">
        <v>1.156160323158106E-3</v>
      </c>
      <c r="CA17" s="42">
        <v>0.81549701497100813</v>
      </c>
      <c r="CB17" s="42">
        <v>2.2886510529972783</v>
      </c>
      <c r="CC17" s="42">
        <v>1.0594064505304901</v>
      </c>
      <c r="CD17" s="42">
        <v>0</v>
      </c>
      <c r="CE17" s="42">
        <v>4.9698602117509365</v>
      </c>
      <c r="CF17" s="42">
        <v>0</v>
      </c>
      <c r="CG17" s="42">
        <v>0</v>
      </c>
      <c r="CH17" s="42">
        <v>0</v>
      </c>
      <c r="CI17" s="42">
        <v>1.497797039818664</v>
      </c>
      <c r="CJ17" s="42">
        <v>0.50220296018133603</v>
      </c>
      <c r="CK17" s="42">
        <v>2</v>
      </c>
      <c r="CL17" s="42">
        <v>0.30583799146822521</v>
      </c>
      <c r="CM17" s="42">
        <v>0.22011442566810183</v>
      </c>
      <c r="CN17" s="42">
        <v>0.52595241713632701</v>
      </c>
      <c r="CO17" s="24" t="s">
        <v>622</v>
      </c>
      <c r="CP17" s="24" t="s">
        <v>681</v>
      </c>
      <c r="CQ17" s="40">
        <v>0.68357579001728053</v>
      </c>
      <c r="CR17" s="42">
        <v>0.81905373278919447</v>
      </c>
      <c r="CS17" s="40">
        <v>0.3200165425971877</v>
      </c>
      <c r="CT17" s="40" t="s">
        <v>606</v>
      </c>
      <c r="CU17" s="40"/>
    </row>
    <row r="18" spans="1:99" ht="10.5" customHeight="1">
      <c r="A18" s="12">
        <v>14</v>
      </c>
      <c r="B18" s="13" t="s">
        <v>3</v>
      </c>
      <c r="C18" s="86">
        <v>1.4</v>
      </c>
      <c r="D18" s="25">
        <f t="shared" si="0"/>
        <v>1400</v>
      </c>
      <c r="E18" s="12">
        <v>1035</v>
      </c>
      <c r="F18" s="14" t="s">
        <v>0</v>
      </c>
      <c r="G18" s="15">
        <v>54.64</v>
      </c>
      <c r="H18" s="15">
        <v>1.43</v>
      </c>
      <c r="I18" s="15">
        <v>17.5</v>
      </c>
      <c r="J18" s="15">
        <v>7.03</v>
      </c>
      <c r="K18" s="15"/>
      <c r="L18" s="15">
        <v>1.31</v>
      </c>
      <c r="M18" s="15">
        <v>2.87</v>
      </c>
      <c r="N18" s="15">
        <v>4.46</v>
      </c>
      <c r="O18" s="15">
        <v>3.56</v>
      </c>
      <c r="P18" s="15"/>
      <c r="Q18" s="26">
        <f t="shared" si="1"/>
        <v>92.8</v>
      </c>
      <c r="R18" s="26"/>
      <c r="S18" s="26">
        <f t="shared" si="2"/>
        <v>58.879310344827587</v>
      </c>
      <c r="T18" s="26">
        <f t="shared" si="3"/>
        <v>1.540948275862069</v>
      </c>
      <c r="U18" s="26">
        <f t="shared" si="4"/>
        <v>18.857758620689655</v>
      </c>
      <c r="V18" s="26">
        <f t="shared" si="5"/>
        <v>7.5754310344827589</v>
      </c>
      <c r="W18" s="26">
        <f t="shared" si="6"/>
        <v>0</v>
      </c>
      <c r="X18" s="26">
        <f t="shared" si="7"/>
        <v>1.4116379310344829</v>
      </c>
      <c r="Y18" s="26">
        <f t="shared" si="8"/>
        <v>3.0926724137931036</v>
      </c>
      <c r="Z18" s="26">
        <f t="shared" si="9"/>
        <v>4.806034482758621</v>
      </c>
      <c r="AA18" s="26">
        <f t="shared" si="10"/>
        <v>3.8362068965517242</v>
      </c>
      <c r="AB18" s="26">
        <f t="shared" si="11"/>
        <v>0</v>
      </c>
      <c r="AC18" s="26">
        <f t="shared" si="12"/>
        <v>100.00000000000001</v>
      </c>
      <c r="AD18" s="26"/>
      <c r="AE18" s="42">
        <f t="shared" si="13"/>
        <v>0.90938897515657169</v>
      </c>
      <c r="AF18" s="42">
        <f t="shared" si="14"/>
        <v>1.790503569738236E-2</v>
      </c>
      <c r="AG18" s="42">
        <f t="shared" si="15"/>
        <v>0.34326757542736125</v>
      </c>
      <c r="AH18" s="42">
        <f t="shared" si="16"/>
        <v>9.7850354376959103E-2</v>
      </c>
      <c r="AI18" s="42">
        <f t="shared" si="17"/>
        <v>0</v>
      </c>
      <c r="AJ18" s="42">
        <f t="shared" si="18"/>
        <v>3.2502654796994872E-2</v>
      </c>
      <c r="AK18" s="42">
        <f t="shared" si="19"/>
        <v>5.1179262947283574E-2</v>
      </c>
      <c r="AL18" s="42">
        <f t="shared" si="20"/>
        <v>0.14391985406655874</v>
      </c>
      <c r="AM18" s="42">
        <f t="shared" si="21"/>
        <v>7.5587073761093887E-2</v>
      </c>
      <c r="AN18" s="42">
        <f t="shared" si="22"/>
        <v>0</v>
      </c>
      <c r="AO18" s="42">
        <f t="shared" si="23"/>
        <v>1.6716007862302056</v>
      </c>
      <c r="AP18" s="42">
        <f t="shared" si="24"/>
        <v>0.54402282090775145</v>
      </c>
      <c r="AQ18" s="42">
        <f t="shared" si="25"/>
        <v>1.0711310885275306E-2</v>
      </c>
      <c r="AR18" s="42">
        <f t="shared" si="26"/>
        <v>0.20535260467392957</v>
      </c>
      <c r="AS18" s="42">
        <f t="shared" si="27"/>
        <v>5.8536915741485888E-2</v>
      </c>
      <c r="AT18" s="42">
        <f t="shared" si="28"/>
        <v>0</v>
      </c>
      <c r="AU18" s="42">
        <f t="shared" si="29"/>
        <v>1.9444029378745904E-2</v>
      </c>
      <c r="AV18" s="42">
        <f t="shared" si="30"/>
        <v>3.0616917250142636E-2</v>
      </c>
      <c r="AW18" s="42">
        <f t="shared" si="31"/>
        <v>8.6097024631776362E-2</v>
      </c>
      <c r="AX18" s="42">
        <f t="shared" si="32"/>
        <v>4.5218376530892807E-2</v>
      </c>
      <c r="AY18" s="42">
        <f t="shared" si="33"/>
        <v>0</v>
      </c>
      <c r="AZ18" s="42">
        <f t="shared" si="34"/>
        <v>0.6753382220704206</v>
      </c>
      <c r="BA18" s="42">
        <f t="shared" si="35"/>
        <v>3.0105342159929087</v>
      </c>
      <c r="BB18" s="42">
        <f t="shared" si="36"/>
        <v>0.24934334084777901</v>
      </c>
      <c r="BC18" s="43"/>
      <c r="BD18" s="12">
        <v>14</v>
      </c>
      <c r="BE18" s="122">
        <v>39.549999999999997</v>
      </c>
      <c r="BF18" s="122">
        <v>4.3899999999999997</v>
      </c>
      <c r="BG18" s="122">
        <v>13.66</v>
      </c>
      <c r="BH18" s="122">
        <v>0.03</v>
      </c>
      <c r="BI18" s="122">
        <v>15.27</v>
      </c>
      <c r="BJ18" s="122">
        <v>9.3000000000000007</v>
      </c>
      <c r="BK18" s="122">
        <v>10.09</v>
      </c>
      <c r="BL18" s="122"/>
      <c r="BM18" s="122">
        <v>3.15</v>
      </c>
      <c r="BN18" s="122">
        <v>1.27</v>
      </c>
      <c r="BO18" s="122">
        <v>0</v>
      </c>
      <c r="BP18" s="124">
        <v>0</v>
      </c>
      <c r="BQ18" s="124">
        <v>0</v>
      </c>
      <c r="BR18" s="124">
        <f t="shared" si="37"/>
        <v>96.71</v>
      </c>
      <c r="BS18" s="124"/>
      <c r="BT18" s="42">
        <v>5.9015350835343741</v>
      </c>
      <c r="BU18" s="42">
        <v>2.0984649164656259</v>
      </c>
      <c r="BV18" s="42">
        <v>0</v>
      </c>
      <c r="BW18" s="42">
        <v>8</v>
      </c>
      <c r="BX18" s="42">
        <v>0.30365224693638337</v>
      </c>
      <c r="BY18" s="42">
        <v>0.49275298660078992</v>
      </c>
      <c r="BZ18" s="42">
        <v>3.5390334281797785E-3</v>
      </c>
      <c r="CA18" s="42">
        <v>0.87915862480868157</v>
      </c>
      <c r="CB18" s="42">
        <v>2.0683240403399132</v>
      </c>
      <c r="CC18" s="42">
        <v>1.0263948592619172</v>
      </c>
      <c r="CD18" s="42">
        <v>0</v>
      </c>
      <c r="CE18" s="42">
        <v>4.7738217913758652</v>
      </c>
      <c r="CF18" s="42">
        <v>0</v>
      </c>
      <c r="CG18" s="42">
        <v>0</v>
      </c>
      <c r="CH18" s="42">
        <v>0</v>
      </c>
      <c r="CI18" s="42">
        <v>1.6129896872497202</v>
      </c>
      <c r="CJ18" s="42">
        <v>0.38701031275027975</v>
      </c>
      <c r="CK18" s="42">
        <v>2</v>
      </c>
      <c r="CL18" s="42">
        <v>0.52425410791881255</v>
      </c>
      <c r="CM18" s="42">
        <v>0.24172166017054114</v>
      </c>
      <c r="CN18" s="42">
        <v>0.76597576808935375</v>
      </c>
      <c r="CO18" s="24" t="s">
        <v>622</v>
      </c>
      <c r="CP18" s="24" t="s">
        <v>624</v>
      </c>
      <c r="CQ18" s="40">
        <v>0.66833987429553798</v>
      </c>
      <c r="CR18" s="42">
        <v>0.92111875826270428</v>
      </c>
      <c r="CS18" s="40">
        <v>0.30596521818932682</v>
      </c>
      <c r="CT18" s="40" t="s">
        <v>606</v>
      </c>
      <c r="CU18" s="40"/>
    </row>
    <row r="19" spans="1:99" ht="10.5" customHeight="1">
      <c r="A19" s="12">
        <v>15</v>
      </c>
      <c r="B19" s="13" t="s">
        <v>3</v>
      </c>
      <c r="C19" s="86">
        <v>1.4</v>
      </c>
      <c r="D19" s="25">
        <f t="shared" si="0"/>
        <v>1400</v>
      </c>
      <c r="E19" s="12">
        <v>1055</v>
      </c>
      <c r="F19" s="14" t="s">
        <v>0</v>
      </c>
      <c r="G19" s="15">
        <v>50.4</v>
      </c>
      <c r="H19" s="15">
        <v>2.11</v>
      </c>
      <c r="I19" s="15">
        <v>15.5</v>
      </c>
      <c r="J19" s="15">
        <v>11.11</v>
      </c>
      <c r="K19" s="15"/>
      <c r="L19" s="15">
        <v>2.48</v>
      </c>
      <c r="M19" s="15">
        <v>3.9</v>
      </c>
      <c r="N19" s="15">
        <v>3.49</v>
      </c>
      <c r="O19" s="15">
        <v>2.84</v>
      </c>
      <c r="P19" s="15"/>
      <c r="Q19" s="26">
        <f t="shared" si="1"/>
        <v>91.83</v>
      </c>
      <c r="R19" s="26"/>
      <c r="S19" s="26">
        <f t="shared" si="2"/>
        <v>54.884024828487419</v>
      </c>
      <c r="T19" s="26">
        <f t="shared" si="3"/>
        <v>2.2977240553196125</v>
      </c>
      <c r="U19" s="26">
        <f t="shared" si="4"/>
        <v>16.879015572253074</v>
      </c>
      <c r="V19" s="26">
        <f t="shared" si="5"/>
        <v>12.098442774692366</v>
      </c>
      <c r="W19" s="26">
        <f t="shared" si="6"/>
        <v>0</v>
      </c>
      <c r="X19" s="26">
        <f t="shared" si="7"/>
        <v>2.7006424915604921</v>
      </c>
      <c r="Y19" s="26">
        <f t="shared" si="8"/>
        <v>4.2469781117281933</v>
      </c>
      <c r="Z19" s="26">
        <f t="shared" si="9"/>
        <v>3.8005009256234352</v>
      </c>
      <c r="AA19" s="26">
        <f t="shared" si="10"/>
        <v>3.0926712403354024</v>
      </c>
      <c r="AB19" s="26">
        <f t="shared" si="11"/>
        <v>0</v>
      </c>
      <c r="AC19" s="26">
        <f t="shared" si="12"/>
        <v>99.999999999999986</v>
      </c>
      <c r="AD19" s="26"/>
      <c r="AE19" s="42">
        <f t="shared" si="13"/>
        <v>0.83882145585452439</v>
      </c>
      <c r="AF19" s="42">
        <f t="shared" si="14"/>
        <v>2.6419318406627118E-2</v>
      </c>
      <c r="AG19" s="42">
        <f t="shared" si="15"/>
        <v>0.30403699537851997</v>
      </c>
      <c r="AH19" s="42">
        <f t="shared" si="16"/>
        <v>0.15463974923584858</v>
      </c>
      <c r="AI19" s="42">
        <f t="shared" si="17"/>
        <v>0</v>
      </c>
      <c r="AJ19" s="42">
        <f t="shared" si="18"/>
        <v>6.1531743432478837E-2</v>
      </c>
      <c r="AK19" s="42">
        <f t="shared" si="19"/>
        <v>6.9546733621744225E-2</v>
      </c>
      <c r="AL19" s="42">
        <f t="shared" si="20"/>
        <v>0.11261889925836099</v>
      </c>
      <c r="AM19" s="42">
        <f t="shared" si="21"/>
        <v>6.029980041615355E-2</v>
      </c>
      <c r="AN19" s="42">
        <f t="shared" si="22"/>
        <v>0</v>
      </c>
      <c r="AO19" s="42">
        <f t="shared" si="23"/>
        <v>1.6279146956042576</v>
      </c>
      <c r="AP19" s="42">
        <f t="shared" si="24"/>
        <v>0.51527359395399175</v>
      </c>
      <c r="AQ19" s="42">
        <f t="shared" si="25"/>
        <v>1.6228932927484056E-2</v>
      </c>
      <c r="AR19" s="42">
        <f t="shared" si="26"/>
        <v>0.18676469731460099</v>
      </c>
      <c r="AS19" s="42">
        <f t="shared" si="27"/>
        <v>9.4992538401066903E-2</v>
      </c>
      <c r="AT19" s="42">
        <f t="shared" si="28"/>
        <v>0</v>
      </c>
      <c r="AU19" s="42">
        <f t="shared" si="29"/>
        <v>3.7797891743731188E-2</v>
      </c>
      <c r="AV19" s="42">
        <f t="shared" si="30"/>
        <v>4.2721362372080261E-2</v>
      </c>
      <c r="AW19" s="42">
        <f t="shared" si="31"/>
        <v>6.9179852950807433E-2</v>
      </c>
      <c r="AX19" s="42">
        <f t="shared" si="32"/>
        <v>3.7041130336237404E-2</v>
      </c>
      <c r="AY19" s="42">
        <f t="shared" si="33"/>
        <v>0</v>
      </c>
      <c r="AZ19" s="42">
        <f t="shared" si="34"/>
        <v>0.62149457724103652</v>
      </c>
      <c r="BA19" s="42">
        <f t="shared" si="35"/>
        <v>2.5131702859279579</v>
      </c>
      <c r="BB19" s="42">
        <f t="shared" si="36"/>
        <v>0.28464319079707329</v>
      </c>
      <c r="BC19" s="43"/>
      <c r="BD19" s="12">
        <v>15</v>
      </c>
      <c r="BE19" s="122">
        <v>39.24</v>
      </c>
      <c r="BF19" s="122">
        <v>5.59</v>
      </c>
      <c r="BG19" s="122">
        <v>15.22</v>
      </c>
      <c r="BH19" s="122">
        <v>0.01</v>
      </c>
      <c r="BI19" s="122">
        <v>13.75</v>
      </c>
      <c r="BJ19" s="122">
        <v>10.62</v>
      </c>
      <c r="BK19" s="122">
        <v>9.6199999999999992</v>
      </c>
      <c r="BL19" s="122">
        <v>0.01</v>
      </c>
      <c r="BM19" s="122">
        <v>2.68</v>
      </c>
      <c r="BN19" s="122">
        <v>1.42</v>
      </c>
      <c r="BO19" s="122">
        <v>0</v>
      </c>
      <c r="BP19" s="124">
        <v>0</v>
      </c>
      <c r="BQ19" s="124">
        <v>0</v>
      </c>
      <c r="BR19" s="124">
        <f t="shared" si="37"/>
        <v>98.160000000000025</v>
      </c>
      <c r="BS19" s="124"/>
      <c r="BT19" s="42">
        <v>5.7358778351491004</v>
      </c>
      <c r="BU19" s="42">
        <v>2.2641221648508996</v>
      </c>
      <c r="BV19" s="42">
        <v>0</v>
      </c>
      <c r="BW19" s="42">
        <v>8</v>
      </c>
      <c r="BX19" s="42">
        <v>0.35774405574326229</v>
      </c>
      <c r="BY19" s="42">
        <v>0.6146514942275868</v>
      </c>
      <c r="BZ19" s="42">
        <v>1.1556219943374337E-3</v>
      </c>
      <c r="CA19" s="42">
        <v>0.69987930702816925</v>
      </c>
      <c r="CB19" s="42">
        <v>2.3137292496693873</v>
      </c>
      <c r="CC19" s="42">
        <v>0.98100256250204709</v>
      </c>
      <c r="CD19" s="42">
        <v>1.2379686137534997E-3</v>
      </c>
      <c r="CE19" s="42">
        <v>4.9694002597785438</v>
      </c>
      <c r="CF19" s="42">
        <v>0</v>
      </c>
      <c r="CG19" s="42">
        <v>0</v>
      </c>
      <c r="CH19" s="42">
        <v>0</v>
      </c>
      <c r="CI19" s="42">
        <v>1.5064956617012426</v>
      </c>
      <c r="CJ19" s="42">
        <v>0.49350433829875739</v>
      </c>
      <c r="CK19" s="42">
        <v>2</v>
      </c>
      <c r="CL19" s="42">
        <v>0.26598388342771262</v>
      </c>
      <c r="CM19" s="42">
        <v>0.26476012694390239</v>
      </c>
      <c r="CN19" s="42">
        <v>0.530744010371615</v>
      </c>
      <c r="CO19" s="24" t="s">
        <v>622</v>
      </c>
      <c r="CP19" s="24" t="s">
        <v>681</v>
      </c>
      <c r="CQ19" s="40">
        <v>0.70225116384950759</v>
      </c>
      <c r="CR19" s="42">
        <v>0.72633625015165404</v>
      </c>
      <c r="CS19" s="40">
        <v>0.28901195204266195</v>
      </c>
      <c r="CT19" s="40" t="s">
        <v>606</v>
      </c>
      <c r="CU19" s="40"/>
    </row>
    <row r="20" spans="1:99" ht="10.5" customHeight="1">
      <c r="A20" s="12">
        <v>19</v>
      </c>
      <c r="B20" s="13" t="s">
        <v>3</v>
      </c>
      <c r="C20" s="86">
        <v>1.4</v>
      </c>
      <c r="D20" s="25">
        <f t="shared" si="0"/>
        <v>1400</v>
      </c>
      <c r="E20" s="12">
        <v>1045</v>
      </c>
      <c r="F20" s="14" t="s">
        <v>0</v>
      </c>
      <c r="G20" s="15">
        <v>48.1</v>
      </c>
      <c r="H20" s="15">
        <v>2.35</v>
      </c>
      <c r="I20" s="15">
        <v>16.55</v>
      </c>
      <c r="J20" s="15">
        <v>14.97</v>
      </c>
      <c r="K20" s="15"/>
      <c r="L20" s="15">
        <v>2.2400000000000002</v>
      </c>
      <c r="M20" s="15">
        <v>4.6399999999999997</v>
      </c>
      <c r="N20" s="15">
        <v>3.94</v>
      </c>
      <c r="O20" s="15">
        <v>2.84</v>
      </c>
      <c r="P20" s="15"/>
      <c r="Q20" s="26">
        <f t="shared" si="1"/>
        <v>95.63</v>
      </c>
      <c r="R20" s="26"/>
      <c r="S20" s="26">
        <f t="shared" si="2"/>
        <v>50.298023632751232</v>
      </c>
      <c r="T20" s="26">
        <f t="shared" si="3"/>
        <v>2.4573878490013596</v>
      </c>
      <c r="U20" s="26">
        <f t="shared" si="4"/>
        <v>17.306284638711702</v>
      </c>
      <c r="V20" s="26">
        <f t="shared" si="5"/>
        <v>15.654083446617173</v>
      </c>
      <c r="W20" s="26">
        <f t="shared" si="6"/>
        <v>0</v>
      </c>
      <c r="X20" s="26">
        <f t="shared" si="7"/>
        <v>2.342361183728956</v>
      </c>
      <c r="Y20" s="26">
        <f t="shared" si="8"/>
        <v>4.8520338805814074</v>
      </c>
      <c r="Z20" s="26">
        <f t="shared" si="9"/>
        <v>4.1200460106661092</v>
      </c>
      <c r="AA20" s="26">
        <f t="shared" si="10"/>
        <v>2.9697793579420684</v>
      </c>
      <c r="AB20" s="26">
        <f t="shared" si="11"/>
        <v>0</v>
      </c>
      <c r="AC20" s="26">
        <f t="shared" si="12"/>
        <v>100.00000000000001</v>
      </c>
      <c r="AD20" s="26"/>
      <c r="AE20" s="42">
        <f t="shared" si="13"/>
        <v>0.80054190528973468</v>
      </c>
      <c r="AF20" s="42">
        <f t="shared" si="14"/>
        <v>2.9424359362831155E-2</v>
      </c>
      <c r="AG20" s="42">
        <f t="shared" si="15"/>
        <v>0.3246330499041617</v>
      </c>
      <c r="AH20" s="42">
        <f t="shared" si="16"/>
        <v>0.20836697084254308</v>
      </c>
      <c r="AI20" s="42">
        <f t="shared" si="17"/>
        <v>0</v>
      </c>
      <c r="AJ20" s="42">
        <f t="shared" si="18"/>
        <v>5.5577058584174437E-2</v>
      </c>
      <c r="AK20" s="42">
        <f t="shared" si="19"/>
        <v>8.2742780514075173E-2</v>
      </c>
      <c r="AL20" s="42">
        <f t="shared" si="20"/>
        <v>0.1271399607673187</v>
      </c>
      <c r="AM20" s="42">
        <f t="shared" si="21"/>
        <v>6.029980041615355E-2</v>
      </c>
      <c r="AN20" s="42">
        <f t="shared" si="22"/>
        <v>0</v>
      </c>
      <c r="AO20" s="42">
        <f t="shared" si="23"/>
        <v>1.6887258856809924</v>
      </c>
      <c r="AP20" s="42">
        <f t="shared" si="24"/>
        <v>0.47405082854338415</v>
      </c>
      <c r="AQ20" s="42">
        <f t="shared" si="25"/>
        <v>1.7423999722113306E-2</v>
      </c>
      <c r="AR20" s="42">
        <f t="shared" si="26"/>
        <v>0.19223549106269003</v>
      </c>
      <c r="AS20" s="42">
        <f t="shared" si="27"/>
        <v>0.1233870888160854</v>
      </c>
      <c r="AT20" s="42">
        <f t="shared" si="28"/>
        <v>0</v>
      </c>
      <c r="AU20" s="42">
        <f t="shared" si="29"/>
        <v>3.2910645271338718E-2</v>
      </c>
      <c r="AV20" s="42">
        <f t="shared" si="30"/>
        <v>4.8997164794870471E-2</v>
      </c>
      <c r="AW20" s="42">
        <f t="shared" si="31"/>
        <v>7.5287506306003296E-2</v>
      </c>
      <c r="AX20" s="42">
        <f t="shared" si="32"/>
        <v>3.5707275483514704E-2</v>
      </c>
      <c r="AY20" s="42">
        <f t="shared" si="33"/>
        <v>0</v>
      </c>
      <c r="AZ20" s="42">
        <f t="shared" si="34"/>
        <v>0.58504561033290214</v>
      </c>
      <c r="BA20" s="42">
        <f t="shared" si="35"/>
        <v>3.7491543480474072</v>
      </c>
      <c r="BB20" s="42">
        <f t="shared" si="36"/>
        <v>0.2105638028823269</v>
      </c>
      <c r="BC20" s="43"/>
      <c r="BD20" s="12">
        <v>19</v>
      </c>
      <c r="BE20" s="122">
        <v>37.97</v>
      </c>
      <c r="BF20" s="122">
        <v>5.41</v>
      </c>
      <c r="BG20" s="122">
        <v>14.53</v>
      </c>
      <c r="BH20" s="122"/>
      <c r="BI20" s="122">
        <v>15.96</v>
      </c>
      <c r="BJ20" s="122">
        <v>9.14</v>
      </c>
      <c r="BK20" s="122">
        <v>9.92</v>
      </c>
      <c r="BL20" s="122"/>
      <c r="BM20" s="122">
        <v>2.74</v>
      </c>
      <c r="BN20" s="122">
        <v>1.53</v>
      </c>
      <c r="BO20" s="122">
        <v>0</v>
      </c>
      <c r="BP20" s="124">
        <v>0</v>
      </c>
      <c r="BQ20" s="124">
        <v>0</v>
      </c>
      <c r="BR20" s="124">
        <f t="shared" si="37"/>
        <v>97.2</v>
      </c>
      <c r="BS20" s="124"/>
      <c r="BT20" s="42">
        <v>5.6817993361782566</v>
      </c>
      <c r="BU20" s="42">
        <v>2.3182006638217434</v>
      </c>
      <c r="BV20" s="42">
        <v>0</v>
      </c>
      <c r="BW20" s="42">
        <v>8</v>
      </c>
      <c r="BX20" s="42">
        <v>0.24413422741410828</v>
      </c>
      <c r="BY20" s="42">
        <v>0.60896004574597262</v>
      </c>
      <c r="BZ20" s="42">
        <v>0</v>
      </c>
      <c r="CA20" s="42">
        <v>0.81086336333312659</v>
      </c>
      <c r="CB20" s="42">
        <v>2.0384901446465484</v>
      </c>
      <c r="CC20" s="42">
        <v>1.1864296458430057</v>
      </c>
      <c r="CD20" s="42">
        <v>0</v>
      </c>
      <c r="CE20" s="42">
        <v>4.8888774269827611</v>
      </c>
      <c r="CF20" s="42">
        <v>0</v>
      </c>
      <c r="CG20" s="42">
        <v>0</v>
      </c>
      <c r="CH20" s="42">
        <v>0</v>
      </c>
      <c r="CI20" s="42">
        <v>1.590299365802385</v>
      </c>
      <c r="CJ20" s="42">
        <v>0.40970063419761504</v>
      </c>
      <c r="CK20" s="42">
        <v>2</v>
      </c>
      <c r="CL20" s="42">
        <v>0.38519701424399388</v>
      </c>
      <c r="CM20" s="42">
        <v>0.29203174757065348</v>
      </c>
      <c r="CN20" s="42">
        <v>0.67722876181464731</v>
      </c>
      <c r="CO20" s="24" t="s">
        <v>622</v>
      </c>
      <c r="CP20" s="24" t="s">
        <v>681</v>
      </c>
      <c r="CQ20" s="40">
        <v>0.63210568853779103</v>
      </c>
      <c r="CR20" s="42">
        <v>0.97959425491708474</v>
      </c>
      <c r="CS20" s="40">
        <v>0.26128405607714339</v>
      </c>
      <c r="CT20" s="40" t="s">
        <v>606</v>
      </c>
      <c r="CU20" s="40"/>
    </row>
    <row r="21" spans="1:99" ht="10.5" customHeight="1">
      <c r="A21" s="12">
        <v>20</v>
      </c>
      <c r="B21" s="13" t="s">
        <v>4</v>
      </c>
      <c r="C21" s="86">
        <v>1.4</v>
      </c>
      <c r="D21" s="25">
        <f t="shared" si="0"/>
        <v>1400</v>
      </c>
      <c r="E21" s="12">
        <v>1050</v>
      </c>
      <c r="F21" s="14" t="s">
        <v>0</v>
      </c>
      <c r="G21" s="15">
        <v>48.52</v>
      </c>
      <c r="H21" s="15">
        <v>2.93</v>
      </c>
      <c r="I21" s="15">
        <v>17.89</v>
      </c>
      <c r="J21" s="15">
        <v>7.42</v>
      </c>
      <c r="K21" s="15"/>
      <c r="L21" s="15">
        <v>3.38</v>
      </c>
      <c r="M21" s="15">
        <v>5.69</v>
      </c>
      <c r="N21" s="15">
        <v>3.96</v>
      </c>
      <c r="O21" s="15">
        <v>2.6</v>
      </c>
      <c r="P21" s="15"/>
      <c r="Q21" s="26">
        <f t="shared" si="1"/>
        <v>92.389999999999986</v>
      </c>
      <c r="R21" s="26"/>
      <c r="S21" s="26">
        <f t="shared" si="2"/>
        <v>52.516506115380466</v>
      </c>
      <c r="T21" s="26">
        <f t="shared" si="3"/>
        <v>3.171338889490205</v>
      </c>
      <c r="U21" s="26">
        <f t="shared" si="4"/>
        <v>19.363567485658624</v>
      </c>
      <c r="V21" s="26">
        <f t="shared" si="5"/>
        <v>8.0311722047840686</v>
      </c>
      <c r="W21" s="26">
        <f t="shared" si="6"/>
        <v>0</v>
      </c>
      <c r="X21" s="26">
        <f t="shared" si="7"/>
        <v>3.6584045892412607</v>
      </c>
      <c r="Y21" s="26">
        <f t="shared" si="8"/>
        <v>6.1586751812966787</v>
      </c>
      <c r="Z21" s="26">
        <f t="shared" si="9"/>
        <v>4.286178157809287</v>
      </c>
      <c r="AA21" s="26">
        <f t="shared" si="10"/>
        <v>2.8141573763394314</v>
      </c>
      <c r="AB21" s="26">
        <f t="shared" si="11"/>
        <v>0</v>
      </c>
      <c r="AC21" s="26">
        <f t="shared" si="12"/>
        <v>100.00000000000003</v>
      </c>
      <c r="AD21" s="26"/>
      <c r="AE21" s="42">
        <f t="shared" si="13"/>
        <v>0.80753208408852239</v>
      </c>
      <c r="AF21" s="42">
        <f t="shared" si="14"/>
        <v>3.6686541673657563E-2</v>
      </c>
      <c r="AG21" s="42">
        <f t="shared" si="15"/>
        <v>0.35091753853688534</v>
      </c>
      <c r="AH21" s="42">
        <f t="shared" si="16"/>
        <v>0.10327875241494119</v>
      </c>
      <c r="AI21" s="42">
        <f t="shared" si="17"/>
        <v>0</v>
      </c>
      <c r="AJ21" s="42">
        <f t="shared" si="18"/>
        <v>8.3861811613620343E-2</v>
      </c>
      <c r="AK21" s="42">
        <f t="shared" si="19"/>
        <v>0.10146690110454479</v>
      </c>
      <c r="AL21" s="42">
        <f t="shared" si="20"/>
        <v>0.12778534127882793</v>
      </c>
      <c r="AM21" s="42">
        <f t="shared" si="21"/>
        <v>5.5204042634506775E-2</v>
      </c>
      <c r="AN21" s="42">
        <f t="shared" si="22"/>
        <v>0</v>
      </c>
      <c r="AO21" s="42">
        <f t="shared" si="23"/>
        <v>1.6667330133455063</v>
      </c>
      <c r="AP21" s="42">
        <f t="shared" si="24"/>
        <v>0.48449996347502877</v>
      </c>
      <c r="AQ21" s="42">
        <f t="shared" si="25"/>
        <v>2.2011048788203615E-2</v>
      </c>
      <c r="AR21" s="42">
        <f t="shared" si="26"/>
        <v>0.21054214185901032</v>
      </c>
      <c r="AS21" s="42">
        <f t="shared" si="27"/>
        <v>6.1964784754360638E-2</v>
      </c>
      <c r="AT21" s="42">
        <f t="shared" si="28"/>
        <v>0</v>
      </c>
      <c r="AU21" s="42">
        <f t="shared" si="29"/>
        <v>5.0315084024939852E-2</v>
      </c>
      <c r="AV21" s="42">
        <f t="shared" si="30"/>
        <v>6.0877717242114264E-2</v>
      </c>
      <c r="AW21" s="42">
        <f t="shared" si="31"/>
        <v>7.6668152760911684E-2</v>
      </c>
      <c r="AX21" s="42">
        <f t="shared" si="32"/>
        <v>3.3121107095430903E-2</v>
      </c>
      <c r="AY21" s="42">
        <f t="shared" si="33"/>
        <v>0</v>
      </c>
      <c r="AZ21" s="42">
        <f t="shared" si="34"/>
        <v>0.59428922333137135</v>
      </c>
      <c r="BA21" s="42">
        <f t="shared" si="35"/>
        <v>1.2315349552759634</v>
      </c>
      <c r="BB21" s="42">
        <f t="shared" si="36"/>
        <v>0.44812204157309948</v>
      </c>
      <c r="BC21" s="43"/>
      <c r="BD21" s="12">
        <v>20</v>
      </c>
      <c r="BE21" s="122">
        <v>39.75</v>
      </c>
      <c r="BF21" s="122">
        <v>6.35</v>
      </c>
      <c r="BG21" s="122">
        <v>14.29</v>
      </c>
      <c r="BH21" s="122"/>
      <c r="BI21" s="122">
        <v>7.93</v>
      </c>
      <c r="BJ21" s="122">
        <v>13.89</v>
      </c>
      <c r="BK21" s="122">
        <v>10.71</v>
      </c>
      <c r="BL21" s="122"/>
      <c r="BM21" s="122">
        <v>2.87</v>
      </c>
      <c r="BN21" s="122">
        <v>1.47</v>
      </c>
      <c r="BO21" s="122">
        <v>0</v>
      </c>
      <c r="BP21" s="124">
        <v>0</v>
      </c>
      <c r="BQ21" s="124">
        <v>0</v>
      </c>
      <c r="BR21" s="124">
        <f t="shared" si="37"/>
        <v>97.259999999999991</v>
      </c>
      <c r="BS21" s="124"/>
      <c r="BT21" s="42">
        <v>5.7687777770780215</v>
      </c>
      <c r="BU21" s="42">
        <v>2.2312222229219785</v>
      </c>
      <c r="BV21" s="42">
        <v>0</v>
      </c>
      <c r="BW21" s="42">
        <v>8</v>
      </c>
      <c r="BX21" s="42">
        <v>0.21279288871930646</v>
      </c>
      <c r="BY21" s="42">
        <v>0.69321290876840969</v>
      </c>
      <c r="BZ21" s="42">
        <v>0</v>
      </c>
      <c r="CA21" s="42">
        <v>0.47619699353992218</v>
      </c>
      <c r="CB21" s="42">
        <v>3.004457383131494</v>
      </c>
      <c r="CC21" s="42">
        <v>0.4862647239579071</v>
      </c>
      <c r="CD21" s="42">
        <v>0</v>
      </c>
      <c r="CE21" s="42">
        <v>4.8729248981170397</v>
      </c>
      <c r="CF21" s="42">
        <v>0</v>
      </c>
      <c r="CG21" s="42">
        <v>0</v>
      </c>
      <c r="CH21" s="42">
        <v>0</v>
      </c>
      <c r="CI21" s="42">
        <v>1.6651680386284362</v>
      </c>
      <c r="CJ21" s="42">
        <v>0.33483196137156379</v>
      </c>
      <c r="CK21" s="42">
        <v>2</v>
      </c>
      <c r="CL21" s="42">
        <v>0.47267063630517214</v>
      </c>
      <c r="CM21" s="42">
        <v>0.27211805195823413</v>
      </c>
      <c r="CN21" s="42">
        <v>0.74478868826340627</v>
      </c>
      <c r="CO21" s="24" t="s">
        <v>622</v>
      </c>
      <c r="CP21" s="24" t="s">
        <v>681</v>
      </c>
      <c r="CQ21" s="40">
        <v>0.86069795617063327</v>
      </c>
      <c r="CR21" s="42">
        <v>0.32028048665238185</v>
      </c>
      <c r="CS21" s="40">
        <v>0.26006609498194322</v>
      </c>
      <c r="CT21" s="40" t="s">
        <v>606</v>
      </c>
      <c r="CU21" s="40"/>
    </row>
    <row r="22" spans="1:99" ht="10.5" customHeight="1">
      <c r="A22" s="12">
        <v>21</v>
      </c>
      <c r="B22" s="13" t="s">
        <v>4</v>
      </c>
      <c r="C22" s="86">
        <v>1.4</v>
      </c>
      <c r="D22" s="25">
        <f t="shared" si="0"/>
        <v>1400</v>
      </c>
      <c r="E22" s="12">
        <v>1050</v>
      </c>
      <c r="F22" s="14" t="s">
        <v>0</v>
      </c>
      <c r="G22" s="15">
        <v>48.37</v>
      </c>
      <c r="H22" s="15">
        <v>2.46</v>
      </c>
      <c r="I22" s="15">
        <v>19.62</v>
      </c>
      <c r="J22" s="15">
        <v>3.56</v>
      </c>
      <c r="K22" s="15"/>
      <c r="L22" s="15">
        <v>3.83</v>
      </c>
      <c r="M22" s="15">
        <v>5.21</v>
      </c>
      <c r="N22" s="15">
        <v>5.38</v>
      </c>
      <c r="O22" s="15">
        <v>3.03</v>
      </c>
      <c r="P22" s="15"/>
      <c r="Q22" s="26">
        <f t="shared" si="1"/>
        <v>91.46</v>
      </c>
      <c r="R22" s="26"/>
      <c r="S22" s="26">
        <f t="shared" si="2"/>
        <v>52.886507762956484</v>
      </c>
      <c r="T22" s="26">
        <f t="shared" si="3"/>
        <v>2.6897004154821782</v>
      </c>
      <c r="U22" s="26">
        <f t="shared" si="4"/>
        <v>21.452000874699326</v>
      </c>
      <c r="V22" s="26">
        <f t="shared" si="5"/>
        <v>3.8924119833807134</v>
      </c>
      <c r="W22" s="26">
        <f t="shared" si="6"/>
        <v>0</v>
      </c>
      <c r="X22" s="26">
        <f t="shared" si="7"/>
        <v>4.1876230045921714</v>
      </c>
      <c r="Y22" s="26">
        <f t="shared" si="8"/>
        <v>5.6964793352285152</v>
      </c>
      <c r="Z22" s="26">
        <f t="shared" si="9"/>
        <v>5.882352941176471</v>
      </c>
      <c r="AA22" s="26">
        <f t="shared" si="10"/>
        <v>3.3129236824841457</v>
      </c>
      <c r="AB22" s="26">
        <f t="shared" si="11"/>
        <v>0</v>
      </c>
      <c r="AC22" s="26">
        <f t="shared" si="12"/>
        <v>99.999999999999986</v>
      </c>
      <c r="AD22" s="26"/>
      <c r="AE22" s="42">
        <f t="shared" si="13"/>
        <v>0.80503559166038385</v>
      </c>
      <c r="AF22" s="42">
        <f t="shared" si="14"/>
        <v>3.0801669801091332E-2</v>
      </c>
      <c r="AG22" s="42">
        <f t="shared" si="15"/>
        <v>0.38485199027913308</v>
      </c>
      <c r="AH22" s="42">
        <f t="shared" si="16"/>
        <v>4.9551530808246716E-2</v>
      </c>
      <c r="AI22" s="42">
        <f t="shared" si="17"/>
        <v>0</v>
      </c>
      <c r="AJ22" s="42">
        <f t="shared" si="18"/>
        <v>9.5026845704191107E-2</v>
      </c>
      <c r="AK22" s="42">
        <f t="shared" si="19"/>
        <v>9.2907303120330104E-2</v>
      </c>
      <c r="AL22" s="42">
        <f t="shared" si="20"/>
        <v>0.17360735759598339</v>
      </c>
      <c r="AM22" s="42">
        <f t="shared" si="21"/>
        <v>6.433394199329058E-2</v>
      </c>
      <c r="AN22" s="42">
        <f t="shared" si="22"/>
        <v>0</v>
      </c>
      <c r="AO22" s="42">
        <f t="shared" si="23"/>
        <v>1.6961162309626503</v>
      </c>
      <c r="AP22" s="42">
        <f t="shared" si="24"/>
        <v>0.47463468420644533</v>
      </c>
      <c r="AQ22" s="42">
        <f t="shared" si="25"/>
        <v>1.8160117354463077E-2</v>
      </c>
      <c r="AR22" s="42">
        <f t="shared" si="26"/>
        <v>0.22690189696534294</v>
      </c>
      <c r="AS22" s="42">
        <f t="shared" si="27"/>
        <v>2.9214702332117402E-2</v>
      </c>
      <c r="AT22" s="42">
        <f t="shared" si="28"/>
        <v>0</v>
      </c>
      <c r="AU22" s="42">
        <f t="shared" si="29"/>
        <v>5.6026140172161155E-2</v>
      </c>
      <c r="AV22" s="42">
        <f t="shared" si="30"/>
        <v>5.4776495516229741E-2</v>
      </c>
      <c r="AW22" s="42">
        <f t="shared" si="31"/>
        <v>0.10235581408088439</v>
      </c>
      <c r="AX22" s="42">
        <f t="shared" si="32"/>
        <v>3.7930149372355872E-2</v>
      </c>
      <c r="AY22" s="42">
        <f t="shared" si="33"/>
        <v>0</v>
      </c>
      <c r="AZ22" s="42">
        <f t="shared" si="34"/>
        <v>0.61492064765968557</v>
      </c>
      <c r="BA22" s="42">
        <f t="shared" si="35"/>
        <v>0.52144770712999966</v>
      </c>
      <c r="BB22" s="42">
        <f t="shared" si="36"/>
        <v>0.65726872853642893</v>
      </c>
      <c r="BC22" s="43"/>
      <c r="BD22" s="12">
        <v>21</v>
      </c>
      <c r="BE22" s="122">
        <v>40.44</v>
      </c>
      <c r="BF22" s="122">
        <v>6.11</v>
      </c>
      <c r="BG22" s="122">
        <v>14.36</v>
      </c>
      <c r="BH22" s="122">
        <v>0.02</v>
      </c>
      <c r="BI22" s="122">
        <v>3.77</v>
      </c>
      <c r="BJ22" s="122">
        <v>16.39</v>
      </c>
      <c r="BK22" s="122">
        <v>11.01</v>
      </c>
      <c r="BL22" s="122"/>
      <c r="BM22" s="122">
        <v>3.16</v>
      </c>
      <c r="BN22" s="122">
        <v>1.1399999999999999</v>
      </c>
      <c r="BO22" s="122">
        <v>0</v>
      </c>
      <c r="BP22" s="124">
        <v>0</v>
      </c>
      <c r="BQ22" s="124">
        <v>0</v>
      </c>
      <c r="BR22" s="124">
        <f t="shared" si="37"/>
        <v>96.4</v>
      </c>
      <c r="BS22" s="124"/>
      <c r="BT22" s="42">
        <v>5.8339723347981263</v>
      </c>
      <c r="BU22" s="42">
        <v>2.1660276652018737</v>
      </c>
      <c r="BV22" s="42">
        <v>0</v>
      </c>
      <c r="BW22" s="42">
        <v>8</v>
      </c>
      <c r="BX22" s="42">
        <v>0.27533691727536702</v>
      </c>
      <c r="BY22" s="42">
        <v>0.66304143330781029</v>
      </c>
      <c r="BZ22" s="42">
        <v>2.2810148819246683E-3</v>
      </c>
      <c r="CA22" s="42">
        <v>0.22629543291798626</v>
      </c>
      <c r="CB22" s="42">
        <v>3.5241087178753041</v>
      </c>
      <c r="CC22" s="42">
        <v>0.22854406237609204</v>
      </c>
      <c r="CD22" s="42">
        <v>0</v>
      </c>
      <c r="CE22" s="42">
        <v>4.9196075786344844</v>
      </c>
      <c r="CF22" s="42">
        <v>0</v>
      </c>
      <c r="CG22" s="42">
        <v>0</v>
      </c>
      <c r="CH22" s="42">
        <v>0</v>
      </c>
      <c r="CI22" s="42">
        <v>1.7016195102799889</v>
      </c>
      <c r="CJ22" s="42">
        <v>0.29838048972001108</v>
      </c>
      <c r="CK22" s="42">
        <v>2</v>
      </c>
      <c r="CL22" s="42">
        <v>0.58542288562953315</v>
      </c>
      <c r="CM22" s="42">
        <v>0.20977388033247879</v>
      </c>
      <c r="CN22" s="42">
        <v>0.79519676596201194</v>
      </c>
      <c r="CO22" s="24" t="s">
        <v>622</v>
      </c>
      <c r="CP22" s="24" t="s">
        <v>681</v>
      </c>
      <c r="CQ22" s="40">
        <v>0.93909799926632653</v>
      </c>
      <c r="CR22" s="42">
        <v>0.1290392810774722</v>
      </c>
      <c r="CS22" s="40">
        <v>0.24746351228139934</v>
      </c>
      <c r="CT22" s="40" t="s">
        <v>606</v>
      </c>
      <c r="CU22" s="40"/>
    </row>
    <row r="23" spans="1:99" ht="10.5" customHeight="1">
      <c r="A23" s="12">
        <v>23</v>
      </c>
      <c r="B23" s="13" t="s">
        <v>3</v>
      </c>
      <c r="C23" s="86">
        <v>1.4</v>
      </c>
      <c r="D23" s="25">
        <f t="shared" si="0"/>
        <v>1400</v>
      </c>
      <c r="E23" s="12">
        <v>1030</v>
      </c>
      <c r="F23" s="14" t="s">
        <v>0</v>
      </c>
      <c r="G23" s="15">
        <v>49.69</v>
      </c>
      <c r="H23" s="15">
        <v>2.65</v>
      </c>
      <c r="I23" s="15">
        <v>18.079999999999998</v>
      </c>
      <c r="J23" s="15">
        <v>13.18</v>
      </c>
      <c r="K23" s="15"/>
      <c r="L23" s="15">
        <v>2.76</v>
      </c>
      <c r="M23" s="15">
        <v>4.13</v>
      </c>
      <c r="N23" s="15">
        <v>4.3499999999999996</v>
      </c>
      <c r="O23" s="15">
        <v>0.06</v>
      </c>
      <c r="P23" s="15"/>
      <c r="Q23" s="26">
        <f t="shared" si="1"/>
        <v>94.899999999999991</v>
      </c>
      <c r="R23" s="26"/>
      <c r="S23" s="26">
        <f t="shared" si="2"/>
        <v>52.360379346680716</v>
      </c>
      <c r="T23" s="26">
        <f t="shared" si="3"/>
        <v>2.7924130663856692</v>
      </c>
      <c r="U23" s="26">
        <f t="shared" si="4"/>
        <v>19.051633298208639</v>
      </c>
      <c r="V23" s="26">
        <f t="shared" si="5"/>
        <v>13.888303477344573</v>
      </c>
      <c r="W23" s="26">
        <f t="shared" si="6"/>
        <v>0</v>
      </c>
      <c r="X23" s="26">
        <f t="shared" si="7"/>
        <v>2.9083245521601686</v>
      </c>
      <c r="Y23" s="26">
        <f t="shared" si="8"/>
        <v>4.3519494204425708</v>
      </c>
      <c r="Z23" s="26">
        <f t="shared" si="9"/>
        <v>4.5837723919915705</v>
      </c>
      <c r="AA23" s="26">
        <f t="shared" si="10"/>
        <v>6.3224446786090627E-2</v>
      </c>
      <c r="AB23" s="26">
        <f t="shared" si="11"/>
        <v>0</v>
      </c>
      <c r="AC23" s="26">
        <f t="shared" si="12"/>
        <v>100</v>
      </c>
      <c r="AD23" s="26"/>
      <c r="AE23" s="42">
        <f t="shared" si="13"/>
        <v>0.82700472502800226</v>
      </c>
      <c r="AF23" s="42">
        <f t="shared" si="14"/>
        <v>3.3180660558086189E-2</v>
      </c>
      <c r="AG23" s="42">
        <f t="shared" si="15"/>
        <v>0.3546444436415252</v>
      </c>
      <c r="AH23" s="42">
        <f t="shared" si="16"/>
        <v>0.18345201574513811</v>
      </c>
      <c r="AI23" s="42">
        <f t="shared" si="17"/>
        <v>0</v>
      </c>
      <c r="AJ23" s="42">
        <f t="shared" si="18"/>
        <v>6.8478875755500629E-2</v>
      </c>
      <c r="AK23" s="42">
        <f t="shared" si="19"/>
        <v>7.3648207655847092E-2</v>
      </c>
      <c r="AL23" s="42">
        <f t="shared" si="20"/>
        <v>0.14037026125325794</v>
      </c>
      <c r="AM23" s="42">
        <f t="shared" si="21"/>
        <v>1.2739394454116947E-3</v>
      </c>
      <c r="AN23" s="42">
        <f t="shared" si="22"/>
        <v>0</v>
      </c>
      <c r="AO23" s="42">
        <f t="shared" si="23"/>
        <v>1.6820531290827692</v>
      </c>
      <c r="AP23" s="42">
        <f t="shared" si="24"/>
        <v>0.49166385456502881</v>
      </c>
      <c r="AQ23" s="42">
        <f t="shared" si="25"/>
        <v>1.9726285682890258E-2</v>
      </c>
      <c r="AR23" s="42">
        <f t="shared" si="26"/>
        <v>0.21084021515712428</v>
      </c>
      <c r="AS23" s="42">
        <f t="shared" si="27"/>
        <v>0.10906434081851819</v>
      </c>
      <c r="AT23" s="42">
        <f t="shared" si="28"/>
        <v>0</v>
      </c>
      <c r="AU23" s="42">
        <f t="shared" si="29"/>
        <v>4.0711482040310137E-2</v>
      </c>
      <c r="AV23" s="42">
        <f t="shared" si="30"/>
        <v>4.3784709521040979E-2</v>
      </c>
      <c r="AW23" s="42">
        <f t="shared" si="31"/>
        <v>8.3451740510599948E-2</v>
      </c>
      <c r="AX23" s="42">
        <f t="shared" si="32"/>
        <v>7.573717044873484E-4</v>
      </c>
      <c r="AY23" s="42">
        <f t="shared" si="33"/>
        <v>0</v>
      </c>
      <c r="AZ23" s="42">
        <f t="shared" si="34"/>
        <v>0.57587296678011612</v>
      </c>
      <c r="BA23" s="42">
        <f t="shared" si="35"/>
        <v>2.67895776210085</v>
      </c>
      <c r="BB23" s="42">
        <f t="shared" si="36"/>
        <v>0.27181611333013916</v>
      </c>
      <c r="BC23" s="43"/>
      <c r="BD23" s="12">
        <v>23</v>
      </c>
      <c r="BE23" s="122">
        <v>39.82</v>
      </c>
      <c r="BF23" s="122">
        <v>6.04</v>
      </c>
      <c r="BG23" s="122">
        <v>14.27</v>
      </c>
      <c r="BH23" s="122"/>
      <c r="BI23" s="122">
        <v>14.27</v>
      </c>
      <c r="BJ23" s="122">
        <v>10.47</v>
      </c>
      <c r="BK23" s="122">
        <v>10.050000000000001</v>
      </c>
      <c r="BL23" s="122">
        <v>0.02</v>
      </c>
      <c r="BM23" s="122">
        <v>4.04</v>
      </c>
      <c r="BN23" s="122">
        <v>0.05</v>
      </c>
      <c r="BO23" s="122">
        <v>0</v>
      </c>
      <c r="BP23" s="124">
        <v>0</v>
      </c>
      <c r="BQ23" s="124">
        <v>0</v>
      </c>
      <c r="BR23" s="124">
        <f t="shared" si="37"/>
        <v>99.029999999999987</v>
      </c>
      <c r="BS23" s="124"/>
      <c r="BT23" s="42">
        <v>5.7546645977181337</v>
      </c>
      <c r="BU23" s="42">
        <v>2.2453354022818663</v>
      </c>
      <c r="BV23" s="42">
        <v>0</v>
      </c>
      <c r="BW23" s="42">
        <v>8</v>
      </c>
      <c r="BX23" s="42">
        <v>0.18500840647815986</v>
      </c>
      <c r="BY23" s="42">
        <v>0.65660160346784913</v>
      </c>
      <c r="BZ23" s="42">
        <v>0</v>
      </c>
      <c r="CA23" s="42">
        <v>0.84617561052008483</v>
      </c>
      <c r="CB23" s="42">
        <v>2.2551870463436119</v>
      </c>
      <c r="CC23" s="42">
        <v>0.87849568091743491</v>
      </c>
      <c r="CD23" s="42">
        <v>2.4478651891710144E-3</v>
      </c>
      <c r="CE23" s="42">
        <v>4.8239162129163118</v>
      </c>
      <c r="CF23" s="42">
        <v>0</v>
      </c>
      <c r="CG23" s="42">
        <v>0</v>
      </c>
      <c r="CH23" s="42">
        <v>0</v>
      </c>
      <c r="CI23" s="42">
        <v>1.5559897851497033</v>
      </c>
      <c r="CJ23" s="42">
        <v>0.44401021485029668</v>
      </c>
      <c r="CK23" s="42">
        <v>2</v>
      </c>
      <c r="CL23" s="42">
        <v>0.68790912611996569</v>
      </c>
      <c r="CM23" s="42">
        <v>9.2168412456340096E-3</v>
      </c>
      <c r="CN23" s="42">
        <v>0.69712596736559973</v>
      </c>
      <c r="CO23" s="24" t="s">
        <v>622</v>
      </c>
      <c r="CP23" s="24" t="s">
        <v>681</v>
      </c>
      <c r="CQ23" s="40">
        <v>0.7196602983208602</v>
      </c>
      <c r="CR23" s="42">
        <v>0.76460446460871923</v>
      </c>
      <c r="CS23" s="40">
        <v>0.28541116826310586</v>
      </c>
      <c r="CT23" s="40" t="s">
        <v>606</v>
      </c>
      <c r="CU23" s="40"/>
    </row>
    <row r="24" spans="1:99" ht="10.5" customHeight="1">
      <c r="A24" s="12">
        <v>24</v>
      </c>
      <c r="B24" s="13" t="s">
        <v>3</v>
      </c>
      <c r="C24" s="86">
        <v>1.4</v>
      </c>
      <c r="D24" s="25">
        <f t="shared" si="0"/>
        <v>1400</v>
      </c>
      <c r="E24" s="12">
        <v>1030</v>
      </c>
      <c r="F24" s="14" t="s">
        <v>0</v>
      </c>
      <c r="G24" s="15">
        <v>48.52</v>
      </c>
      <c r="H24" s="15">
        <v>2.74</v>
      </c>
      <c r="I24" s="15">
        <v>16.809999999999999</v>
      </c>
      <c r="J24" s="15">
        <v>12.52</v>
      </c>
      <c r="K24" s="15"/>
      <c r="L24" s="15">
        <v>2.94</v>
      </c>
      <c r="M24" s="15">
        <v>4.38</v>
      </c>
      <c r="N24" s="15">
        <v>3.29</v>
      </c>
      <c r="O24" s="15">
        <v>1.52</v>
      </c>
      <c r="P24" s="15"/>
      <c r="Q24" s="26">
        <f t="shared" si="1"/>
        <v>92.72</v>
      </c>
      <c r="R24" s="26"/>
      <c r="S24" s="26">
        <f t="shared" si="2"/>
        <v>52.329594477998278</v>
      </c>
      <c r="T24" s="26">
        <f t="shared" si="3"/>
        <v>2.9551337359792926</v>
      </c>
      <c r="U24" s="26">
        <f t="shared" si="4"/>
        <v>18.129853321829163</v>
      </c>
      <c r="V24" s="26">
        <f t="shared" si="5"/>
        <v>13.5030198446937</v>
      </c>
      <c r="W24" s="26">
        <f t="shared" si="6"/>
        <v>0</v>
      </c>
      <c r="X24" s="26">
        <f t="shared" si="7"/>
        <v>3.1708369283865405</v>
      </c>
      <c r="Y24" s="26">
        <f t="shared" si="8"/>
        <v>4.7238999137187232</v>
      </c>
      <c r="Z24" s="26">
        <f t="shared" si="9"/>
        <v>3.5483175150992237</v>
      </c>
      <c r="AA24" s="26">
        <f t="shared" si="10"/>
        <v>1.639344262295082</v>
      </c>
      <c r="AB24" s="26">
        <f t="shared" si="11"/>
        <v>0</v>
      </c>
      <c r="AC24" s="26">
        <f t="shared" si="12"/>
        <v>100</v>
      </c>
      <c r="AD24" s="26"/>
      <c r="AE24" s="42">
        <f t="shared" si="13"/>
        <v>0.80753208408852239</v>
      </c>
      <c r="AF24" s="42">
        <f t="shared" si="14"/>
        <v>3.430755091666271E-2</v>
      </c>
      <c r="AG24" s="42">
        <f t="shared" si="15"/>
        <v>0.32973302531051102</v>
      </c>
      <c r="AH24" s="42">
        <f t="shared" si="16"/>
        <v>0.17426549598855304</v>
      </c>
      <c r="AI24" s="42">
        <f t="shared" si="17"/>
        <v>0</v>
      </c>
      <c r="AJ24" s="42">
        <f t="shared" si="18"/>
        <v>7.294488939172894E-2</v>
      </c>
      <c r="AK24" s="42">
        <f t="shared" si="19"/>
        <v>7.8106331605958895E-2</v>
      </c>
      <c r="AL24" s="42">
        <f t="shared" si="20"/>
        <v>0.10616509414326866</v>
      </c>
      <c r="AM24" s="42">
        <f t="shared" si="21"/>
        <v>3.2273132617096266E-2</v>
      </c>
      <c r="AN24" s="42">
        <f t="shared" si="22"/>
        <v>0</v>
      </c>
      <c r="AO24" s="42">
        <f t="shared" si="23"/>
        <v>1.6353276040623017</v>
      </c>
      <c r="AP24" s="42">
        <f t="shared" si="24"/>
        <v>0.49380447201070882</v>
      </c>
      <c r="AQ24" s="42">
        <f t="shared" si="25"/>
        <v>2.0979008017378079E-2</v>
      </c>
      <c r="AR24" s="42">
        <f t="shared" si="26"/>
        <v>0.20163117438452355</v>
      </c>
      <c r="AS24" s="42">
        <f t="shared" si="27"/>
        <v>0.10656304923592178</v>
      </c>
      <c r="AT24" s="42">
        <f t="shared" si="28"/>
        <v>0</v>
      </c>
      <c r="AU24" s="42">
        <f t="shared" si="29"/>
        <v>4.4605673634155768E-2</v>
      </c>
      <c r="AV24" s="42">
        <f t="shared" si="30"/>
        <v>4.7761886616440465E-2</v>
      </c>
      <c r="AW24" s="42">
        <f t="shared" si="31"/>
        <v>6.4919771353180222E-2</v>
      </c>
      <c r="AX24" s="42">
        <f t="shared" si="32"/>
        <v>1.9734964747691462E-2</v>
      </c>
      <c r="AY24" s="42">
        <f t="shared" si="33"/>
        <v>0</v>
      </c>
      <c r="AZ24" s="42">
        <f t="shared" si="34"/>
        <v>0.57845920811158047</v>
      </c>
      <c r="BA24" s="42">
        <f t="shared" si="35"/>
        <v>2.3890021280683804</v>
      </c>
      <c r="BB24" s="42">
        <f t="shared" si="36"/>
        <v>0.29507210742590095</v>
      </c>
      <c r="BC24" s="43"/>
      <c r="BD24" s="12">
        <v>24</v>
      </c>
      <c r="BE24" s="122">
        <v>39.450000000000003</v>
      </c>
      <c r="BF24" s="122">
        <v>5.0999999999999996</v>
      </c>
      <c r="BG24" s="122">
        <v>14.74</v>
      </c>
      <c r="BH24" s="122">
        <v>0.01</v>
      </c>
      <c r="BI24" s="122">
        <v>13.7</v>
      </c>
      <c r="BJ24" s="122">
        <v>10.91</v>
      </c>
      <c r="BK24" s="122">
        <v>10.4</v>
      </c>
      <c r="BL24" s="122"/>
      <c r="BM24" s="122">
        <v>3.22</v>
      </c>
      <c r="BN24" s="122">
        <v>0.94</v>
      </c>
      <c r="BO24" s="122">
        <v>0</v>
      </c>
      <c r="BP24" s="124">
        <v>0</v>
      </c>
      <c r="BQ24" s="124">
        <v>0</v>
      </c>
      <c r="BR24" s="124">
        <f t="shared" si="37"/>
        <v>98.47</v>
      </c>
      <c r="BS24" s="124"/>
      <c r="BT24" s="42">
        <v>5.7414818624438775</v>
      </c>
      <c r="BU24" s="42">
        <v>2.2585181375561225</v>
      </c>
      <c r="BV24" s="42">
        <v>0</v>
      </c>
      <c r="BW24" s="42">
        <v>8</v>
      </c>
      <c r="BX24" s="42">
        <v>0.26961216812960975</v>
      </c>
      <c r="BY24" s="42">
        <v>0.55833313878642876</v>
      </c>
      <c r="BZ24" s="42">
        <v>1.150593441902707E-3</v>
      </c>
      <c r="CA24" s="42">
        <v>0.81863457332945444</v>
      </c>
      <c r="CB24" s="42">
        <v>2.3665673366802098</v>
      </c>
      <c r="CC24" s="42">
        <v>0.84884743677400887</v>
      </c>
      <c r="CD24" s="42">
        <v>0</v>
      </c>
      <c r="CE24" s="42">
        <v>4.8631452471416141</v>
      </c>
      <c r="CF24" s="42">
        <v>0</v>
      </c>
      <c r="CG24" s="42">
        <v>0</v>
      </c>
      <c r="CH24" s="42">
        <v>0</v>
      </c>
      <c r="CI24" s="42">
        <v>1.6215571070273194</v>
      </c>
      <c r="CJ24" s="42">
        <v>0.37844289297268063</v>
      </c>
      <c r="CK24" s="42">
        <v>2</v>
      </c>
      <c r="CL24" s="42">
        <v>0.53010581722921313</v>
      </c>
      <c r="CM24" s="42">
        <v>0.17450110654255035</v>
      </c>
      <c r="CN24" s="42">
        <v>0.70460692377176348</v>
      </c>
      <c r="CO24" s="24" t="s">
        <v>622</v>
      </c>
      <c r="CP24" s="24" t="s">
        <v>681</v>
      </c>
      <c r="CQ24" s="40">
        <v>0.7360068617641764</v>
      </c>
      <c r="CR24" s="42">
        <v>0.70445840433007068</v>
      </c>
      <c r="CS24" s="40">
        <v>0.29487558677884401</v>
      </c>
      <c r="CT24" s="40" t="s">
        <v>606</v>
      </c>
      <c r="CU24" s="40"/>
    </row>
    <row r="25" spans="1:99" ht="10.5" customHeight="1">
      <c r="A25" s="27">
        <v>9</v>
      </c>
      <c r="B25" s="28" t="s">
        <v>297</v>
      </c>
      <c r="C25" s="27"/>
      <c r="D25" s="27">
        <v>206</v>
      </c>
      <c r="E25" s="27">
        <v>900</v>
      </c>
      <c r="F25" s="30" t="s">
        <v>314</v>
      </c>
      <c r="G25" s="28">
        <v>71</v>
      </c>
      <c r="H25" s="28">
        <v>0.42</v>
      </c>
      <c r="I25" s="28">
        <v>15.77</v>
      </c>
      <c r="J25" s="28">
        <v>2.09</v>
      </c>
      <c r="K25" s="28">
        <v>0.08</v>
      </c>
      <c r="L25" s="28">
        <v>0.78</v>
      </c>
      <c r="M25" s="28">
        <v>2.89</v>
      </c>
      <c r="N25" s="28">
        <v>3.79</v>
      </c>
      <c r="O25" s="28">
        <v>3.16</v>
      </c>
      <c r="P25" s="28"/>
      <c r="Q25" s="29">
        <f t="shared" si="1"/>
        <v>99.98</v>
      </c>
      <c r="R25" s="29"/>
      <c r="S25" s="29">
        <f t="shared" si="2"/>
        <v>71.014202840568103</v>
      </c>
      <c r="T25" s="29">
        <f t="shared" si="3"/>
        <v>0.4200840168033606</v>
      </c>
      <c r="U25" s="29">
        <f t="shared" si="4"/>
        <v>15.773154630926184</v>
      </c>
      <c r="V25" s="29">
        <f t="shared" si="5"/>
        <v>2.090418083616723</v>
      </c>
      <c r="W25" s="29">
        <f t="shared" si="6"/>
        <v>8.0016003200640132E-2</v>
      </c>
      <c r="X25" s="29">
        <f t="shared" si="7"/>
        <v>0.78015603120624122</v>
      </c>
      <c r="Y25" s="29">
        <f t="shared" si="8"/>
        <v>2.8905781156231245</v>
      </c>
      <c r="Z25" s="29">
        <f t="shared" si="9"/>
        <v>3.7907581516303259</v>
      </c>
      <c r="AA25" s="29">
        <f t="shared" si="10"/>
        <v>3.160632126425285</v>
      </c>
      <c r="AB25" s="29">
        <f t="shared" si="11"/>
        <v>0</v>
      </c>
      <c r="AC25" s="29">
        <f t="shared" si="12"/>
        <v>100</v>
      </c>
      <c r="AD25" s="26"/>
      <c r="AE25" s="42">
        <f t="shared" si="13"/>
        <v>1.1816730826522071</v>
      </c>
      <c r="AF25" s="42">
        <f t="shared" si="14"/>
        <v>5.2588216733570571E-3</v>
      </c>
      <c r="AG25" s="42">
        <f t="shared" si="15"/>
        <v>0.30933312368511356</v>
      </c>
      <c r="AH25" s="42">
        <f t="shared" si="16"/>
        <v>2.9090645895852706E-2</v>
      </c>
      <c r="AI25" s="42">
        <f t="shared" si="17"/>
        <v>1.1277541147553811E-3</v>
      </c>
      <c r="AJ25" s="42">
        <f t="shared" si="18"/>
        <v>1.9352725756989313E-2</v>
      </c>
      <c r="AK25" s="42">
        <f t="shared" si="19"/>
        <v>5.1535912863292517E-2</v>
      </c>
      <c r="AL25" s="42">
        <f t="shared" si="20"/>
        <v>0.12229960693099946</v>
      </c>
      <c r="AM25" s="42">
        <f t="shared" si="21"/>
        <v>6.7094144125015923E-2</v>
      </c>
      <c r="AN25" s="42">
        <f t="shared" si="22"/>
        <v>0</v>
      </c>
      <c r="AO25" s="42">
        <f t="shared" si="23"/>
        <v>1.7867658176975829</v>
      </c>
      <c r="AP25" s="42">
        <f t="shared" si="24"/>
        <v>0.66134748658607356</v>
      </c>
      <c r="AQ25" s="42">
        <f t="shared" si="25"/>
        <v>2.9432070063515918E-3</v>
      </c>
      <c r="AR25" s="42">
        <f t="shared" si="26"/>
        <v>0.17312460347138195</v>
      </c>
      <c r="AS25" s="42">
        <f t="shared" si="27"/>
        <v>1.6281174403335496E-2</v>
      </c>
      <c r="AT25" s="42">
        <f t="shared" si="28"/>
        <v>6.311706344419545E-4</v>
      </c>
      <c r="AU25" s="42">
        <f t="shared" si="29"/>
        <v>1.0831148416487581E-2</v>
      </c>
      <c r="AV25" s="42">
        <f t="shared" si="30"/>
        <v>2.8843126700118668E-2</v>
      </c>
      <c r="AW25" s="42">
        <f t="shared" si="31"/>
        <v>6.8447474044804654E-2</v>
      </c>
      <c r="AX25" s="42">
        <f t="shared" si="32"/>
        <v>3.755060873700454E-2</v>
      </c>
      <c r="AY25" s="42">
        <f t="shared" si="33"/>
        <v>0</v>
      </c>
      <c r="AZ25" s="42">
        <f t="shared" si="34"/>
        <v>0.76734556936788278</v>
      </c>
      <c r="BA25" s="42">
        <f t="shared" si="35"/>
        <v>1.5031808056984688</v>
      </c>
      <c r="BB25" s="42">
        <f t="shared" si="36"/>
        <v>0.39949171778702874</v>
      </c>
      <c r="BC25" s="40"/>
      <c r="BD25" s="27">
        <v>9</v>
      </c>
      <c r="BE25" s="142">
        <v>45.2</v>
      </c>
      <c r="BF25" s="142">
        <v>1.88</v>
      </c>
      <c r="BG25" s="142">
        <v>10.25</v>
      </c>
      <c r="BH25" s="142">
        <v>0</v>
      </c>
      <c r="BI25" s="142">
        <v>10.199999999999999</v>
      </c>
      <c r="BJ25" s="142">
        <v>15.07</v>
      </c>
      <c r="BK25" s="142">
        <v>10.85</v>
      </c>
      <c r="BL25" s="142">
        <v>0.16</v>
      </c>
      <c r="BM25" s="142">
        <v>1.97</v>
      </c>
      <c r="BN25" s="142">
        <v>0.56000000000000005</v>
      </c>
      <c r="BO25" s="142">
        <v>0</v>
      </c>
      <c r="BP25" s="142">
        <v>0</v>
      </c>
      <c r="BR25" s="124">
        <f t="shared" si="37"/>
        <v>96.139999999999986</v>
      </c>
      <c r="BS25" s="124"/>
      <c r="BT25" s="42">
        <v>6.5602724602384006</v>
      </c>
      <c r="BU25" s="42">
        <v>1.4397275397615994</v>
      </c>
      <c r="BV25" s="42">
        <v>0</v>
      </c>
      <c r="BW25" s="42">
        <v>8</v>
      </c>
      <c r="BX25" s="42">
        <v>0.31347579852023499</v>
      </c>
      <c r="BY25" s="42">
        <v>0.20525206294656675</v>
      </c>
      <c r="BZ25" s="42">
        <v>0</v>
      </c>
      <c r="CA25" s="42">
        <v>0.61070877246585553</v>
      </c>
      <c r="CB25" s="42">
        <v>3.2599716264358434</v>
      </c>
      <c r="CC25" s="42">
        <v>0.61059173963149949</v>
      </c>
      <c r="CD25" s="42">
        <v>0</v>
      </c>
      <c r="CE25" s="42">
        <v>5</v>
      </c>
      <c r="CF25" s="42">
        <v>0</v>
      </c>
      <c r="CG25" s="42">
        <v>1.6775228977161216E-2</v>
      </c>
      <c r="CH25" s="42">
        <v>1.9667183256503594E-2</v>
      </c>
      <c r="CI25" s="42">
        <v>1.6870777555888417</v>
      </c>
      <c r="CJ25" s="42">
        <v>0.2764798321774935</v>
      </c>
      <c r="CK25" s="42">
        <v>2</v>
      </c>
      <c r="CL25" s="42">
        <v>0.27784587915744241</v>
      </c>
      <c r="CM25" s="42">
        <v>0.10367279590242556</v>
      </c>
      <c r="CN25" s="42">
        <v>0.38151867505986797</v>
      </c>
      <c r="CO25" s="24" t="s">
        <v>622</v>
      </c>
      <c r="CP25" s="24" t="s">
        <v>623</v>
      </c>
      <c r="CQ25" s="40">
        <v>0.83861272866520686</v>
      </c>
      <c r="CR25" s="42">
        <v>0.37970512378079385</v>
      </c>
      <c r="CS25" s="40">
        <v>0.25260109917672868</v>
      </c>
      <c r="CT25" s="40" t="s">
        <v>606</v>
      </c>
      <c r="CU25" s="40"/>
    </row>
    <row r="26" spans="1:99" ht="10.5" customHeight="1">
      <c r="A26" s="27">
        <v>10</v>
      </c>
      <c r="B26" s="28" t="s">
        <v>297</v>
      </c>
      <c r="C26" s="27"/>
      <c r="D26" s="27">
        <v>206</v>
      </c>
      <c r="E26" s="27">
        <v>900</v>
      </c>
      <c r="F26" s="30" t="s">
        <v>314</v>
      </c>
      <c r="G26" s="28">
        <v>72.2</v>
      </c>
      <c r="H26" s="28">
        <v>0.4</v>
      </c>
      <c r="I26" s="28">
        <v>15.06</v>
      </c>
      <c r="J26" s="28">
        <v>1.94</v>
      </c>
      <c r="K26" s="28">
        <v>0.08</v>
      </c>
      <c r="L26" s="28">
        <v>0.67</v>
      </c>
      <c r="M26" s="28">
        <v>2.37</v>
      </c>
      <c r="N26" s="28">
        <v>3.82</v>
      </c>
      <c r="O26" s="28">
        <v>3.5</v>
      </c>
      <c r="P26" s="28"/>
      <c r="Q26" s="29">
        <f t="shared" si="1"/>
        <v>100.04</v>
      </c>
      <c r="R26" s="29"/>
      <c r="S26" s="29">
        <f t="shared" si="2"/>
        <v>72.171131547381052</v>
      </c>
      <c r="T26" s="29">
        <f t="shared" si="3"/>
        <v>0.39984006397441024</v>
      </c>
      <c r="U26" s="29">
        <f t="shared" si="4"/>
        <v>15.053978408636546</v>
      </c>
      <c r="V26" s="29">
        <f t="shared" si="5"/>
        <v>1.9392243102758895</v>
      </c>
      <c r="W26" s="29">
        <f t="shared" si="6"/>
        <v>7.9968012794882054E-2</v>
      </c>
      <c r="X26" s="29">
        <f t="shared" si="7"/>
        <v>0.66973210715713716</v>
      </c>
      <c r="Y26" s="29">
        <f t="shared" si="8"/>
        <v>2.3690523790483806</v>
      </c>
      <c r="Z26" s="29">
        <f t="shared" si="9"/>
        <v>3.8184726109556171</v>
      </c>
      <c r="AA26" s="29">
        <f t="shared" si="10"/>
        <v>3.4986005597760896</v>
      </c>
      <c r="AB26" s="29">
        <f t="shared" si="11"/>
        <v>0</v>
      </c>
      <c r="AC26" s="29">
        <f t="shared" si="12"/>
        <v>100.00000000000001</v>
      </c>
      <c r="AD26" s="26"/>
      <c r="AE26" s="42">
        <f t="shared" si="13"/>
        <v>1.2016450220773147</v>
      </c>
      <c r="AF26" s="42">
        <f t="shared" si="14"/>
        <v>5.0084015936733882E-3</v>
      </c>
      <c r="AG26" s="42">
        <f t="shared" si="15"/>
        <v>0.2954062677677749</v>
      </c>
      <c r="AH26" s="42">
        <f t="shared" si="16"/>
        <v>2.7002800496628829E-2</v>
      </c>
      <c r="AI26" s="42">
        <f t="shared" si="17"/>
        <v>1.1277541147553811E-3</v>
      </c>
      <c r="AJ26" s="42">
        <f t="shared" si="18"/>
        <v>1.6623495201516462E-2</v>
      </c>
      <c r="AK26" s="42">
        <f t="shared" si="19"/>
        <v>4.2263015047059954E-2</v>
      </c>
      <c r="AL26" s="42">
        <f t="shared" si="20"/>
        <v>0.1232676776982633</v>
      </c>
      <c r="AM26" s="42">
        <f t="shared" si="21"/>
        <v>7.4313134315682192E-2</v>
      </c>
      <c r="AN26" s="42">
        <f t="shared" si="22"/>
        <v>0</v>
      </c>
      <c r="AO26" s="42">
        <f t="shared" si="23"/>
        <v>1.7866575683126691</v>
      </c>
      <c r="AP26" s="42">
        <f t="shared" si="24"/>
        <v>0.67256593730613756</v>
      </c>
      <c r="AQ26" s="42">
        <f t="shared" si="25"/>
        <v>2.8032241222381272E-3</v>
      </c>
      <c r="AR26" s="42">
        <f t="shared" si="26"/>
        <v>0.16534017094655606</v>
      </c>
      <c r="AS26" s="42">
        <f t="shared" si="27"/>
        <v>1.5113584704499614E-2</v>
      </c>
      <c r="AT26" s="42">
        <f t="shared" si="28"/>
        <v>6.3120887558797253E-4</v>
      </c>
      <c r="AU26" s="42">
        <f t="shared" si="29"/>
        <v>9.3042424560492564E-3</v>
      </c>
      <c r="AV26" s="42">
        <f t="shared" si="30"/>
        <v>2.3654793059743068E-2</v>
      </c>
      <c r="AW26" s="42">
        <f t="shared" si="31"/>
        <v>6.8993454528994094E-2</v>
      </c>
      <c r="AX26" s="42">
        <f t="shared" si="32"/>
        <v>4.1593384000194279E-2</v>
      </c>
      <c r="AY26" s="42">
        <f t="shared" si="33"/>
        <v>0</v>
      </c>
      <c r="AZ26" s="42">
        <f t="shared" si="34"/>
        <v>0.78315277583532594</v>
      </c>
      <c r="BA26" s="42">
        <f t="shared" si="35"/>
        <v>1.6243756303527268</v>
      </c>
      <c r="BB26" s="42">
        <f t="shared" si="36"/>
        <v>0.38104301397799367</v>
      </c>
      <c r="BC26" s="40"/>
      <c r="BD26" s="27">
        <v>10</v>
      </c>
      <c r="BE26" s="142">
        <v>45.1</v>
      </c>
      <c r="BF26" s="142">
        <v>2.09</v>
      </c>
      <c r="BG26" s="142">
        <v>9.5</v>
      </c>
      <c r="BH26" s="142">
        <v>0</v>
      </c>
      <c r="BI26" s="142">
        <v>9.7799999999999994</v>
      </c>
      <c r="BJ26" s="142">
        <v>15.39</v>
      </c>
      <c r="BK26" s="142">
        <v>11.21</v>
      </c>
      <c r="BL26" s="142">
        <v>0.22</v>
      </c>
      <c r="BM26" s="142">
        <v>1.89</v>
      </c>
      <c r="BN26" s="142">
        <v>0.53</v>
      </c>
      <c r="BO26" s="142">
        <v>0</v>
      </c>
      <c r="BP26" s="142">
        <v>0</v>
      </c>
      <c r="BR26" s="124">
        <f t="shared" si="37"/>
        <v>95.71</v>
      </c>
      <c r="BS26" s="124"/>
      <c r="BT26" s="42">
        <v>6.5802230523151213</v>
      </c>
      <c r="BU26" s="42">
        <v>1.4197769476848787</v>
      </c>
      <c r="BV26" s="42">
        <v>0</v>
      </c>
      <c r="BW26" s="42">
        <v>8</v>
      </c>
      <c r="BX26" s="42">
        <v>0.21369868490037924</v>
      </c>
      <c r="BY26" s="42">
        <v>0.22938055494687268</v>
      </c>
      <c r="BZ26" s="42">
        <v>0</v>
      </c>
      <c r="CA26" s="42">
        <v>0.58893496195442196</v>
      </c>
      <c r="CB26" s="42">
        <v>3.3467233910199239</v>
      </c>
      <c r="CC26" s="42">
        <v>0.60441144148912707</v>
      </c>
      <c r="CD26" s="42">
        <v>1.685096568927591E-2</v>
      </c>
      <c r="CE26" s="42">
        <v>5</v>
      </c>
      <c r="CF26" s="42">
        <v>0</v>
      </c>
      <c r="CG26" s="42">
        <v>0</v>
      </c>
      <c r="CH26" s="42">
        <v>1.0333793742129019E-2</v>
      </c>
      <c r="CI26" s="42">
        <v>1.7522319908131188</v>
      </c>
      <c r="CJ26" s="42">
        <v>0.23743421544475218</v>
      </c>
      <c r="CK26" s="42">
        <v>2</v>
      </c>
      <c r="CL26" s="42">
        <v>0.29718089852797247</v>
      </c>
      <c r="CM26" s="42">
        <v>9.8635507853108623E-2</v>
      </c>
      <c r="CN26" s="42">
        <v>0.39581640638108107</v>
      </c>
      <c r="CO26" s="24" t="s">
        <v>622</v>
      </c>
      <c r="CP26" s="24" t="s">
        <v>623</v>
      </c>
      <c r="CQ26" s="40">
        <v>0.84702839383860928</v>
      </c>
      <c r="CR26" s="42">
        <v>0.35650019611909184</v>
      </c>
      <c r="CS26" s="40">
        <v>0.21946906211691886</v>
      </c>
      <c r="CT26" s="40" t="s">
        <v>606</v>
      </c>
      <c r="CU26" s="40"/>
    </row>
    <row r="27" spans="1:99" ht="10.5" customHeight="1">
      <c r="A27" s="27">
        <v>97</v>
      </c>
      <c r="B27" s="28" t="s">
        <v>297</v>
      </c>
      <c r="C27" s="27"/>
      <c r="D27" s="27">
        <v>203</v>
      </c>
      <c r="E27" s="27">
        <v>875</v>
      </c>
      <c r="F27" s="30" t="s">
        <v>314</v>
      </c>
      <c r="G27" s="28">
        <v>70.099999999999994</v>
      </c>
      <c r="H27" s="28">
        <v>0.38</v>
      </c>
      <c r="I27" s="28">
        <v>16.21</v>
      </c>
      <c r="J27" s="28">
        <v>2.78</v>
      </c>
      <c r="K27" s="28">
        <v>0.05</v>
      </c>
      <c r="L27" s="28">
        <v>0.71</v>
      </c>
      <c r="M27" s="28">
        <v>2.92</v>
      </c>
      <c r="N27" s="28">
        <v>4.33</v>
      </c>
      <c r="O27" s="28">
        <v>3.1</v>
      </c>
      <c r="P27" s="28"/>
      <c r="Q27" s="29">
        <f t="shared" si="1"/>
        <v>100.57999999999998</v>
      </c>
      <c r="R27" s="29"/>
      <c r="S27" s="29">
        <f t="shared" si="2"/>
        <v>69.695764565519994</v>
      </c>
      <c r="T27" s="29">
        <f t="shared" si="3"/>
        <v>0.37780870948498713</v>
      </c>
      <c r="U27" s="29">
        <f t="shared" si="4"/>
        <v>16.116524159872743</v>
      </c>
      <c r="V27" s="29">
        <f t="shared" si="5"/>
        <v>2.7639689799164846</v>
      </c>
      <c r="W27" s="29">
        <f t="shared" si="6"/>
        <v>4.9711672300656207E-2</v>
      </c>
      <c r="X27" s="29">
        <f t="shared" si="7"/>
        <v>0.70590574666931805</v>
      </c>
      <c r="Y27" s="29">
        <f t="shared" si="8"/>
        <v>2.9031616623583223</v>
      </c>
      <c r="Z27" s="29">
        <f t="shared" si="9"/>
        <v>4.3050308212368273</v>
      </c>
      <c r="AA27" s="29">
        <f t="shared" si="10"/>
        <v>3.0821236826406846</v>
      </c>
      <c r="AB27" s="29">
        <f t="shared" si="11"/>
        <v>0</v>
      </c>
      <c r="AC27" s="29">
        <f t="shared" si="12"/>
        <v>100.00000000000001</v>
      </c>
      <c r="AD27" s="26"/>
      <c r="AE27" s="42">
        <f t="shared" si="13"/>
        <v>1.166694128083376</v>
      </c>
      <c r="AF27" s="42">
        <f t="shared" si="14"/>
        <v>4.7579815139897185E-3</v>
      </c>
      <c r="AG27" s="42">
        <f t="shared" si="15"/>
        <v>0.31796385129585863</v>
      </c>
      <c r="AH27" s="42">
        <f t="shared" si="16"/>
        <v>3.8694734732282542E-2</v>
      </c>
      <c r="AI27" s="42">
        <f t="shared" si="17"/>
        <v>7.0484632172211322E-4</v>
      </c>
      <c r="AJ27" s="42">
        <f t="shared" si="18"/>
        <v>1.761594267623386E-2</v>
      </c>
      <c r="AK27" s="42">
        <f t="shared" si="19"/>
        <v>5.2070887737305935E-2</v>
      </c>
      <c r="AL27" s="42">
        <f t="shared" si="20"/>
        <v>0.13972488074174874</v>
      </c>
      <c r="AM27" s="42">
        <f t="shared" si="21"/>
        <v>6.5820204679604227E-2</v>
      </c>
      <c r="AN27" s="42">
        <f t="shared" si="22"/>
        <v>0</v>
      </c>
      <c r="AO27" s="42">
        <f t="shared" si="23"/>
        <v>1.8040474577821219</v>
      </c>
      <c r="AP27" s="42">
        <f t="shared" si="24"/>
        <v>0.64670922211641713</v>
      </c>
      <c r="AQ27" s="42">
        <f t="shared" si="25"/>
        <v>2.6373926547581701E-3</v>
      </c>
      <c r="AR27" s="42">
        <f t="shared" si="26"/>
        <v>0.17625026987192469</v>
      </c>
      <c r="AS27" s="42">
        <f t="shared" si="27"/>
        <v>2.1448845242604351E-2</v>
      </c>
      <c r="AT27" s="42">
        <f t="shared" si="28"/>
        <v>3.9070276044103868E-4</v>
      </c>
      <c r="AU27" s="42">
        <f t="shared" si="29"/>
        <v>9.7646780855148475E-3</v>
      </c>
      <c r="AV27" s="42">
        <f t="shared" si="30"/>
        <v>2.8863369149568475E-2</v>
      </c>
      <c r="AW27" s="42">
        <f t="shared" si="31"/>
        <v>7.7450778880021887E-2</v>
      </c>
      <c r="AX27" s="42">
        <f t="shared" si="32"/>
        <v>3.6484741238749306E-2</v>
      </c>
      <c r="AY27" s="42">
        <f t="shared" si="33"/>
        <v>0</v>
      </c>
      <c r="AZ27" s="42">
        <f t="shared" si="34"/>
        <v>0.76064474223518841</v>
      </c>
      <c r="BA27" s="42">
        <f t="shared" si="35"/>
        <v>2.196574741610998</v>
      </c>
      <c r="BB27" s="42">
        <f t="shared" si="36"/>
        <v>0.31283485631749181</v>
      </c>
      <c r="BC27" s="40"/>
      <c r="BD27" s="27">
        <v>97</v>
      </c>
      <c r="BE27" s="142">
        <v>44.9</v>
      </c>
      <c r="BF27" s="142">
        <v>1.74</v>
      </c>
      <c r="BG27" s="142">
        <v>9.98</v>
      </c>
      <c r="BH27" s="142">
        <v>0</v>
      </c>
      <c r="BI27" s="142">
        <v>11.46</v>
      </c>
      <c r="BJ27" s="142">
        <v>14.68</v>
      </c>
      <c r="BK27" s="142">
        <v>11.34</v>
      </c>
      <c r="BL27" s="142">
        <v>0.26</v>
      </c>
      <c r="BM27" s="142">
        <v>1.96</v>
      </c>
      <c r="BN27" s="142">
        <v>0.51</v>
      </c>
      <c r="BO27" s="142">
        <v>0</v>
      </c>
      <c r="BP27" s="142">
        <v>0</v>
      </c>
      <c r="BR27" s="124">
        <f t="shared" si="37"/>
        <v>96.830000000000027</v>
      </c>
      <c r="BS27" s="124"/>
      <c r="BT27" s="42">
        <v>6.5163801351134722</v>
      </c>
      <c r="BU27" s="42">
        <v>1.4836198648865278</v>
      </c>
      <c r="BV27" s="42">
        <v>0</v>
      </c>
      <c r="BW27" s="42">
        <v>8</v>
      </c>
      <c r="BX27" s="42">
        <v>0.22330966952373688</v>
      </c>
      <c r="BY27" s="42">
        <v>0.18995711188271538</v>
      </c>
      <c r="BZ27" s="42">
        <v>0</v>
      </c>
      <c r="CA27" s="42">
        <v>0.68495748343772078</v>
      </c>
      <c r="CB27" s="42">
        <v>3.1754351768441706</v>
      </c>
      <c r="CC27" s="42">
        <v>0.70598216908505185</v>
      </c>
      <c r="CD27" s="42">
        <v>2.0358389226604601E-2</v>
      </c>
      <c r="CE27" s="42">
        <v>5</v>
      </c>
      <c r="CF27" s="42">
        <v>0</v>
      </c>
      <c r="CG27" s="42">
        <v>0</v>
      </c>
      <c r="CH27" s="42">
        <v>1.1599063702524802E-2</v>
      </c>
      <c r="CI27" s="42">
        <v>1.7631734747329546</v>
      </c>
      <c r="CJ27" s="42">
        <v>0.22522746156452067</v>
      </c>
      <c r="CK27" s="42">
        <v>2</v>
      </c>
      <c r="CL27" s="42">
        <v>0.32625473440920005</v>
      </c>
      <c r="CM27" s="42">
        <v>9.4411215314957941E-2</v>
      </c>
      <c r="CN27" s="42">
        <v>0.42066594972415799</v>
      </c>
      <c r="CO27" s="24" t="s">
        <v>622</v>
      </c>
      <c r="CP27" s="24" t="s">
        <v>623</v>
      </c>
      <c r="CQ27" s="40">
        <v>0.81811227544868981</v>
      </c>
      <c r="CR27" s="42">
        <v>0.43794351544194737</v>
      </c>
      <c r="CS27" s="40">
        <v>0.19937564934428481</v>
      </c>
      <c r="CT27" s="40" t="s">
        <v>606</v>
      </c>
      <c r="CU27" s="40"/>
    </row>
    <row r="28" spans="1:99" ht="10.5" customHeight="1">
      <c r="A28" s="16" t="s">
        <v>93</v>
      </c>
      <c r="B28" s="17" t="s">
        <v>95</v>
      </c>
      <c r="C28" s="85">
        <v>0.25</v>
      </c>
      <c r="D28" s="25">
        <f t="shared" ref="D28:D33" si="38">C28*1000</f>
        <v>250</v>
      </c>
      <c r="E28" s="16">
        <v>850</v>
      </c>
      <c r="F28" s="17" t="s">
        <v>94</v>
      </c>
      <c r="G28" s="18">
        <v>70.830001831054702</v>
      </c>
      <c r="H28" s="18">
        <v>0.31000000238418601</v>
      </c>
      <c r="I28" s="18">
        <v>13.1199998855591</v>
      </c>
      <c r="J28" s="18">
        <v>1.75</v>
      </c>
      <c r="K28" s="18">
        <v>5.9999998658895499E-2</v>
      </c>
      <c r="L28" s="18">
        <v>0.41999998688697798</v>
      </c>
      <c r="M28" s="18">
        <v>1.6499999761581401</v>
      </c>
      <c r="N28" s="18">
        <v>4.4899997711181596</v>
      </c>
      <c r="O28" s="18">
        <v>2.1199998855590798</v>
      </c>
      <c r="P28" s="18"/>
      <c r="Q28" s="26">
        <f t="shared" si="1"/>
        <v>94.750001337379246</v>
      </c>
      <c r="R28" s="26"/>
      <c r="S28" s="26">
        <f t="shared" si="2"/>
        <v>74.754618291611564</v>
      </c>
      <c r="T28" s="26">
        <f t="shared" si="3"/>
        <v>0.32717677890088831</v>
      </c>
      <c r="U28" s="26">
        <f t="shared" si="4"/>
        <v>13.846965382979059</v>
      </c>
      <c r="V28" s="26">
        <f t="shared" si="5"/>
        <v>1.8469656731388542</v>
      </c>
      <c r="W28" s="26">
        <f t="shared" si="6"/>
        <v>6.3324535949347019E-2</v>
      </c>
      <c r="X28" s="26">
        <f t="shared" si="7"/>
        <v>0.44327174771372413</v>
      </c>
      <c r="Y28" s="26">
        <f t="shared" si="8"/>
        <v>1.7414247523680073</v>
      </c>
      <c r="Z28" s="26">
        <f t="shared" si="9"/>
        <v>4.7387859712323159</v>
      </c>
      <c r="AA28" s="26">
        <f t="shared" si="10"/>
        <v>2.23746686610624</v>
      </c>
      <c r="AB28" s="26">
        <f t="shared" si="11"/>
        <v>0</v>
      </c>
      <c r="AC28" s="26">
        <f t="shared" si="12"/>
        <v>100.00000000000001</v>
      </c>
      <c r="AD28" s="26"/>
      <c r="AE28" s="42">
        <f t="shared" si="13"/>
        <v>1.1788437550417448</v>
      </c>
      <c r="AF28" s="42">
        <f t="shared" si="14"/>
        <v>3.881511264949278E-3</v>
      </c>
      <c r="AG28" s="42">
        <f t="shared" si="15"/>
        <v>0.25735260287560741</v>
      </c>
      <c r="AH28" s="42">
        <f t="shared" si="16"/>
        <v>2.4358196324278582E-2</v>
      </c>
      <c r="AI28" s="42">
        <f t="shared" si="17"/>
        <v>8.4581556716108435E-4</v>
      </c>
      <c r="AJ28" s="42">
        <f t="shared" si="18"/>
        <v>1.0420698159183067E-2</v>
      </c>
      <c r="AK28" s="42">
        <f t="shared" si="19"/>
        <v>2.9423617645578076E-2</v>
      </c>
      <c r="AL28" s="42">
        <f t="shared" si="20"/>
        <v>0.14488791744802862</v>
      </c>
      <c r="AM28" s="42">
        <f t="shared" si="21"/>
        <v>4.5012524641366507E-2</v>
      </c>
      <c r="AN28" s="42">
        <f t="shared" si="22"/>
        <v>0</v>
      </c>
      <c r="AO28" s="42">
        <f t="shared" si="23"/>
        <v>1.6950266389678972</v>
      </c>
      <c r="AP28" s="42">
        <f t="shared" si="24"/>
        <v>0.69547211114011964</v>
      </c>
      <c r="AQ28" s="42">
        <f t="shared" si="25"/>
        <v>2.2899411582774491E-3</v>
      </c>
      <c r="AR28" s="42">
        <f t="shared" si="26"/>
        <v>0.15182805801347735</v>
      </c>
      <c r="AS28" s="42">
        <f t="shared" si="27"/>
        <v>1.4370391452437764E-2</v>
      </c>
      <c r="AT28" s="42">
        <f t="shared" si="28"/>
        <v>4.9899839195217727E-4</v>
      </c>
      <c r="AU28" s="42">
        <f t="shared" si="29"/>
        <v>6.1478078984813101E-3</v>
      </c>
      <c r="AV28" s="42">
        <f t="shared" si="30"/>
        <v>1.7358793643204414E-2</v>
      </c>
      <c r="AW28" s="42">
        <f t="shared" si="31"/>
        <v>8.547825392068821E-2</v>
      </c>
      <c r="AX28" s="42">
        <f t="shared" si="32"/>
        <v>2.6555644381361855E-2</v>
      </c>
      <c r="AY28" s="42">
        <f t="shared" si="33"/>
        <v>0</v>
      </c>
      <c r="AZ28" s="42">
        <f t="shared" si="34"/>
        <v>0.80750600944216966</v>
      </c>
      <c r="BA28" s="42">
        <f t="shared" si="35"/>
        <v>2.3374821871040692</v>
      </c>
      <c r="BB28" s="42">
        <f t="shared" si="36"/>
        <v>0.29962706733356359</v>
      </c>
      <c r="BC28" s="43"/>
      <c r="BD28" s="16" t="s">
        <v>93</v>
      </c>
      <c r="BE28" s="122">
        <v>45.430000305175803</v>
      </c>
      <c r="BF28" s="122">
        <v>1.7200000286102299</v>
      </c>
      <c r="BG28" s="122">
        <v>9.2899999618530291</v>
      </c>
      <c r="BH28" s="122"/>
      <c r="BI28" s="122">
        <v>15.9899997711182</v>
      </c>
      <c r="BJ28" s="122">
        <v>12.8599996566772</v>
      </c>
      <c r="BK28" s="122">
        <v>10.6599998474121</v>
      </c>
      <c r="BL28" s="122">
        <v>0.18999999761581399</v>
      </c>
      <c r="BM28" s="122">
        <v>1.87000000476837</v>
      </c>
      <c r="BN28" s="122">
        <v>0.34000000357627902</v>
      </c>
      <c r="BO28" s="122">
        <v>0</v>
      </c>
      <c r="BP28" s="122">
        <v>0</v>
      </c>
      <c r="BQ28" s="122">
        <v>0</v>
      </c>
      <c r="BR28" s="122">
        <f t="shared" si="37"/>
        <v>98.349999576807022</v>
      </c>
      <c r="BS28" s="122"/>
      <c r="BT28" s="42">
        <v>6.5793619936540875</v>
      </c>
      <c r="BU28" s="42">
        <v>1.4206380063459125</v>
      </c>
      <c r="BV28" s="42">
        <v>0</v>
      </c>
      <c r="BW28" s="42">
        <v>8</v>
      </c>
      <c r="BX28" s="42">
        <v>0.16491854259135419</v>
      </c>
      <c r="BY28" s="42">
        <v>0.18737676456398716</v>
      </c>
      <c r="BZ28" s="42">
        <v>0</v>
      </c>
      <c r="CA28" s="42">
        <v>0.80897184987866666</v>
      </c>
      <c r="CB28" s="42">
        <v>2.7758700098796365</v>
      </c>
      <c r="CC28" s="42">
        <v>1.0628628330863554</v>
      </c>
      <c r="CD28" s="42">
        <v>0</v>
      </c>
      <c r="CE28" s="42">
        <v>5</v>
      </c>
      <c r="CF28" s="42">
        <v>0</v>
      </c>
      <c r="CG28" s="42">
        <v>6.4824055962481975E-2</v>
      </c>
      <c r="CH28" s="42">
        <v>2.3304155922039625E-2</v>
      </c>
      <c r="CI28" s="42">
        <v>1.6539415573532035</v>
      </c>
      <c r="CJ28" s="42">
        <v>0.25793023076227484</v>
      </c>
      <c r="CK28" s="42">
        <v>2</v>
      </c>
      <c r="CL28" s="42">
        <v>0.26711655539886869</v>
      </c>
      <c r="CM28" s="42">
        <v>6.2807760111327104E-2</v>
      </c>
      <c r="CN28" s="42">
        <v>0.3299243155101958</v>
      </c>
      <c r="CO28" s="24" t="s">
        <v>622</v>
      </c>
      <c r="CP28" s="24" t="s">
        <v>623</v>
      </c>
      <c r="CQ28" s="40">
        <v>0.71111298791151545</v>
      </c>
      <c r="CR28" s="42">
        <v>0.69753666191620378</v>
      </c>
      <c r="CS28" s="40">
        <v>0.29841368022589687</v>
      </c>
      <c r="CT28" s="40" t="s">
        <v>606</v>
      </c>
      <c r="CU28" s="40"/>
    </row>
    <row r="29" spans="1:99" ht="10.5" customHeight="1">
      <c r="A29" s="16" t="s">
        <v>154</v>
      </c>
      <c r="B29" s="17" t="s">
        <v>155</v>
      </c>
      <c r="C29" s="85">
        <v>0.18000000715255701</v>
      </c>
      <c r="D29" s="25">
        <f t="shared" si="38"/>
        <v>180.000007152557</v>
      </c>
      <c r="E29" s="16">
        <v>975</v>
      </c>
      <c r="F29" s="17" t="s">
        <v>145</v>
      </c>
      <c r="G29" s="18">
        <v>60.900001525878899</v>
      </c>
      <c r="H29" s="18">
        <v>0.67000001668929998</v>
      </c>
      <c r="I29" s="18">
        <v>16.5</v>
      </c>
      <c r="J29" s="18">
        <v>3.6800000667571999</v>
      </c>
      <c r="K29" s="18"/>
      <c r="L29" s="18">
        <v>1.8999999761581401</v>
      </c>
      <c r="M29" s="18">
        <v>4.6599998474121103</v>
      </c>
      <c r="N29" s="18">
        <v>5.1999998092651403</v>
      </c>
      <c r="O29" s="18">
        <v>1.7799999713897701</v>
      </c>
      <c r="P29" s="18"/>
      <c r="Q29" s="26">
        <f t="shared" si="1"/>
        <v>95.290001213550568</v>
      </c>
      <c r="R29" s="26"/>
      <c r="S29" s="26">
        <f t="shared" si="2"/>
        <v>63.910169745300315</v>
      </c>
      <c r="T29" s="26">
        <f t="shared" si="3"/>
        <v>0.70311680990305592</v>
      </c>
      <c r="U29" s="26">
        <f t="shared" si="4"/>
        <v>17.315562797635522</v>
      </c>
      <c r="V29" s="26">
        <f t="shared" si="5"/>
        <v>3.8618952879537707</v>
      </c>
      <c r="W29" s="26">
        <f t="shared" si="6"/>
        <v>0</v>
      </c>
      <c r="X29" s="26">
        <f t="shared" si="7"/>
        <v>1.9939132668286224</v>
      </c>
      <c r="Y29" s="26">
        <f t="shared" si="8"/>
        <v>4.8903345451415969</v>
      </c>
      <c r="Z29" s="26">
        <f t="shared" si="9"/>
        <v>5.4570256512135318</v>
      </c>
      <c r="AA29" s="26">
        <f t="shared" si="10"/>
        <v>1.8679818960235757</v>
      </c>
      <c r="AB29" s="26">
        <f t="shared" si="11"/>
        <v>0</v>
      </c>
      <c r="AC29" s="26">
        <f t="shared" si="12"/>
        <v>100</v>
      </c>
      <c r="AD29" s="26"/>
      <c r="AE29" s="42">
        <f t="shared" si="13"/>
        <v>1.0135759512198512</v>
      </c>
      <c r="AF29" s="42">
        <f t="shared" si="14"/>
        <v>8.3890728783697164E-3</v>
      </c>
      <c r="AG29" s="42">
        <f t="shared" si="15"/>
        <v>0.32365228540294061</v>
      </c>
      <c r="AH29" s="42">
        <f t="shared" si="16"/>
        <v>5.1221808056817239E-2</v>
      </c>
      <c r="AI29" s="42">
        <f t="shared" si="17"/>
        <v>0</v>
      </c>
      <c r="AJ29" s="42">
        <f t="shared" si="18"/>
        <v>4.7141254457531687E-2</v>
      </c>
      <c r="AK29" s="42">
        <f t="shared" si="19"/>
        <v>8.309942770906123E-2</v>
      </c>
      <c r="AL29" s="42">
        <f t="shared" si="20"/>
        <v>0.16779892683757225</v>
      </c>
      <c r="AM29" s="42">
        <f t="shared" si="21"/>
        <v>3.7793536273085272E-2</v>
      </c>
      <c r="AN29" s="42">
        <f t="shared" si="22"/>
        <v>0</v>
      </c>
      <c r="AO29" s="42">
        <f t="shared" si="23"/>
        <v>1.7326722628352291</v>
      </c>
      <c r="AP29" s="42">
        <f t="shared" si="24"/>
        <v>0.5849784595508577</v>
      </c>
      <c r="AQ29" s="42">
        <f t="shared" si="25"/>
        <v>4.8416962967032197E-3</v>
      </c>
      <c r="AR29" s="42">
        <f t="shared" si="26"/>
        <v>0.18679371300913977</v>
      </c>
      <c r="AS29" s="42">
        <f t="shared" si="27"/>
        <v>2.9562317788247673E-2</v>
      </c>
      <c r="AT29" s="42">
        <f t="shared" si="28"/>
        <v>0</v>
      </c>
      <c r="AU29" s="42">
        <f t="shared" si="29"/>
        <v>2.7207254059918341E-2</v>
      </c>
      <c r="AV29" s="42">
        <f t="shared" si="30"/>
        <v>4.7960268939195042E-2</v>
      </c>
      <c r="AW29" s="42">
        <f t="shared" si="31"/>
        <v>9.6844008204412121E-2</v>
      </c>
      <c r="AX29" s="42">
        <f t="shared" si="32"/>
        <v>2.1812282151526138E-2</v>
      </c>
      <c r="AY29" s="42">
        <f t="shared" si="33"/>
        <v>0</v>
      </c>
      <c r="AZ29" s="42">
        <f t="shared" si="34"/>
        <v>0.70363474990679586</v>
      </c>
      <c r="BA29" s="42">
        <f t="shared" si="35"/>
        <v>1.0865601402898943</v>
      </c>
      <c r="BB29" s="42">
        <f t="shared" si="36"/>
        <v>0.47925769341163865</v>
      </c>
      <c r="BC29" s="43"/>
      <c r="BD29" s="16" t="s">
        <v>154</v>
      </c>
      <c r="BE29" s="122">
        <v>46.400001525878899</v>
      </c>
      <c r="BF29" s="122">
        <v>1.3899999856948899</v>
      </c>
      <c r="BG29" s="122">
        <v>10.6000003814697</v>
      </c>
      <c r="BH29" s="122"/>
      <c r="BI29" s="122">
        <v>8.1000003814697301</v>
      </c>
      <c r="BJ29" s="122">
        <v>17.399999618530298</v>
      </c>
      <c r="BK29" s="122">
        <v>11.420000076293899</v>
      </c>
      <c r="BL29" s="122"/>
      <c r="BM29" s="122">
        <v>2</v>
      </c>
      <c r="BN29" s="122">
        <v>0.37999999523162797</v>
      </c>
      <c r="BO29" s="124">
        <v>0</v>
      </c>
      <c r="BP29" s="124">
        <v>0</v>
      </c>
      <c r="BQ29" s="124">
        <v>0</v>
      </c>
      <c r="BR29" s="124">
        <f t="shared" si="37"/>
        <v>97.690001964569049</v>
      </c>
      <c r="BS29" s="124"/>
      <c r="BT29" s="42">
        <v>6.5689691141121322</v>
      </c>
      <c r="BU29" s="42">
        <v>1.4310308858878678</v>
      </c>
      <c r="BV29" s="42">
        <v>0</v>
      </c>
      <c r="BW29" s="42">
        <v>8</v>
      </c>
      <c r="BX29" s="42">
        <v>0.33748956996754864</v>
      </c>
      <c r="BY29" s="42">
        <v>0.14802676919941651</v>
      </c>
      <c r="BZ29" s="42">
        <v>0</v>
      </c>
      <c r="CA29" s="42">
        <v>0.48366450640673975</v>
      </c>
      <c r="CB29" s="42">
        <v>3.6715173909525176</v>
      </c>
      <c r="CC29" s="42">
        <v>0.35930176347377785</v>
      </c>
      <c r="CD29" s="42">
        <v>0</v>
      </c>
      <c r="CE29" s="42">
        <v>5</v>
      </c>
      <c r="CF29" s="42">
        <v>0</v>
      </c>
      <c r="CG29" s="42">
        <v>0.11605417271872287</v>
      </c>
      <c r="CH29" s="42">
        <v>0</v>
      </c>
      <c r="CI29" s="42">
        <v>1.7320772238345756</v>
      </c>
      <c r="CJ29" s="42">
        <v>0.15186860344670139</v>
      </c>
      <c r="CK29" s="42">
        <v>2</v>
      </c>
      <c r="CL29" s="42">
        <v>0.39707101430649749</v>
      </c>
      <c r="CM29" s="42">
        <v>6.8620860254951899E-2</v>
      </c>
      <c r="CN29" s="42">
        <v>0.46569187456144939</v>
      </c>
      <c r="CO29" s="24" t="s">
        <v>622</v>
      </c>
      <c r="CP29" s="24" t="s">
        <v>623</v>
      </c>
      <c r="CQ29" s="40">
        <v>0.88537003696716077</v>
      </c>
      <c r="CR29" s="42">
        <v>0.26115319215418226</v>
      </c>
      <c r="CS29" s="40">
        <v>0.24034858492462879</v>
      </c>
      <c r="CT29" s="40" t="s">
        <v>606</v>
      </c>
      <c r="CU29" s="40"/>
    </row>
    <row r="30" spans="1:99" ht="10.5" customHeight="1">
      <c r="A30" s="16" t="s">
        <v>150</v>
      </c>
      <c r="B30" s="17" t="s">
        <v>149</v>
      </c>
      <c r="C30" s="85">
        <v>0.24819999933242801</v>
      </c>
      <c r="D30" s="25">
        <f t="shared" si="38"/>
        <v>248.19999933242801</v>
      </c>
      <c r="E30" s="16">
        <v>935</v>
      </c>
      <c r="F30" s="17" t="s">
        <v>145</v>
      </c>
      <c r="G30" s="18">
        <v>59.900001525878899</v>
      </c>
      <c r="H30" s="18">
        <v>0.34000000357627902</v>
      </c>
      <c r="I30" s="18">
        <v>15.5</v>
      </c>
      <c r="J30" s="18">
        <v>1.75</v>
      </c>
      <c r="K30" s="18"/>
      <c r="L30" s="18">
        <v>1.3999999761581401</v>
      </c>
      <c r="M30" s="18">
        <v>4.32999992370606</v>
      </c>
      <c r="N30" s="18">
        <v>3.7000000476837198</v>
      </c>
      <c r="O30" s="18">
        <v>1.7300000190734901</v>
      </c>
      <c r="P30" s="18"/>
      <c r="Q30" s="26">
        <f t="shared" si="1"/>
        <v>88.650001496076584</v>
      </c>
      <c r="R30" s="26"/>
      <c r="S30" s="26">
        <f t="shared" si="2"/>
        <v>67.569092515503144</v>
      </c>
      <c r="T30" s="26">
        <f t="shared" si="3"/>
        <v>0.38353073642229607</v>
      </c>
      <c r="U30" s="26">
        <f t="shared" si="4"/>
        <v>17.484489270635812</v>
      </c>
      <c r="V30" s="26">
        <f t="shared" si="5"/>
        <v>1.974055240233076</v>
      </c>
      <c r="W30" s="26">
        <f t="shared" si="6"/>
        <v>0</v>
      </c>
      <c r="X30" s="26">
        <f t="shared" si="7"/>
        <v>1.5792441652920903</v>
      </c>
      <c r="Y30" s="26">
        <f t="shared" si="8"/>
        <v>4.8843765940575805</v>
      </c>
      <c r="Z30" s="26">
        <f t="shared" si="9"/>
        <v>4.1737168474243873</v>
      </c>
      <c r="AA30" s="26">
        <f t="shared" si="10"/>
        <v>1.9514946304316254</v>
      </c>
      <c r="AB30" s="26">
        <f t="shared" si="11"/>
        <v>0</v>
      </c>
      <c r="AC30" s="26">
        <f t="shared" si="12"/>
        <v>100.00000000000001</v>
      </c>
      <c r="AD30" s="26"/>
      <c r="AE30" s="42">
        <f t="shared" si="13"/>
        <v>0.99693266836559469</v>
      </c>
      <c r="AF30" s="42">
        <f t="shared" si="14"/>
        <v>4.2571413994009835E-3</v>
      </c>
      <c r="AG30" s="42">
        <f t="shared" si="15"/>
        <v>0.30403699537851997</v>
      </c>
      <c r="AH30" s="42">
        <f t="shared" si="16"/>
        <v>2.4358196324278582E-2</v>
      </c>
      <c r="AI30" s="42">
        <f t="shared" si="17"/>
        <v>0</v>
      </c>
      <c r="AJ30" s="42">
        <f t="shared" si="18"/>
        <v>3.4735661023564179E-2</v>
      </c>
      <c r="AK30" s="42">
        <f t="shared" si="19"/>
        <v>7.7214705455425178E-2</v>
      </c>
      <c r="AL30" s="42">
        <f t="shared" si="20"/>
        <v>0.1193953961679151</v>
      </c>
      <c r="AM30" s="42">
        <f t="shared" si="21"/>
        <v>3.6731921081011726E-2</v>
      </c>
      <c r="AN30" s="42">
        <f t="shared" si="22"/>
        <v>0</v>
      </c>
      <c r="AO30" s="42">
        <f t="shared" si="23"/>
        <v>1.5976626851957103</v>
      </c>
      <c r="AP30" s="42">
        <f t="shared" si="24"/>
        <v>0.6239944624127417</v>
      </c>
      <c r="AQ30" s="42">
        <f t="shared" si="25"/>
        <v>2.6646058888703987E-3</v>
      </c>
      <c r="AR30" s="42">
        <f t="shared" si="26"/>
        <v>0.19030111812449077</v>
      </c>
      <c r="AS30" s="42">
        <f t="shared" si="27"/>
        <v>1.5246144602353753E-2</v>
      </c>
      <c r="AT30" s="42">
        <f t="shared" si="28"/>
        <v>0</v>
      </c>
      <c r="AU30" s="42">
        <f t="shared" si="29"/>
        <v>2.1741548666957277E-2</v>
      </c>
      <c r="AV30" s="42">
        <f t="shared" si="30"/>
        <v>4.832979212127405E-2</v>
      </c>
      <c r="AW30" s="42">
        <f t="shared" si="31"/>
        <v>7.4731291701470401E-2</v>
      </c>
      <c r="AX30" s="42">
        <f t="shared" si="32"/>
        <v>2.2991036481841687E-2</v>
      </c>
      <c r="AY30" s="42">
        <f t="shared" si="33"/>
        <v>0</v>
      </c>
      <c r="AZ30" s="42">
        <f t="shared" si="34"/>
        <v>0.72171679059605376</v>
      </c>
      <c r="BA30" s="42">
        <f t="shared" si="35"/>
        <v>0.70124464617945026</v>
      </c>
      <c r="BB30" s="42">
        <f t="shared" si="36"/>
        <v>0.58780493578377335</v>
      </c>
      <c r="BC30" s="43"/>
      <c r="BD30" s="16" t="s">
        <v>150</v>
      </c>
      <c r="BE30" s="122">
        <v>45.400001525878899</v>
      </c>
      <c r="BF30" s="122">
        <v>1.4900000095367401</v>
      </c>
      <c r="BG30" s="122">
        <v>10.199999809265099</v>
      </c>
      <c r="BH30" s="122"/>
      <c r="BI30" s="122">
        <v>7.6199998855590803</v>
      </c>
      <c r="BJ30" s="122">
        <v>17.100000381469702</v>
      </c>
      <c r="BK30" s="122">
        <v>11.2399997711182</v>
      </c>
      <c r="BL30" s="122"/>
      <c r="BM30" s="122">
        <v>2.0999999046325701</v>
      </c>
      <c r="BN30" s="122">
        <v>0.40000000596046498</v>
      </c>
      <c r="BO30" s="124">
        <v>0</v>
      </c>
      <c r="BP30" s="124">
        <v>0</v>
      </c>
      <c r="BQ30" s="124">
        <v>0</v>
      </c>
      <c r="BR30" s="124">
        <f t="shared" si="37"/>
        <v>95.550001293420763</v>
      </c>
      <c r="BS30" s="124"/>
      <c r="BT30" s="42">
        <v>6.5738512000248841</v>
      </c>
      <c r="BU30" s="42">
        <v>1.4261487999751159</v>
      </c>
      <c r="BV30" s="42">
        <v>0</v>
      </c>
      <c r="BW30" s="42">
        <v>8</v>
      </c>
      <c r="BX30" s="42">
        <v>0.31441179534910924</v>
      </c>
      <c r="BY30" s="42">
        <v>0.16229177598979805</v>
      </c>
      <c r="BZ30" s="42">
        <v>0</v>
      </c>
      <c r="CA30" s="42">
        <v>0.45674637668656715</v>
      </c>
      <c r="CB30" s="42">
        <v>3.6904323449978058</v>
      </c>
      <c r="CC30" s="42">
        <v>0.37611770697671965</v>
      </c>
      <c r="CD30" s="42">
        <v>0</v>
      </c>
      <c r="CE30" s="42">
        <v>5</v>
      </c>
      <c r="CF30" s="42">
        <v>0</v>
      </c>
      <c r="CG30" s="42">
        <v>8.988275770009424E-2</v>
      </c>
      <c r="CH30" s="42">
        <v>0</v>
      </c>
      <c r="CI30" s="42">
        <v>1.7436215321305617</v>
      </c>
      <c r="CJ30" s="42">
        <v>0.16649571016934406</v>
      </c>
      <c r="CK30" s="42">
        <v>2</v>
      </c>
      <c r="CL30" s="42">
        <v>0.42302440984183709</v>
      </c>
      <c r="CM30" s="42">
        <v>7.3878376287351125E-2</v>
      </c>
      <c r="CN30" s="42">
        <v>0.4969027861291882</v>
      </c>
      <c r="CO30" s="24" t="s">
        <v>622</v>
      </c>
      <c r="CP30" s="24" t="s">
        <v>623</v>
      </c>
      <c r="CQ30" s="40">
        <v>0.88788451876519237</v>
      </c>
      <c r="CR30" s="42">
        <v>0.24998755150568339</v>
      </c>
      <c r="CS30" s="40">
        <v>0.35649120869253803</v>
      </c>
      <c r="CT30" s="40" t="s">
        <v>606</v>
      </c>
      <c r="CU30" s="40"/>
    </row>
    <row r="31" spans="1:99" ht="10.5" customHeight="1">
      <c r="A31" s="16" t="s">
        <v>173</v>
      </c>
      <c r="B31" s="17" t="s">
        <v>170</v>
      </c>
      <c r="C31" s="85">
        <v>0.20000000298023199</v>
      </c>
      <c r="D31" s="25">
        <f t="shared" si="38"/>
        <v>200.00000298023198</v>
      </c>
      <c r="E31" s="16">
        <v>840</v>
      </c>
      <c r="F31" s="17" t="s">
        <v>228</v>
      </c>
      <c r="G31" s="18">
        <v>69.190002441406193</v>
      </c>
      <c r="H31" s="18">
        <v>0.20999999344348899</v>
      </c>
      <c r="I31" s="18">
        <v>13.3800001144409</v>
      </c>
      <c r="J31" s="18">
        <v>2.1700000762939502</v>
      </c>
      <c r="K31" s="18">
        <v>0.10000000149011599</v>
      </c>
      <c r="L31" s="18">
        <v>0.37999999523162797</v>
      </c>
      <c r="M31" s="18">
        <v>2.4700000286102299</v>
      </c>
      <c r="N31" s="18">
        <v>4.17000007629394</v>
      </c>
      <c r="O31" s="18">
        <v>1.75</v>
      </c>
      <c r="P31" s="18"/>
      <c r="Q31" s="26">
        <f t="shared" si="1"/>
        <v>93.820002727210451</v>
      </c>
      <c r="R31" s="26"/>
      <c r="S31" s="26">
        <f t="shared" si="2"/>
        <v>73.747602249151427</v>
      </c>
      <c r="T31" s="26">
        <f t="shared" si="3"/>
        <v>0.22383285796109134</v>
      </c>
      <c r="U31" s="26">
        <f t="shared" si="4"/>
        <v>14.261351231617819</v>
      </c>
      <c r="V31" s="26">
        <f t="shared" si="5"/>
        <v>2.3129396857975033</v>
      </c>
      <c r="W31" s="26">
        <f t="shared" si="6"/>
        <v>0.10658708013564487</v>
      </c>
      <c r="X31" s="26">
        <f t="shared" si="7"/>
        <v>0.40503089339755183</v>
      </c>
      <c r="Y31" s="26">
        <f t="shared" si="8"/>
        <v>2.63270087061494</v>
      </c>
      <c r="Z31" s="26">
        <f t="shared" si="9"/>
        <v>4.4446812567449676</v>
      </c>
      <c r="AA31" s="26">
        <f t="shared" si="10"/>
        <v>1.8652738745790407</v>
      </c>
      <c r="AB31" s="26">
        <f t="shared" si="11"/>
        <v>0</v>
      </c>
      <c r="AC31" s="26">
        <f t="shared" si="12"/>
        <v>99.999999999999986</v>
      </c>
      <c r="AD31" s="26"/>
      <c r="AE31" s="42">
        <f t="shared" si="13"/>
        <v>1.1515487813190166</v>
      </c>
      <c r="AF31" s="42">
        <f t="shared" si="14"/>
        <v>2.6294107545844279E-3</v>
      </c>
      <c r="AG31" s="42">
        <f t="shared" si="15"/>
        <v>0.26245258277153966</v>
      </c>
      <c r="AH31" s="42">
        <f t="shared" si="16"/>
        <v>3.0204164504038594E-2</v>
      </c>
      <c r="AI31" s="42">
        <f t="shared" si="17"/>
        <v>1.4096926644502821E-3</v>
      </c>
      <c r="AJ31" s="42">
        <f t="shared" si="18"/>
        <v>9.4282508915063366E-3</v>
      </c>
      <c r="AK31" s="42">
        <f t="shared" si="19"/>
        <v>4.4046265137296481E-2</v>
      </c>
      <c r="AL31" s="42">
        <f t="shared" si="20"/>
        <v>0.13456183911160596</v>
      </c>
      <c r="AM31" s="42">
        <f t="shared" si="21"/>
        <v>3.7156567157841096E-2</v>
      </c>
      <c r="AN31" s="42">
        <f t="shared" si="22"/>
        <v>0</v>
      </c>
      <c r="AO31" s="42">
        <f t="shared" si="23"/>
        <v>1.6734375543118791</v>
      </c>
      <c r="AP31" s="42">
        <f t="shared" si="24"/>
        <v>0.68813370319786793</v>
      </c>
      <c r="AQ31" s="42">
        <f t="shared" si="25"/>
        <v>1.5712631450210564E-3</v>
      </c>
      <c r="AR31" s="42">
        <f t="shared" si="26"/>
        <v>0.1568344047827113</v>
      </c>
      <c r="AS31" s="42">
        <f t="shared" si="27"/>
        <v>1.8049173347528112E-2</v>
      </c>
      <c r="AT31" s="42">
        <f t="shared" si="28"/>
        <v>8.4239334824175768E-4</v>
      </c>
      <c r="AU31" s="42">
        <f t="shared" si="29"/>
        <v>5.6340619745343604E-3</v>
      </c>
      <c r="AV31" s="42">
        <f t="shared" si="30"/>
        <v>2.6320829853378302E-2</v>
      </c>
      <c r="AW31" s="42">
        <f t="shared" si="31"/>
        <v>8.0410433460684508E-2</v>
      </c>
      <c r="AX31" s="42">
        <f t="shared" si="32"/>
        <v>2.2203736890032893E-2</v>
      </c>
      <c r="AY31" s="42">
        <f t="shared" si="33"/>
        <v>0</v>
      </c>
      <c r="AZ31" s="42">
        <f t="shared" si="34"/>
        <v>0.79074787354858533</v>
      </c>
      <c r="BA31" s="42">
        <f t="shared" si="35"/>
        <v>3.2035809029274702</v>
      </c>
      <c r="BB31" s="42">
        <f t="shared" si="36"/>
        <v>0.23789241199177993</v>
      </c>
      <c r="BC31" s="43"/>
      <c r="BD31" s="16" t="s">
        <v>173</v>
      </c>
      <c r="BE31" s="122">
        <v>44.720001220703097</v>
      </c>
      <c r="BF31" s="122">
        <v>1.7699999809265099</v>
      </c>
      <c r="BG31" s="122">
        <v>9.0299997329711896</v>
      </c>
      <c r="BH31" s="122">
        <v>3.9999999105930301E-2</v>
      </c>
      <c r="BI31" s="122">
        <v>15.819999694824199</v>
      </c>
      <c r="BJ31" s="122">
        <v>12.7200002670288</v>
      </c>
      <c r="BK31" s="122">
        <v>10.5100002288818</v>
      </c>
      <c r="BL31" s="122">
        <v>0.33000001311302202</v>
      </c>
      <c r="BM31" s="122">
        <v>1.6499999761581401</v>
      </c>
      <c r="BN31" s="122">
        <v>0.129999995231628</v>
      </c>
      <c r="BO31" s="122">
        <v>0</v>
      </c>
      <c r="BP31" s="122">
        <v>0</v>
      </c>
      <c r="BQ31" s="124">
        <v>0</v>
      </c>
      <c r="BR31" s="124">
        <f t="shared" si="37"/>
        <v>96.720001108944302</v>
      </c>
      <c r="BS31" s="124"/>
      <c r="BT31" s="42">
        <v>6.5747223259309511</v>
      </c>
      <c r="BU31" s="42">
        <v>1.4252776740690489</v>
      </c>
      <c r="BV31" s="42">
        <v>0</v>
      </c>
      <c r="BW31" s="42">
        <v>8</v>
      </c>
      <c r="BX31" s="42">
        <v>0.13926829508588479</v>
      </c>
      <c r="BY31" s="42">
        <v>0.19574699793810696</v>
      </c>
      <c r="BZ31" s="42">
        <v>4.6492242596506113E-3</v>
      </c>
      <c r="CA31" s="42">
        <v>0.85811643822862749</v>
      </c>
      <c r="CB31" s="42">
        <v>2.7872752297356809</v>
      </c>
      <c r="CC31" s="42">
        <v>1.0149438147520495</v>
      </c>
      <c r="CD31" s="42">
        <v>0</v>
      </c>
      <c r="CE31" s="42">
        <v>5</v>
      </c>
      <c r="CF31" s="42">
        <v>0</v>
      </c>
      <c r="CG31" s="42">
        <v>7.2056525741110766E-2</v>
      </c>
      <c r="CH31" s="42">
        <v>4.1089258687331452E-2</v>
      </c>
      <c r="CI31" s="42">
        <v>1.6553897186037745</v>
      </c>
      <c r="CJ31" s="42">
        <v>0.23146449696778326</v>
      </c>
      <c r="CK31" s="42">
        <v>2</v>
      </c>
      <c r="CL31" s="42">
        <v>0.23883541967074279</v>
      </c>
      <c r="CM31" s="42">
        <v>2.4378797915719314E-2</v>
      </c>
      <c r="CN31" s="42">
        <v>0.26321421758646213</v>
      </c>
      <c r="CO31" s="24" t="s">
        <v>622</v>
      </c>
      <c r="CP31" s="24" t="s">
        <v>623</v>
      </c>
      <c r="CQ31" s="40">
        <v>0.71943133089292499</v>
      </c>
      <c r="CR31" s="42">
        <v>0.69771633124173782</v>
      </c>
      <c r="CS31" s="40">
        <v>0.21779263654748235</v>
      </c>
      <c r="CT31" s="40" t="s">
        <v>606</v>
      </c>
      <c r="CU31" s="40"/>
    </row>
    <row r="32" spans="1:99" ht="10.5" customHeight="1">
      <c r="A32" s="16" t="s">
        <v>171</v>
      </c>
      <c r="B32" s="17" t="s">
        <v>172</v>
      </c>
      <c r="C32" s="85">
        <v>0.20000000298023199</v>
      </c>
      <c r="D32" s="25">
        <f t="shared" si="38"/>
        <v>200.00000298023198</v>
      </c>
      <c r="E32" s="16">
        <v>810</v>
      </c>
      <c r="F32" s="17" t="s">
        <v>228</v>
      </c>
      <c r="G32" s="18">
        <v>75.239997863769503</v>
      </c>
      <c r="H32" s="18">
        <v>0.21999999880790699</v>
      </c>
      <c r="I32" s="18">
        <v>13.420000076293899</v>
      </c>
      <c r="J32" s="18">
        <v>1.71000003814697</v>
      </c>
      <c r="K32" s="18">
        <v>0.10000000149011599</v>
      </c>
      <c r="L32" s="18">
        <v>0.31000000238418601</v>
      </c>
      <c r="M32" s="18">
        <v>2.4400000572204599</v>
      </c>
      <c r="N32" s="18">
        <v>4.5300002098083496</v>
      </c>
      <c r="O32" s="18">
        <v>2.03999996185303</v>
      </c>
      <c r="P32" s="18"/>
      <c r="Q32" s="26">
        <f t="shared" si="1"/>
        <v>100.00999820977442</v>
      </c>
      <c r="R32" s="26"/>
      <c r="S32" s="26">
        <f t="shared" si="2"/>
        <v>75.232475963004234</v>
      </c>
      <c r="T32" s="26">
        <f t="shared" si="3"/>
        <v>0.21997800494551492</v>
      </c>
      <c r="U32" s="26">
        <f t="shared" si="4"/>
        <v>13.418658450673087</v>
      </c>
      <c r="V32" s="26">
        <f t="shared" si="5"/>
        <v>1.7098290858481828</v>
      </c>
      <c r="W32" s="26">
        <f t="shared" si="6"/>
        <v>9.9990004279734659E-2</v>
      </c>
      <c r="X32" s="26">
        <f t="shared" si="7"/>
        <v>0.30996901103222729</v>
      </c>
      <c r="Y32" s="26">
        <f t="shared" si="8"/>
        <v>2.4397561252850695</v>
      </c>
      <c r="Z32" s="26">
        <f t="shared" si="9"/>
        <v>4.5295473361638479</v>
      </c>
      <c r="AA32" s="26">
        <f t="shared" si="10"/>
        <v>2.0397960187681035</v>
      </c>
      <c r="AB32" s="26">
        <f t="shared" si="11"/>
        <v>0</v>
      </c>
      <c r="AC32" s="26">
        <f t="shared" si="12"/>
        <v>100</v>
      </c>
      <c r="AD32" s="26"/>
      <c r="AE32" s="42">
        <f t="shared" si="13"/>
        <v>1.252240566400366</v>
      </c>
      <c r="AF32" s="42">
        <f t="shared" si="14"/>
        <v>2.7546208615941621E-3</v>
      </c>
      <c r="AG32" s="42">
        <f t="shared" si="15"/>
        <v>0.26323719362425202</v>
      </c>
      <c r="AH32" s="42">
        <f t="shared" si="16"/>
        <v>2.3801438082118719E-2</v>
      </c>
      <c r="AI32" s="42">
        <f t="shared" si="17"/>
        <v>1.4096926644502821E-3</v>
      </c>
      <c r="AJ32" s="42">
        <f t="shared" si="18"/>
        <v>7.6914679882143389E-3</v>
      </c>
      <c r="AK32" s="42">
        <f t="shared" si="19"/>
        <v>4.3511290773474869E-2</v>
      </c>
      <c r="AL32" s="42">
        <f t="shared" si="20"/>
        <v>0.14617869262715205</v>
      </c>
      <c r="AM32" s="42">
        <f t="shared" si="21"/>
        <v>4.3313940334048791E-2</v>
      </c>
      <c r="AN32" s="42">
        <f t="shared" si="22"/>
        <v>0</v>
      </c>
      <c r="AO32" s="42">
        <f t="shared" si="23"/>
        <v>1.7841389033556712</v>
      </c>
      <c r="AP32" s="42">
        <f t="shared" si="24"/>
        <v>0.70187392026770334</v>
      </c>
      <c r="AQ32" s="42">
        <f t="shared" si="25"/>
        <v>1.5439497767876561E-3</v>
      </c>
      <c r="AR32" s="42">
        <f t="shared" si="26"/>
        <v>0.14754299294138268</v>
      </c>
      <c r="AS32" s="42">
        <f t="shared" si="27"/>
        <v>1.3340574569251385E-2</v>
      </c>
      <c r="AT32" s="42">
        <f t="shared" si="28"/>
        <v>7.9012495148157052E-4</v>
      </c>
      <c r="AU32" s="42">
        <f t="shared" si="29"/>
        <v>4.3110253208132818E-3</v>
      </c>
      <c r="AV32" s="42">
        <f t="shared" si="30"/>
        <v>2.4387838128319104E-2</v>
      </c>
      <c r="AW32" s="42">
        <f t="shared" si="31"/>
        <v>8.1932349747104352E-2</v>
      </c>
      <c r="AX32" s="42">
        <f t="shared" si="32"/>
        <v>2.4277224297156688E-2</v>
      </c>
      <c r="AY32" s="42">
        <f t="shared" si="33"/>
        <v>0</v>
      </c>
      <c r="AZ32" s="42">
        <f t="shared" si="34"/>
        <v>0.80808349431196447</v>
      </c>
      <c r="BA32" s="42">
        <f t="shared" si="35"/>
        <v>3.0945247537387846</v>
      </c>
      <c r="BB32" s="42">
        <f t="shared" si="36"/>
        <v>0.24422858821084964</v>
      </c>
      <c r="BC32" s="43"/>
      <c r="BD32" s="16" t="s">
        <v>171</v>
      </c>
      <c r="BE32" s="122">
        <v>46.790000915527301</v>
      </c>
      <c r="BF32" s="122">
        <v>1.03999996185303</v>
      </c>
      <c r="BG32" s="122">
        <v>7.6999998092651403</v>
      </c>
      <c r="BH32" s="122">
        <v>9.9999997764825804E-3</v>
      </c>
      <c r="BI32" s="122">
        <v>15.8800001144409</v>
      </c>
      <c r="BJ32" s="122">
        <v>14.210000038146999</v>
      </c>
      <c r="BK32" s="122">
        <v>10.3400001525879</v>
      </c>
      <c r="BL32" s="122">
        <v>0.56999999284744296</v>
      </c>
      <c r="BM32" s="122">
        <v>1.20000004768372</v>
      </c>
      <c r="BN32" s="122">
        <v>0.119999997317791</v>
      </c>
      <c r="BO32" s="122">
        <v>0</v>
      </c>
      <c r="BP32" s="122">
        <v>0</v>
      </c>
      <c r="BQ32" s="124">
        <v>0</v>
      </c>
      <c r="BR32" s="124">
        <f t="shared" si="37"/>
        <v>97.860001029446707</v>
      </c>
      <c r="BS32" s="124"/>
      <c r="BT32" s="42">
        <v>6.7680946509043522</v>
      </c>
      <c r="BU32" s="42">
        <v>1.2319053490956478</v>
      </c>
      <c r="BV32" s="42">
        <v>0</v>
      </c>
      <c r="BW32" s="42">
        <v>8</v>
      </c>
      <c r="BX32" s="42">
        <v>8.0684574258836683E-2</v>
      </c>
      <c r="BY32" s="42">
        <v>0.11315999845794958</v>
      </c>
      <c r="BZ32" s="42">
        <v>1.1435581802363658E-3</v>
      </c>
      <c r="CA32" s="42">
        <v>0.86168208524169643</v>
      </c>
      <c r="CB32" s="42">
        <v>3.0635471928480142</v>
      </c>
      <c r="CC32" s="42">
        <v>0.87978259101326639</v>
      </c>
      <c r="CD32" s="42">
        <v>0</v>
      </c>
      <c r="CE32" s="42">
        <v>5</v>
      </c>
      <c r="CF32" s="42">
        <v>0</v>
      </c>
      <c r="CG32" s="42">
        <v>0.17953579539878928</v>
      </c>
      <c r="CH32" s="42">
        <v>6.9827575010774759E-2</v>
      </c>
      <c r="CI32" s="42">
        <v>1.6023442791454887</v>
      </c>
      <c r="CJ32" s="42">
        <v>0.14829235044494737</v>
      </c>
      <c r="CK32" s="42">
        <v>2</v>
      </c>
      <c r="CL32" s="42">
        <v>0.18822695823502705</v>
      </c>
      <c r="CM32" s="42">
        <v>2.2140526708903322E-2</v>
      </c>
      <c r="CN32" s="42">
        <v>0.21036748494393037</v>
      </c>
      <c r="CO32" s="24" t="s">
        <v>622</v>
      </c>
      <c r="CP32" s="24" t="s">
        <v>623</v>
      </c>
      <c r="CQ32" s="40">
        <v>0.74306259419639586</v>
      </c>
      <c r="CR32" s="42">
        <v>0.62692553649799376</v>
      </c>
      <c r="CS32" s="40">
        <v>0.20259186349714814</v>
      </c>
      <c r="CT32" s="40" t="s">
        <v>606</v>
      </c>
      <c r="CU32" s="40"/>
    </row>
    <row r="33" spans="1:99" ht="10.5" customHeight="1">
      <c r="A33" s="16" t="s">
        <v>168</v>
      </c>
      <c r="B33" s="17" t="s">
        <v>169</v>
      </c>
      <c r="C33" s="85">
        <v>0.129999995231628</v>
      </c>
      <c r="D33" s="25">
        <f t="shared" si="38"/>
        <v>129.99999523162799</v>
      </c>
      <c r="E33" s="16">
        <v>825</v>
      </c>
      <c r="F33" s="17" t="s">
        <v>228</v>
      </c>
      <c r="G33" s="18">
        <v>71.809997558593807</v>
      </c>
      <c r="H33" s="18">
        <v>0.270000010728836</v>
      </c>
      <c r="I33" s="18">
        <v>12.050000190734901</v>
      </c>
      <c r="J33" s="18">
        <v>1.66999995708466</v>
      </c>
      <c r="K33" s="18">
        <v>5.0000000745058101E-2</v>
      </c>
      <c r="L33" s="18">
        <v>0.270000010728836</v>
      </c>
      <c r="M33" s="18">
        <v>2.1099998950958199</v>
      </c>
      <c r="N33" s="18">
        <v>4.0999999046325701</v>
      </c>
      <c r="O33" s="18">
        <v>1.87999999523163</v>
      </c>
      <c r="P33" s="18"/>
      <c r="Q33" s="26">
        <f t="shared" si="1"/>
        <v>94.209997523576121</v>
      </c>
      <c r="R33" s="26"/>
      <c r="S33" s="26">
        <f t="shared" si="2"/>
        <v>76.223330268768237</v>
      </c>
      <c r="T33" s="26">
        <f t="shared" si="3"/>
        <v>0.28659379877519719</v>
      </c>
      <c r="U33" s="26">
        <f t="shared" si="4"/>
        <v>12.790574787691062</v>
      </c>
      <c r="V33" s="26">
        <f t="shared" si="5"/>
        <v>1.7726356023592307</v>
      </c>
      <c r="W33" s="26">
        <f t="shared" si="6"/>
        <v>5.3072924381030326E-2</v>
      </c>
      <c r="X33" s="26">
        <f t="shared" si="7"/>
        <v>0.28659379877519719</v>
      </c>
      <c r="Y33" s="26">
        <f t="shared" si="8"/>
        <v>2.2396772641542535</v>
      </c>
      <c r="Z33" s="26">
        <f t="shared" si="9"/>
        <v>4.3519796331663656</v>
      </c>
      <c r="AA33" s="26">
        <f t="shared" si="10"/>
        <v>1.9955419219294199</v>
      </c>
      <c r="AB33" s="26">
        <f t="shared" si="11"/>
        <v>0</v>
      </c>
      <c r="AC33" s="26">
        <f t="shared" si="12"/>
        <v>99.999999999999986</v>
      </c>
      <c r="AD33" s="26"/>
      <c r="AE33" s="42">
        <f t="shared" si="13"/>
        <v>1.1951541011311408</v>
      </c>
      <c r="AF33" s="42">
        <f t="shared" si="14"/>
        <v>3.3806712100653349E-3</v>
      </c>
      <c r="AG33" s="42">
        <f t="shared" si="15"/>
        <v>0.23636424853558916</v>
      </c>
      <c r="AH33" s="42">
        <f t="shared" si="16"/>
        <v>2.3244678180688545E-2</v>
      </c>
      <c r="AI33" s="42">
        <f t="shared" si="17"/>
        <v>7.0484633222514244E-4</v>
      </c>
      <c r="AJ33" s="42">
        <f t="shared" si="18"/>
        <v>6.6990207205376087E-3</v>
      </c>
      <c r="AK33" s="42">
        <f t="shared" si="19"/>
        <v>3.762656426824032E-2</v>
      </c>
      <c r="AL33" s="42">
        <f t="shared" si="20"/>
        <v>0.13230300178197851</v>
      </c>
      <c r="AM33" s="42">
        <f t="shared" si="21"/>
        <v>3.9916769188322862E-2</v>
      </c>
      <c r="AN33" s="42">
        <f t="shared" si="22"/>
        <v>0</v>
      </c>
      <c r="AO33" s="42">
        <f t="shared" si="23"/>
        <v>1.6753939013487884</v>
      </c>
      <c r="AP33" s="42">
        <f t="shared" si="24"/>
        <v>0.71335707988967434</v>
      </c>
      <c r="AQ33" s="42">
        <f t="shared" si="25"/>
        <v>2.0178366456650586E-3</v>
      </c>
      <c r="AR33" s="42">
        <f t="shared" si="26"/>
        <v>0.14107980716970639</v>
      </c>
      <c r="AS33" s="42">
        <f t="shared" si="27"/>
        <v>1.3874157093430532E-2</v>
      </c>
      <c r="AT33" s="42">
        <f t="shared" si="28"/>
        <v>4.2070484538453949E-4</v>
      </c>
      <c r="AU33" s="42">
        <f t="shared" si="29"/>
        <v>3.9984750542212859E-3</v>
      </c>
      <c r="AV33" s="42">
        <f t="shared" si="30"/>
        <v>2.2458339043701168E-2</v>
      </c>
      <c r="AW33" s="42">
        <f t="shared" si="31"/>
        <v>7.8968296157379464E-2</v>
      </c>
      <c r="AX33" s="42">
        <f t="shared" si="32"/>
        <v>2.3825304100837164E-2</v>
      </c>
      <c r="AY33" s="42">
        <f t="shared" si="33"/>
        <v>0</v>
      </c>
      <c r="AZ33" s="42">
        <f t="shared" si="34"/>
        <v>0.81615068014789094</v>
      </c>
      <c r="BA33" s="42">
        <f t="shared" si="35"/>
        <v>3.4698621112524517</v>
      </c>
      <c r="BB33" s="42">
        <f t="shared" si="36"/>
        <v>0.22372054777318418</v>
      </c>
      <c r="BC33" s="43"/>
      <c r="BD33" s="16" t="s">
        <v>168</v>
      </c>
      <c r="BE33" s="122">
        <v>47.490001678466797</v>
      </c>
      <c r="BF33" s="122">
        <v>1.37999999523163</v>
      </c>
      <c r="BG33" s="122">
        <v>6.96000003814697</v>
      </c>
      <c r="BH33" s="122">
        <v>2.9999999329447701E-2</v>
      </c>
      <c r="BI33" s="122">
        <v>15.189999580383301</v>
      </c>
      <c r="BJ33" s="122">
        <v>14.2799997329712</v>
      </c>
      <c r="BK33" s="122">
        <v>11.1400003433228</v>
      </c>
      <c r="BL33" s="122">
        <v>0.57999998331070002</v>
      </c>
      <c r="BM33" s="122">
        <v>1.2799999713897701</v>
      </c>
      <c r="BN33" s="122">
        <v>0.15000000596046401</v>
      </c>
      <c r="BO33" s="122">
        <v>0</v>
      </c>
      <c r="BP33" s="122">
        <v>0</v>
      </c>
      <c r="BQ33" s="124">
        <v>0</v>
      </c>
      <c r="BR33" s="124">
        <f t="shared" si="37"/>
        <v>98.480001328513083</v>
      </c>
      <c r="BS33" s="124"/>
      <c r="BT33" s="42">
        <v>6.8633016870641184</v>
      </c>
      <c r="BU33" s="42">
        <v>1.1366983129358816</v>
      </c>
      <c r="BV33" s="42">
        <v>0</v>
      </c>
      <c r="BW33" s="42">
        <v>8</v>
      </c>
      <c r="BX33" s="42">
        <v>4.8702246868844723E-2</v>
      </c>
      <c r="BY33" s="42">
        <v>0.15002244147820887</v>
      </c>
      <c r="BZ33" s="42">
        <v>3.427654615275695E-3</v>
      </c>
      <c r="CA33" s="42">
        <v>0.57867081035002599</v>
      </c>
      <c r="CB33" s="42">
        <v>3.0759284544052057</v>
      </c>
      <c r="CC33" s="42">
        <v>1.1432483922824392</v>
      </c>
      <c r="CD33" s="42">
        <v>0</v>
      </c>
      <c r="CE33" s="42">
        <v>5</v>
      </c>
      <c r="CF33" s="42">
        <v>0</v>
      </c>
      <c r="CG33" s="42">
        <v>0.11399451434399288</v>
      </c>
      <c r="CH33" s="42">
        <v>7.0990073429465242E-2</v>
      </c>
      <c r="CI33" s="42">
        <v>1.7247971572785967</v>
      </c>
      <c r="CJ33" s="42">
        <v>9.0218254947945109E-2</v>
      </c>
      <c r="CK33" s="42">
        <v>2</v>
      </c>
      <c r="CL33" s="42">
        <v>0.26841967508694009</v>
      </c>
      <c r="CM33" s="42">
        <v>2.7651298006323523E-2</v>
      </c>
      <c r="CN33" s="42">
        <v>0.29607097309326363</v>
      </c>
      <c r="CO33" s="24" t="s">
        <v>622</v>
      </c>
      <c r="CP33" s="24" t="s">
        <v>623</v>
      </c>
      <c r="CQ33" s="40">
        <v>0.70985617648707311</v>
      </c>
      <c r="CR33" s="42">
        <v>0.59674542851519685</v>
      </c>
      <c r="CS33" s="40">
        <v>0.17197957998964999</v>
      </c>
      <c r="CT33" s="40" t="s">
        <v>606</v>
      </c>
      <c r="CU33" s="40"/>
    </row>
    <row r="34" spans="1:99" ht="10.5" customHeight="1">
      <c r="A34" s="25">
        <v>307</v>
      </c>
      <c r="B34" s="30" t="s">
        <v>297</v>
      </c>
      <c r="C34" s="25"/>
      <c r="D34" s="25">
        <v>200</v>
      </c>
      <c r="E34" s="25">
        <v>850</v>
      </c>
      <c r="F34" s="30" t="s">
        <v>324</v>
      </c>
      <c r="G34" s="30">
        <v>72.391956449283398</v>
      </c>
      <c r="H34" s="30">
        <v>0.36662593045217196</v>
      </c>
      <c r="I34" s="30">
        <v>14.931674258415731</v>
      </c>
      <c r="J34" s="30">
        <v>1.8664592823019663</v>
      </c>
      <c r="K34" s="30">
        <v>4.443950672147539E-2</v>
      </c>
      <c r="L34" s="30">
        <v>0.44439506721475391</v>
      </c>
      <c r="M34" s="30">
        <v>3.2551938673480727</v>
      </c>
      <c r="N34" s="30">
        <v>3.2329741139873343</v>
      </c>
      <c r="O34" s="30">
        <v>3.2774136207088098</v>
      </c>
      <c r="P34" s="30">
        <v>0</v>
      </c>
      <c r="Q34" s="26">
        <f t="shared" si="1"/>
        <v>99.81113209643371</v>
      </c>
      <c r="R34" s="26"/>
      <c r="S34" s="26">
        <f t="shared" si="2"/>
        <v>72.528940338379343</v>
      </c>
      <c r="T34" s="26">
        <f t="shared" si="3"/>
        <v>0.36731967943009802</v>
      </c>
      <c r="U34" s="26">
        <f t="shared" si="4"/>
        <v>14.95992876224399</v>
      </c>
      <c r="V34" s="26">
        <f t="shared" si="5"/>
        <v>1.8699910952804988</v>
      </c>
      <c r="W34" s="26">
        <f t="shared" si="6"/>
        <v>4.4523597506678551E-2</v>
      </c>
      <c r="X34" s="26">
        <f t="shared" si="7"/>
        <v>0.44523597506678547</v>
      </c>
      <c r="Y34" s="26">
        <f t="shared" si="8"/>
        <v>3.2613535173642036</v>
      </c>
      <c r="Z34" s="26">
        <f t="shared" si="9"/>
        <v>3.2390917186108639</v>
      </c>
      <c r="AA34" s="26">
        <f t="shared" si="10"/>
        <v>3.2836153161175425</v>
      </c>
      <c r="AB34" s="26">
        <f t="shared" si="11"/>
        <v>0</v>
      </c>
      <c r="AC34" s="26">
        <f t="shared" si="12"/>
        <v>100</v>
      </c>
      <c r="AD34" s="26"/>
      <c r="AE34" s="42">
        <f t="shared" si="13"/>
        <v>1.204839807558437</v>
      </c>
      <c r="AF34" s="42">
        <f t="shared" si="14"/>
        <v>4.5905247358966166E-3</v>
      </c>
      <c r="AG34" s="42">
        <f t="shared" si="15"/>
        <v>0.29288912112900062</v>
      </c>
      <c r="AH34" s="42">
        <f t="shared" si="16"/>
        <v>2.5979189502619085E-2</v>
      </c>
      <c r="AI34" s="42">
        <f t="shared" si="17"/>
        <v>6.2646045703554116E-4</v>
      </c>
      <c r="AJ34" s="42">
        <f t="shared" si="18"/>
        <v>1.1025969055853801E-2</v>
      </c>
      <c r="AK34" s="42">
        <f t="shared" si="19"/>
        <v>5.8048230969126112E-2</v>
      </c>
      <c r="AL34" s="42">
        <f t="shared" si="20"/>
        <v>0.1043249243690626</v>
      </c>
      <c r="AM34" s="42">
        <f t="shared" si="21"/>
        <v>6.9587108172508599E-2</v>
      </c>
      <c r="AN34" s="42">
        <f t="shared" si="22"/>
        <v>0</v>
      </c>
      <c r="AO34" s="42">
        <f t="shared" si="23"/>
        <v>1.77191133594954</v>
      </c>
      <c r="AP34" s="42">
        <f t="shared" si="24"/>
        <v>0.6799661941960442</v>
      </c>
      <c r="AQ34" s="42">
        <f t="shared" si="25"/>
        <v>2.5907192096813495E-3</v>
      </c>
      <c r="AR34" s="42">
        <f t="shared" si="26"/>
        <v>0.16529558516089399</v>
      </c>
      <c r="AS34" s="42">
        <f t="shared" si="27"/>
        <v>1.4661675770981644E-2</v>
      </c>
      <c r="AT34" s="42">
        <f t="shared" si="28"/>
        <v>3.5355067961108258E-4</v>
      </c>
      <c r="AU34" s="42">
        <f t="shared" si="29"/>
        <v>6.2226415239592979E-3</v>
      </c>
      <c r="AV34" s="42">
        <f t="shared" si="30"/>
        <v>3.2760234550911635E-2</v>
      </c>
      <c r="AW34" s="42">
        <f t="shared" si="31"/>
        <v>5.8877056798757078E-2</v>
      </c>
      <c r="AX34" s="42">
        <f t="shared" si="32"/>
        <v>3.9272342109159732E-2</v>
      </c>
      <c r="AY34" s="42">
        <f t="shared" si="33"/>
        <v>0</v>
      </c>
      <c r="AZ34" s="42">
        <f t="shared" si="34"/>
        <v>0.77811559310396106</v>
      </c>
      <c r="BA34" s="42">
        <f t="shared" si="35"/>
        <v>2.356181971037409</v>
      </c>
      <c r="BB34" s="42">
        <f t="shared" si="36"/>
        <v>0.29795762227126682</v>
      </c>
      <c r="BC34" s="40"/>
      <c r="BD34" s="25">
        <v>307</v>
      </c>
      <c r="BE34" s="139">
        <v>45.34</v>
      </c>
      <c r="BF34" s="139">
        <v>2.2999999999999998</v>
      </c>
      <c r="BG34" s="139">
        <v>9.34</v>
      </c>
      <c r="BH34" s="139">
        <v>0</v>
      </c>
      <c r="BI34" s="139">
        <v>15.09</v>
      </c>
      <c r="BJ34" s="139">
        <v>13.04</v>
      </c>
      <c r="BK34" s="139">
        <v>10.6</v>
      </c>
      <c r="BL34" s="139">
        <v>0.15</v>
      </c>
      <c r="BM34" s="139">
        <v>1.77</v>
      </c>
      <c r="BN34" s="139">
        <v>0.5</v>
      </c>
      <c r="BO34" s="139">
        <v>0</v>
      </c>
      <c r="BP34" s="139">
        <v>0.06</v>
      </c>
      <c r="BR34" s="124">
        <f t="shared" si="37"/>
        <v>98.190000000000012</v>
      </c>
      <c r="BS34" s="124"/>
      <c r="BT34" s="42">
        <v>6.574702310221598</v>
      </c>
      <c r="BU34" s="42">
        <v>1.425297689778402</v>
      </c>
      <c r="BV34" s="42">
        <v>0</v>
      </c>
      <c r="BW34" s="42">
        <v>8</v>
      </c>
      <c r="BX34" s="42">
        <v>0.17082560345642372</v>
      </c>
      <c r="BY34" s="42">
        <v>0.2508815091052683</v>
      </c>
      <c r="BZ34" s="42">
        <v>0</v>
      </c>
      <c r="CA34" s="42">
        <v>0.69231077653713413</v>
      </c>
      <c r="CB34" s="42">
        <v>2.81831346158986</v>
      </c>
      <c r="CC34" s="42">
        <v>1.0676686493113139</v>
      </c>
      <c r="CD34" s="42">
        <v>0</v>
      </c>
      <c r="CE34" s="42">
        <v>5</v>
      </c>
      <c r="CF34" s="42">
        <v>0</v>
      </c>
      <c r="CG34" s="42">
        <v>7.000510218164413E-2</v>
      </c>
      <c r="CH34" s="42">
        <v>1.8421482452014977E-2</v>
      </c>
      <c r="CI34" s="42">
        <v>1.6467298657331182</v>
      </c>
      <c r="CJ34" s="42">
        <v>0.26484354963322265</v>
      </c>
      <c r="CK34" s="42">
        <v>2</v>
      </c>
      <c r="CL34" s="42">
        <v>0.23275968980988293</v>
      </c>
      <c r="CM34" s="42">
        <v>9.2482151397645401E-2</v>
      </c>
      <c r="CN34" s="42">
        <v>0.3252418412075283</v>
      </c>
      <c r="CO34" s="24" t="s">
        <v>622</v>
      </c>
      <c r="CP34" s="24" t="s">
        <v>623</v>
      </c>
      <c r="CQ34" s="40">
        <v>0.71241723235844523</v>
      </c>
      <c r="CR34" s="42">
        <v>0.64918905095958412</v>
      </c>
      <c r="CS34" s="40">
        <v>0.27552585451358458</v>
      </c>
      <c r="CT34" s="40" t="s">
        <v>606</v>
      </c>
      <c r="CU34" s="40"/>
    </row>
    <row r="35" spans="1:99" ht="10.5" customHeight="1">
      <c r="A35" s="25">
        <v>309</v>
      </c>
      <c r="B35" s="30" t="s">
        <v>297</v>
      </c>
      <c r="C35" s="25"/>
      <c r="D35" s="25">
        <v>200</v>
      </c>
      <c r="E35" s="25">
        <v>850</v>
      </c>
      <c r="F35" s="30" t="s">
        <v>324</v>
      </c>
      <c r="G35" s="30">
        <v>70.912017167381975</v>
      </c>
      <c r="H35" s="30">
        <v>0.42918454935622319</v>
      </c>
      <c r="I35" s="30">
        <v>15.053648068669526</v>
      </c>
      <c r="J35" s="30">
        <v>2.9828326180257507</v>
      </c>
      <c r="K35" s="30">
        <v>0.12875536480686695</v>
      </c>
      <c r="L35" s="30">
        <v>0.74034334763948495</v>
      </c>
      <c r="M35" s="30">
        <v>3.6158798283261802</v>
      </c>
      <c r="N35" s="30">
        <v>2.8540772532188843</v>
      </c>
      <c r="O35" s="30">
        <v>2.8004291845493561</v>
      </c>
      <c r="P35" s="30">
        <v>0</v>
      </c>
      <c r="Q35" s="26">
        <f t="shared" si="1"/>
        <v>99.517167381974261</v>
      </c>
      <c r="R35" s="26"/>
      <c r="S35" s="26">
        <f t="shared" si="2"/>
        <v>71.256064690026946</v>
      </c>
      <c r="T35" s="26">
        <f t="shared" si="3"/>
        <v>0.43126684636118595</v>
      </c>
      <c r="U35" s="26">
        <f t="shared" si="4"/>
        <v>15.126684636118595</v>
      </c>
      <c r="V35" s="26">
        <f t="shared" si="5"/>
        <v>2.9973045822102415</v>
      </c>
      <c r="W35" s="26">
        <f t="shared" si="6"/>
        <v>0.12938005390835577</v>
      </c>
      <c r="X35" s="26">
        <f t="shared" si="7"/>
        <v>0.74393530997304569</v>
      </c>
      <c r="Y35" s="26">
        <f t="shared" si="8"/>
        <v>3.6334231805929913</v>
      </c>
      <c r="Z35" s="26">
        <f t="shared" si="9"/>
        <v>2.8679245283018866</v>
      </c>
      <c r="AA35" s="26">
        <f t="shared" si="10"/>
        <v>2.8140161725067383</v>
      </c>
      <c r="AB35" s="26">
        <f t="shared" si="11"/>
        <v>0</v>
      </c>
      <c r="AC35" s="26">
        <f t="shared" si="12"/>
        <v>99.999999999999972</v>
      </c>
      <c r="AD35" s="26"/>
      <c r="AE35" s="42">
        <f t="shared" si="13"/>
        <v>1.1802087594826265</v>
      </c>
      <c r="AF35" s="42">
        <f t="shared" si="14"/>
        <v>5.373821452439257E-3</v>
      </c>
      <c r="AG35" s="42">
        <f t="shared" si="15"/>
        <v>0.29528167279251244</v>
      </c>
      <c r="AH35" s="42">
        <f t="shared" si="16"/>
        <v>4.1517955721333204E-2</v>
      </c>
      <c r="AI35" s="42">
        <f t="shared" si="17"/>
        <v>1.81505490572218E-3</v>
      </c>
      <c r="AJ35" s="42">
        <f t="shared" si="18"/>
        <v>1.8368797144715836E-2</v>
      </c>
      <c r="AK35" s="42">
        <f t="shared" si="19"/>
        <v>6.448016185354849E-2</v>
      </c>
      <c r="AL35" s="42">
        <f t="shared" si="20"/>
        <v>9.209829187846337E-2</v>
      </c>
      <c r="AM35" s="42">
        <f t="shared" si="21"/>
        <v>5.945962003799219E-2</v>
      </c>
      <c r="AN35" s="42">
        <f t="shared" si="22"/>
        <v>0</v>
      </c>
      <c r="AO35" s="42">
        <f t="shared" si="23"/>
        <v>1.7586041352693533</v>
      </c>
      <c r="AP35" s="42">
        <f t="shared" si="24"/>
        <v>0.67110541583132466</v>
      </c>
      <c r="AQ35" s="42">
        <f t="shared" si="25"/>
        <v>3.0557311589718204E-3</v>
      </c>
      <c r="AR35" s="42">
        <f t="shared" si="26"/>
        <v>0.16790684547508253</v>
      </c>
      <c r="AS35" s="42">
        <f t="shared" si="27"/>
        <v>2.3608471564849461E-2</v>
      </c>
      <c r="AT35" s="42">
        <f t="shared" si="28"/>
        <v>1.0320997598724402E-3</v>
      </c>
      <c r="AU35" s="42">
        <f t="shared" si="29"/>
        <v>1.0445100620613754E-2</v>
      </c>
      <c r="AV35" s="42">
        <f t="shared" si="30"/>
        <v>3.666553521647014E-2</v>
      </c>
      <c r="AW35" s="42">
        <f t="shared" si="31"/>
        <v>5.2370109924913436E-2</v>
      </c>
      <c r="AX35" s="42">
        <f t="shared" si="32"/>
        <v>3.3810690447901838E-2</v>
      </c>
      <c r="AY35" s="42">
        <f t="shared" si="33"/>
        <v>0</v>
      </c>
      <c r="AZ35" s="42">
        <f t="shared" si="34"/>
        <v>0.75728621620413994</v>
      </c>
      <c r="BA35" s="42">
        <f t="shared" si="35"/>
        <v>2.260243574701172</v>
      </c>
      <c r="BB35" s="42">
        <f t="shared" si="36"/>
        <v>0.30672554890063947</v>
      </c>
      <c r="BC35" s="40"/>
      <c r="BD35" s="25">
        <v>309</v>
      </c>
      <c r="BE35" s="139">
        <v>46.56</v>
      </c>
      <c r="BF35" s="139">
        <v>1.84</v>
      </c>
      <c r="BG35" s="139">
        <v>8.34</v>
      </c>
      <c r="BH35" s="139">
        <v>0</v>
      </c>
      <c r="BI35" s="139">
        <v>13.25</v>
      </c>
      <c r="BJ35" s="139">
        <v>14.63</v>
      </c>
      <c r="BK35" s="139">
        <v>10.81</v>
      </c>
      <c r="BL35" s="139">
        <v>0.35</v>
      </c>
      <c r="BM35" s="139">
        <v>1.28</v>
      </c>
      <c r="BN35" s="139">
        <v>0.34</v>
      </c>
      <c r="BO35" s="139">
        <v>0</v>
      </c>
      <c r="BP35" s="139">
        <v>0.08</v>
      </c>
      <c r="BR35" s="124">
        <f t="shared" si="37"/>
        <v>97.48</v>
      </c>
      <c r="BS35" s="124"/>
      <c r="BT35" s="42">
        <v>6.7307640979785024</v>
      </c>
      <c r="BU35" s="42">
        <v>1.2692359020214976</v>
      </c>
      <c r="BV35" s="42">
        <v>0</v>
      </c>
      <c r="BW35" s="42">
        <v>8</v>
      </c>
      <c r="BX35" s="42">
        <v>0.15159511759675492</v>
      </c>
      <c r="BY35" s="42">
        <v>0.20008542793445303</v>
      </c>
      <c r="BZ35" s="42">
        <v>0</v>
      </c>
      <c r="CA35" s="42">
        <v>0.65048712502763095</v>
      </c>
      <c r="CB35" s="42">
        <v>3.1521933598726082</v>
      </c>
      <c r="CC35" s="42">
        <v>0.84563896956855267</v>
      </c>
      <c r="CD35" s="42">
        <v>0</v>
      </c>
      <c r="CE35" s="42">
        <v>5</v>
      </c>
      <c r="CF35" s="42">
        <v>0</v>
      </c>
      <c r="CG35" s="42">
        <v>0.10575721539297644</v>
      </c>
      <c r="CH35" s="42">
        <v>4.2850725775560997E-2</v>
      </c>
      <c r="CI35" s="42">
        <v>1.6741679009202566</v>
      </c>
      <c r="CJ35" s="42">
        <v>0.17722415791120594</v>
      </c>
      <c r="CK35" s="42">
        <v>2</v>
      </c>
      <c r="CL35" s="42">
        <v>0.18151329673296351</v>
      </c>
      <c r="CM35" s="42">
        <v>6.2693664706443483E-2</v>
      </c>
      <c r="CN35" s="42">
        <v>0.24420696143940701</v>
      </c>
      <c r="CO35" s="24" t="s">
        <v>622</v>
      </c>
      <c r="CP35" s="24" t="s">
        <v>623</v>
      </c>
      <c r="CQ35" s="40">
        <v>0.76815512990103796</v>
      </c>
      <c r="CR35" s="42">
        <v>0.5080788190646367</v>
      </c>
      <c r="CS35" s="40">
        <v>0.22478940975722497</v>
      </c>
      <c r="CT35" s="40" t="s">
        <v>606</v>
      </c>
      <c r="CU35" s="40"/>
    </row>
    <row r="36" spans="1:99" ht="10.5" customHeight="1">
      <c r="A36" s="27">
        <v>333</v>
      </c>
      <c r="B36" s="28" t="s">
        <v>297</v>
      </c>
      <c r="C36" s="27"/>
      <c r="D36" s="27">
        <v>200</v>
      </c>
      <c r="E36" s="27">
        <v>850</v>
      </c>
      <c r="F36" s="28" t="s">
        <v>324</v>
      </c>
      <c r="G36" s="28">
        <v>70.538576618935679</v>
      </c>
      <c r="H36" s="28">
        <v>0.48087198119256253</v>
      </c>
      <c r="I36" s="28">
        <v>15.035263945287456</v>
      </c>
      <c r="J36" s="28">
        <v>2.9066039752083781</v>
      </c>
      <c r="K36" s="28">
        <v>0.11220346227826458</v>
      </c>
      <c r="L36" s="28">
        <v>0.8441974780936099</v>
      </c>
      <c r="M36" s="28">
        <v>3.8897200256465059</v>
      </c>
      <c r="N36" s="28">
        <v>2.7676854028638598</v>
      </c>
      <c r="O36" s="28">
        <v>2.7249412267578541</v>
      </c>
      <c r="P36" s="28">
        <v>0</v>
      </c>
      <c r="Q36" s="29">
        <f t="shared" si="1"/>
        <v>99.300064116264167</v>
      </c>
      <c r="R36" s="29"/>
      <c r="S36" s="29">
        <f t="shared" si="2"/>
        <v>71.035781544256125</v>
      </c>
      <c r="T36" s="29">
        <f t="shared" si="3"/>
        <v>0.4842615012106537</v>
      </c>
      <c r="U36" s="29">
        <f t="shared" si="4"/>
        <v>15.141242937853109</v>
      </c>
      <c r="V36" s="29">
        <f t="shared" si="5"/>
        <v>2.9270917406510626</v>
      </c>
      <c r="W36" s="29">
        <f t="shared" si="6"/>
        <v>0.11299435028248586</v>
      </c>
      <c r="X36" s="29">
        <f t="shared" si="7"/>
        <v>0.8501479687920368</v>
      </c>
      <c r="Y36" s="29">
        <f t="shared" si="8"/>
        <v>3.9171374764595104</v>
      </c>
      <c r="Z36" s="29">
        <f t="shared" si="9"/>
        <v>2.7871939736346514</v>
      </c>
      <c r="AA36" s="29">
        <f t="shared" si="10"/>
        <v>2.7441485068603706</v>
      </c>
      <c r="AB36" s="29">
        <f t="shared" si="11"/>
        <v>0</v>
      </c>
      <c r="AC36" s="29">
        <f t="shared" si="12"/>
        <v>100.00000000000003</v>
      </c>
      <c r="AD36" s="26"/>
      <c r="AE36" s="42">
        <f t="shared" si="13"/>
        <v>1.1739934828055862</v>
      </c>
      <c r="AF36" s="42">
        <f t="shared" si="14"/>
        <v>6.0209999923942735E-3</v>
      </c>
      <c r="AG36" s="42">
        <f t="shared" si="15"/>
        <v>0.29492106288052838</v>
      </c>
      <c r="AH36" s="42">
        <f t="shared" si="16"/>
        <v>4.045693158003099E-2</v>
      </c>
      <c r="AI36" s="42">
        <f t="shared" si="17"/>
        <v>1.5817239534264135E-3</v>
      </c>
      <c r="AJ36" s="42">
        <f t="shared" si="18"/>
        <v>2.0945541382420031E-2</v>
      </c>
      <c r="AK36" s="42">
        <f t="shared" si="19"/>
        <v>6.9363416022256832E-2</v>
      </c>
      <c r="AL36" s="42">
        <f t="shared" si="20"/>
        <v>8.9310511049845637E-2</v>
      </c>
      <c r="AM36" s="42">
        <f t="shared" si="21"/>
        <v>5.7856835253256064E-2</v>
      </c>
      <c r="AN36" s="42">
        <f t="shared" si="22"/>
        <v>0</v>
      </c>
      <c r="AO36" s="42">
        <f t="shared" si="23"/>
        <v>1.7544505049197447</v>
      </c>
      <c r="AP36" s="42">
        <f t="shared" si="24"/>
        <v>0.66915166857858388</v>
      </c>
      <c r="AQ36" s="42">
        <f t="shared" si="25"/>
        <v>3.4318437456687884E-3</v>
      </c>
      <c r="AR36" s="42">
        <f t="shared" si="26"/>
        <v>0.16809882185534736</v>
      </c>
      <c r="AS36" s="42">
        <f t="shared" si="27"/>
        <v>2.3059602688467774E-2</v>
      </c>
      <c r="AT36" s="42">
        <f t="shared" si="28"/>
        <v>9.0154948742698644E-4</v>
      </c>
      <c r="AU36" s="42">
        <f t="shared" si="29"/>
        <v>1.1938519396064787E-2</v>
      </c>
      <c r="AV36" s="42">
        <f t="shared" si="30"/>
        <v>3.9535692701362229E-2</v>
      </c>
      <c r="AW36" s="42">
        <f t="shared" si="31"/>
        <v>5.0905118610873004E-2</v>
      </c>
      <c r="AX36" s="42">
        <f t="shared" si="32"/>
        <v>3.2977182936205232E-2</v>
      </c>
      <c r="AY36" s="42">
        <f t="shared" si="33"/>
        <v>0</v>
      </c>
      <c r="AZ36" s="42">
        <f t="shared" si="34"/>
        <v>0.75303397012566209</v>
      </c>
      <c r="BA36" s="42">
        <f t="shared" si="35"/>
        <v>1.931529524177743</v>
      </c>
      <c r="BB36" s="42">
        <f t="shared" si="36"/>
        <v>0.34111885681263515</v>
      </c>
      <c r="BC36" s="40"/>
      <c r="BD36" s="27">
        <v>333</v>
      </c>
      <c r="BE36" s="142">
        <v>46.37</v>
      </c>
      <c r="BF36" s="142">
        <v>1.73</v>
      </c>
      <c r="BG36" s="142">
        <v>8.82</v>
      </c>
      <c r="BH36" s="142">
        <v>0</v>
      </c>
      <c r="BI36" s="142">
        <v>13.25</v>
      </c>
      <c r="BJ36" s="142">
        <v>14.57</v>
      </c>
      <c r="BK36" s="142">
        <v>10.58</v>
      </c>
      <c r="BL36" s="142">
        <v>0.35</v>
      </c>
      <c r="BM36" s="142">
        <v>1.1599999999999999</v>
      </c>
      <c r="BN36" s="142">
        <v>0.32</v>
      </c>
      <c r="BO36" s="142">
        <v>0</v>
      </c>
      <c r="BP36" s="142">
        <v>0.1</v>
      </c>
      <c r="BR36" s="124">
        <f t="shared" si="37"/>
        <v>97.249999999999957</v>
      </c>
      <c r="BS36" s="124"/>
      <c r="BT36" s="42">
        <v>6.7134290874527691</v>
      </c>
      <c r="BU36" s="42">
        <v>1.2865709125472309</v>
      </c>
      <c r="BV36" s="42">
        <v>0</v>
      </c>
      <c r="BW36" s="42">
        <v>8</v>
      </c>
      <c r="BX36" s="42">
        <v>0.2183056440868234</v>
      </c>
      <c r="BY36" s="42">
        <v>0.18840813590342359</v>
      </c>
      <c r="BZ36" s="42">
        <v>0</v>
      </c>
      <c r="CA36" s="42">
        <v>0.62882064289005513</v>
      </c>
      <c r="CB36" s="42">
        <v>3.1440104989627478</v>
      </c>
      <c r="CC36" s="42">
        <v>0.82045507815695018</v>
      </c>
      <c r="CD36" s="42">
        <v>0</v>
      </c>
      <c r="CE36" s="42">
        <v>5</v>
      </c>
      <c r="CF36" s="42">
        <v>0</v>
      </c>
      <c r="CG36" s="42">
        <v>0.1550287307496605</v>
      </c>
      <c r="CH36" s="42">
        <v>4.2915491843732265E-2</v>
      </c>
      <c r="CI36" s="42">
        <v>1.641023864324048</v>
      </c>
      <c r="CJ36" s="42">
        <v>0.16103191308255926</v>
      </c>
      <c r="CK36" s="42">
        <v>2</v>
      </c>
      <c r="CL36" s="42">
        <v>0.16456528136048626</v>
      </c>
      <c r="CM36" s="42">
        <v>5.9094985485582868E-2</v>
      </c>
      <c r="CN36" s="42">
        <v>0.22366026684606913</v>
      </c>
      <c r="CO36" s="24" t="s">
        <v>622</v>
      </c>
      <c r="CP36" s="24" t="s">
        <v>623</v>
      </c>
      <c r="CQ36" s="40">
        <v>0.76320302056415756</v>
      </c>
      <c r="CR36" s="42">
        <v>0.51017111344650901</v>
      </c>
      <c r="CS36" s="40">
        <v>0.2641280431184142</v>
      </c>
      <c r="CT36" s="40" t="s">
        <v>606</v>
      </c>
      <c r="CU36" s="40"/>
    </row>
    <row r="37" spans="1:99" ht="10.5" customHeight="1">
      <c r="A37" s="16">
        <v>19</v>
      </c>
      <c r="B37" s="17" t="s">
        <v>199</v>
      </c>
      <c r="C37" s="85">
        <v>0.223800003528595</v>
      </c>
      <c r="D37" s="25">
        <f t="shared" ref="D37:D42" si="39">C37*1000</f>
        <v>223.800003528595</v>
      </c>
      <c r="E37" s="16">
        <v>776</v>
      </c>
      <c r="F37" s="17" t="s">
        <v>197</v>
      </c>
      <c r="G37" s="18">
        <v>76.160003662109403</v>
      </c>
      <c r="H37" s="18">
        <v>0.230000004172325</v>
      </c>
      <c r="I37" s="18">
        <v>14.2700004577637</v>
      </c>
      <c r="J37" s="18">
        <v>0.94999998807907104</v>
      </c>
      <c r="K37" s="18">
        <v>5.0000000745058101E-2</v>
      </c>
      <c r="L37" s="18">
        <v>0.38999998569488498</v>
      </c>
      <c r="M37" s="18">
        <v>1.7400000095367401</v>
      </c>
      <c r="N37" s="18">
        <v>3.3599998950958199</v>
      </c>
      <c r="O37" s="18">
        <v>2.8699998855590798</v>
      </c>
      <c r="P37" s="18"/>
      <c r="Q37" s="26">
        <f t="shared" si="1"/>
        <v>100.02000388875609</v>
      </c>
      <c r="R37" s="26"/>
      <c r="S37" s="26">
        <f t="shared" ref="S37:S68" si="40">G37/$Q37*100</f>
        <v>76.144771746675616</v>
      </c>
      <c r="T37" s="26">
        <f t="shared" ref="T37:T68" si="41">H37/$Q37*100</f>
        <v>0.22995400442908884</v>
      </c>
      <c r="U37" s="26">
        <f t="shared" ref="U37:U68" si="42">I37/$Q37*100</f>
        <v>14.26714647365444</v>
      </c>
      <c r="V37" s="26">
        <f t="shared" ref="V37:V68" si="43">J37/$Q37*100</f>
        <v>0.94980998914544812</v>
      </c>
      <c r="W37" s="26">
        <f t="shared" ref="W37:W68" si="44">K37/$Q37*100</f>
        <v>4.9990000800908714E-2</v>
      </c>
      <c r="X37" s="26">
        <f t="shared" ref="X37:X68" si="45">L37/$Q37*100</f>
        <v>0.38992198613454304</v>
      </c>
      <c r="Y37" s="26">
        <f t="shared" ref="Y37:Y68" si="46">M37/$Q37*100</f>
        <v>1.7396520114836198</v>
      </c>
      <c r="Z37" s="26">
        <f t="shared" ref="Z37:Z68" si="47">N37/$Q37*100</f>
        <v>3.3593278988799753</v>
      </c>
      <c r="AA37" s="26">
        <f t="shared" ref="AA37:AA68" si="48">O37/$Q37*100</f>
        <v>2.8694258887963464</v>
      </c>
      <c r="AB37" s="26">
        <f t="shared" ref="AB37:AB68" si="49">P37/$Q37*100</f>
        <v>0</v>
      </c>
      <c r="AC37" s="26">
        <f t="shared" si="12"/>
        <v>99.999999999999972</v>
      </c>
      <c r="AD37" s="26"/>
      <c r="AE37" s="42">
        <f t="shared" si="13"/>
        <v>1.2675524831296929</v>
      </c>
      <c r="AF37" s="42">
        <f t="shared" si="14"/>
        <v>2.8798309686038958E-3</v>
      </c>
      <c r="AG37" s="42">
        <f t="shared" si="15"/>
        <v>0.27991019762765035</v>
      </c>
      <c r="AH37" s="42">
        <f t="shared" si="16"/>
        <v>1.3223020695824185E-2</v>
      </c>
      <c r="AI37" s="42">
        <f t="shared" si="17"/>
        <v>7.0484633222514244E-4</v>
      </c>
      <c r="AJ37" s="42">
        <f t="shared" si="18"/>
        <v>9.6763625235677733E-3</v>
      </c>
      <c r="AK37" s="42">
        <f t="shared" si="19"/>
        <v>3.1028542862842071E-2</v>
      </c>
      <c r="AL37" s="42">
        <f t="shared" si="20"/>
        <v>0.10842392254839531</v>
      </c>
      <c r="AM37" s="42">
        <f t="shared" si="21"/>
        <v>6.0936767709012692E-2</v>
      </c>
      <c r="AN37" s="42">
        <f t="shared" si="22"/>
        <v>0</v>
      </c>
      <c r="AO37" s="42">
        <f t="shared" si="23"/>
        <v>1.7743359743978147</v>
      </c>
      <c r="AP37" s="42">
        <f t="shared" si="24"/>
        <v>0.71438132429225132</v>
      </c>
      <c r="AQ37" s="42">
        <f t="shared" si="25"/>
        <v>1.6230471625202048E-3</v>
      </c>
      <c r="AR37" s="42">
        <f t="shared" si="26"/>
        <v>0.15775490192754957</v>
      </c>
      <c r="AS37" s="42">
        <f t="shared" si="27"/>
        <v>7.4523770506946391E-3</v>
      </c>
      <c r="AT37" s="42">
        <f t="shared" si="28"/>
        <v>3.9724513417722799E-4</v>
      </c>
      <c r="AU37" s="42">
        <f t="shared" si="29"/>
        <v>5.4535119972708651E-3</v>
      </c>
      <c r="AV37" s="42">
        <f t="shared" si="30"/>
        <v>1.7487411240350203E-2</v>
      </c>
      <c r="AW37" s="42">
        <f t="shared" si="31"/>
        <v>6.1106760000846458E-2</v>
      </c>
      <c r="AX37" s="42">
        <f t="shared" si="32"/>
        <v>3.4343421194339363E-2</v>
      </c>
      <c r="AY37" s="42">
        <f t="shared" si="33"/>
        <v>0</v>
      </c>
      <c r="AZ37" s="42">
        <f t="shared" si="34"/>
        <v>0.80983150548743721</v>
      </c>
      <c r="BA37" s="42">
        <f t="shared" si="35"/>
        <v>1.3665280381567104</v>
      </c>
      <c r="BB37" s="42">
        <f t="shared" si="36"/>
        <v>0.42255996289775649</v>
      </c>
      <c r="BC37" s="43"/>
      <c r="BD37" s="16">
        <v>19</v>
      </c>
      <c r="BE37" s="122">
        <v>49.450000762939403</v>
      </c>
      <c r="BF37" s="122">
        <v>1.5700000524520901</v>
      </c>
      <c r="BG37" s="122">
        <v>7.5599999427795401</v>
      </c>
      <c r="BH37" s="122"/>
      <c r="BI37" s="122">
        <v>11.310000419616699</v>
      </c>
      <c r="BJ37" s="122">
        <v>15.1599998474121</v>
      </c>
      <c r="BK37" s="122">
        <v>10.5</v>
      </c>
      <c r="BL37" s="122">
        <v>0.479999989271164</v>
      </c>
      <c r="BM37" s="122">
        <v>1.46000003814697</v>
      </c>
      <c r="BN37" s="122">
        <v>0.21999999880790699</v>
      </c>
      <c r="BO37" s="124">
        <v>0</v>
      </c>
      <c r="BP37" s="124">
        <v>0</v>
      </c>
      <c r="BQ37" s="124">
        <v>0</v>
      </c>
      <c r="BR37" s="124">
        <f t="shared" si="37"/>
        <v>97.710001051425863</v>
      </c>
      <c r="BS37" s="124"/>
      <c r="BT37" s="42">
        <v>7.0528231235759291</v>
      </c>
      <c r="BU37" s="42">
        <v>0.94717687642407089</v>
      </c>
      <c r="BV37" s="42">
        <v>0</v>
      </c>
      <c r="BW37" s="42">
        <v>8</v>
      </c>
      <c r="BX37" s="42">
        <v>0.32352439222000728</v>
      </c>
      <c r="BY37" s="42">
        <v>0.1684389774401843</v>
      </c>
      <c r="BZ37" s="42">
        <v>0</v>
      </c>
      <c r="CA37" s="42">
        <v>0.39102806392519085</v>
      </c>
      <c r="CB37" s="42">
        <v>3.2226490468949995</v>
      </c>
      <c r="CC37" s="42">
        <v>0.89435951951961812</v>
      </c>
      <c r="CD37" s="42">
        <v>0</v>
      </c>
      <c r="CE37" s="42">
        <v>5</v>
      </c>
      <c r="CF37" s="42">
        <v>0</v>
      </c>
      <c r="CG37" s="42">
        <v>6.3646465336373304E-2</v>
      </c>
      <c r="CH37" s="42">
        <v>5.797979257103808E-2</v>
      </c>
      <c r="CI37" s="42">
        <v>1.6043824691550372</v>
      </c>
      <c r="CJ37" s="42">
        <v>0.27399127293755132</v>
      </c>
      <c r="CK37" s="42">
        <v>2</v>
      </c>
      <c r="CL37" s="42">
        <v>0.12971445529371534</v>
      </c>
      <c r="CM37" s="42">
        <v>4.0023283042337023E-2</v>
      </c>
      <c r="CN37" s="42">
        <v>0.16973773833605235</v>
      </c>
      <c r="CO37" s="24" t="s">
        <v>622</v>
      </c>
      <c r="CP37" s="24" t="s">
        <v>623</v>
      </c>
      <c r="CQ37" s="40">
        <v>0.77084787489515771</v>
      </c>
      <c r="CR37" s="42">
        <v>0.41852650064937702</v>
      </c>
      <c r="CS37" s="40">
        <v>0.30626996956017183</v>
      </c>
      <c r="CT37" s="40" t="s">
        <v>606</v>
      </c>
      <c r="CU37" s="40"/>
    </row>
    <row r="38" spans="1:99" ht="10.5" customHeight="1">
      <c r="A38" s="16">
        <v>22</v>
      </c>
      <c r="B38" s="17" t="s">
        <v>138</v>
      </c>
      <c r="C38" s="85">
        <v>0.230000004172325</v>
      </c>
      <c r="D38" s="25">
        <f t="shared" si="39"/>
        <v>230.00000417232499</v>
      </c>
      <c r="E38" s="16">
        <v>834</v>
      </c>
      <c r="F38" s="17" t="s">
        <v>197</v>
      </c>
      <c r="G38" s="18">
        <v>73.589996337890597</v>
      </c>
      <c r="H38" s="18">
        <v>0.33000001311302202</v>
      </c>
      <c r="I38" s="18">
        <v>15.6099996566772</v>
      </c>
      <c r="J38" s="18">
        <v>1.6000000238418599</v>
      </c>
      <c r="K38" s="18">
        <v>5.9999998658895499E-2</v>
      </c>
      <c r="L38" s="18">
        <v>0.40999999642372098</v>
      </c>
      <c r="M38" s="18">
        <v>2.1500000953674299</v>
      </c>
      <c r="N38" s="18">
        <v>3.8399999141693102</v>
      </c>
      <c r="O38" s="18">
        <v>2.4100000858306898</v>
      </c>
      <c r="P38" s="18"/>
      <c r="Q38" s="26">
        <f t="shared" si="1"/>
        <v>99.999996121972728</v>
      </c>
      <c r="R38" s="26"/>
      <c r="S38" s="26">
        <f t="shared" si="40"/>
        <v>73.58999919173084</v>
      </c>
      <c r="T38" s="26">
        <f t="shared" si="41"/>
        <v>0.33000002591051303</v>
      </c>
      <c r="U38" s="26">
        <f t="shared" si="42"/>
        <v>15.610000262037268</v>
      </c>
      <c r="V38" s="26">
        <f t="shared" si="43"/>
        <v>1.6000000858902994</v>
      </c>
      <c r="W38" s="26">
        <f t="shared" si="44"/>
        <v>6.0000000985711899E-2</v>
      </c>
      <c r="X38" s="26">
        <f t="shared" si="45"/>
        <v>0.41000001232363331</v>
      </c>
      <c r="Y38" s="26">
        <f t="shared" si="46"/>
        <v>2.1500001787450231</v>
      </c>
      <c r="Z38" s="26">
        <f t="shared" si="47"/>
        <v>3.8400000630855602</v>
      </c>
      <c r="AA38" s="26">
        <f t="shared" si="48"/>
        <v>2.4100001792911541</v>
      </c>
      <c r="AB38" s="26">
        <f t="shared" si="49"/>
        <v>0</v>
      </c>
      <c r="AC38" s="26">
        <f t="shared" si="12"/>
        <v>100</v>
      </c>
      <c r="AD38" s="26"/>
      <c r="AE38" s="42">
        <f t="shared" si="13"/>
        <v>1.2247791242952086</v>
      </c>
      <c r="AF38" s="42">
        <f t="shared" si="14"/>
        <v>4.1319314789687459E-3</v>
      </c>
      <c r="AG38" s="42">
        <f t="shared" si="15"/>
        <v>0.30619467054682997</v>
      </c>
      <c r="AH38" s="42">
        <f t="shared" si="16"/>
        <v>2.2270351256908821E-2</v>
      </c>
      <c r="AI38" s="42">
        <f t="shared" si="17"/>
        <v>8.4581556716108435E-4</v>
      </c>
      <c r="AJ38" s="42">
        <f t="shared" si="18"/>
        <v>1.0172586527121628E-2</v>
      </c>
      <c r="AK38" s="42">
        <f t="shared" si="19"/>
        <v>3.8339867671600851E-2</v>
      </c>
      <c r="AL38" s="42">
        <f t="shared" si="20"/>
        <v>0.12391305544009981</v>
      </c>
      <c r="AM38" s="42">
        <f t="shared" si="21"/>
        <v>5.1169902879754765E-2</v>
      </c>
      <c r="AN38" s="42">
        <f t="shared" si="22"/>
        <v>0</v>
      </c>
      <c r="AO38" s="42">
        <f t="shared" si="23"/>
        <v>1.7818173056636544</v>
      </c>
      <c r="AP38" s="42">
        <f t="shared" si="24"/>
        <v>0.68737637714155453</v>
      </c>
      <c r="AQ38" s="42">
        <f t="shared" si="25"/>
        <v>2.318942276424782E-3</v>
      </c>
      <c r="AR38" s="42">
        <f t="shared" si="26"/>
        <v>0.17184403225491457</v>
      </c>
      <c r="AS38" s="42">
        <f t="shared" si="27"/>
        <v>1.2498672667574089E-2</v>
      </c>
      <c r="AT38" s="42">
        <f t="shared" si="28"/>
        <v>4.7469264355699613E-4</v>
      </c>
      <c r="AU38" s="42">
        <f t="shared" si="29"/>
        <v>5.7091074908674514E-3</v>
      </c>
      <c r="AV38" s="42">
        <f t="shared" si="30"/>
        <v>2.1517283253302343E-2</v>
      </c>
      <c r="AW38" s="42">
        <f t="shared" si="31"/>
        <v>6.9543075514101174E-2</v>
      </c>
      <c r="AX38" s="42">
        <f t="shared" si="32"/>
        <v>2.8717816757704046E-2</v>
      </c>
      <c r="AY38" s="42">
        <f t="shared" si="33"/>
        <v>0</v>
      </c>
      <c r="AZ38" s="42">
        <f t="shared" si="34"/>
        <v>0.78563726941335976</v>
      </c>
      <c r="BA38" s="42">
        <f t="shared" si="35"/>
        <v>2.1892515927520257</v>
      </c>
      <c r="BB38" s="42">
        <f t="shared" si="36"/>
        <v>0.31355318667007187</v>
      </c>
      <c r="BC38" s="43"/>
      <c r="BD38" s="16">
        <v>22</v>
      </c>
      <c r="BE38" s="122">
        <v>46.680000305175803</v>
      </c>
      <c r="BF38" s="122">
        <v>1.66999995708466</v>
      </c>
      <c r="BG38" s="122">
        <v>9.9499998092651296</v>
      </c>
      <c r="BH38" s="122"/>
      <c r="BI38" s="122">
        <v>11.1300001144409</v>
      </c>
      <c r="BJ38" s="122">
        <v>14.170000076293899</v>
      </c>
      <c r="BK38" s="122">
        <v>10.439999580383301</v>
      </c>
      <c r="BL38" s="122">
        <v>0.270000010728836</v>
      </c>
      <c r="BM38" s="122">
        <v>2.0899999141693102</v>
      </c>
      <c r="BN38" s="122">
        <v>0.40000000596046498</v>
      </c>
      <c r="BO38" s="124">
        <v>0</v>
      </c>
      <c r="BP38" s="124">
        <v>0</v>
      </c>
      <c r="BQ38" s="124">
        <v>0</v>
      </c>
      <c r="BR38" s="124">
        <f t="shared" si="37"/>
        <v>96.799999773502307</v>
      </c>
      <c r="BS38" s="124"/>
      <c r="BT38" s="42">
        <v>6.7233265755948111</v>
      </c>
      <c r="BU38" s="42">
        <v>1.2766734244051889</v>
      </c>
      <c r="BV38" s="42">
        <v>0</v>
      </c>
      <c r="BW38" s="42">
        <v>8</v>
      </c>
      <c r="BX38" s="42">
        <v>0.41221675642555056</v>
      </c>
      <c r="BY38" s="42">
        <v>0.18093228015444543</v>
      </c>
      <c r="BZ38" s="42">
        <v>0</v>
      </c>
      <c r="CA38" s="42">
        <v>0.60646982601330279</v>
      </c>
      <c r="CB38" s="42">
        <v>3.0418677969466361</v>
      </c>
      <c r="CC38" s="42">
        <v>0.73417002835701139</v>
      </c>
      <c r="CD38" s="42">
        <v>2.4343312103053627E-2</v>
      </c>
      <c r="CE38" s="42">
        <v>5</v>
      </c>
      <c r="CF38" s="42">
        <v>0</v>
      </c>
      <c r="CG38" s="42">
        <v>0</v>
      </c>
      <c r="CH38" s="42">
        <v>8.5915521713271423E-3</v>
      </c>
      <c r="CI38" s="42">
        <v>1.6109266158211244</v>
      </c>
      <c r="CJ38" s="42">
        <v>0.38048183200754848</v>
      </c>
      <c r="CK38" s="42">
        <v>2</v>
      </c>
      <c r="CL38" s="42">
        <v>0.20311776034238893</v>
      </c>
      <c r="CM38" s="42">
        <v>7.348635332260868E-2</v>
      </c>
      <c r="CN38" s="42">
        <v>0.2766041136649976</v>
      </c>
      <c r="CO38" s="24" t="s">
        <v>622</v>
      </c>
      <c r="CP38" s="24" t="s">
        <v>623</v>
      </c>
      <c r="CQ38" s="40">
        <v>0.80557132573268819</v>
      </c>
      <c r="CR38" s="42">
        <v>0.44064094945884064</v>
      </c>
      <c r="CS38" s="40">
        <v>0.20127469630154637</v>
      </c>
      <c r="CT38" s="40" t="s">
        <v>606</v>
      </c>
      <c r="CU38" s="40"/>
    </row>
    <row r="39" spans="1:99" ht="10.5" customHeight="1">
      <c r="A39" s="16">
        <v>23</v>
      </c>
      <c r="B39" s="17" t="s">
        <v>138</v>
      </c>
      <c r="C39" s="85">
        <v>0.230000004172325</v>
      </c>
      <c r="D39" s="25">
        <f t="shared" si="39"/>
        <v>230.00000417232499</v>
      </c>
      <c r="E39" s="16">
        <v>834</v>
      </c>
      <c r="F39" s="17" t="s">
        <v>197</v>
      </c>
      <c r="G39" s="18">
        <v>74.459999084472699</v>
      </c>
      <c r="H39" s="18">
        <v>0.34999999403953502</v>
      </c>
      <c r="I39" s="18">
        <v>15.2799997329712</v>
      </c>
      <c r="J39" s="18">
        <v>1.0099999904632599</v>
      </c>
      <c r="K39" s="18">
        <v>9.00000035762787E-2</v>
      </c>
      <c r="L39" s="18">
        <v>0.270000010728836</v>
      </c>
      <c r="M39" s="18">
        <v>1.9299999475479099</v>
      </c>
      <c r="N39" s="18">
        <v>4.0999999046325701</v>
      </c>
      <c r="O39" s="18">
        <v>2.5199999809265101</v>
      </c>
      <c r="P39" s="18"/>
      <c r="Q39" s="26">
        <f t="shared" si="1"/>
        <v>100.00999864935881</v>
      </c>
      <c r="R39" s="26"/>
      <c r="S39" s="26">
        <f t="shared" si="40"/>
        <v>74.452554834576119</v>
      </c>
      <c r="T39" s="26">
        <f t="shared" si="41"/>
        <v>0.34996500226607991</v>
      </c>
      <c r="U39" s="26">
        <f t="shared" si="42"/>
        <v>15.278472092119328</v>
      </c>
      <c r="V39" s="26">
        <f t="shared" si="43"/>
        <v>1.0098990142019517</v>
      </c>
      <c r="W39" s="26">
        <f t="shared" si="44"/>
        <v>8.999100569116518E-2</v>
      </c>
      <c r="X39" s="26">
        <f t="shared" si="45"/>
        <v>0.26997301707349541</v>
      </c>
      <c r="Y39" s="26">
        <f t="shared" si="46"/>
        <v>1.9298069929133868</v>
      </c>
      <c r="Z39" s="26">
        <f t="shared" si="47"/>
        <v>4.0995900010032216</v>
      </c>
      <c r="AA39" s="26">
        <f t="shared" si="48"/>
        <v>2.5197480401552497</v>
      </c>
      <c r="AB39" s="26">
        <f t="shared" si="49"/>
        <v>0</v>
      </c>
      <c r="AC39" s="26">
        <f t="shared" si="12"/>
        <v>99.999999999999986</v>
      </c>
      <c r="AD39" s="26"/>
      <c r="AE39" s="42">
        <f t="shared" si="13"/>
        <v>1.2392588260905544</v>
      </c>
      <c r="AF39" s="42">
        <f t="shared" si="14"/>
        <v>4.3823513198332081E-3</v>
      </c>
      <c r="AG39" s="42">
        <f t="shared" si="15"/>
        <v>0.29972162633530008</v>
      </c>
      <c r="AH39" s="42">
        <f t="shared" si="16"/>
        <v>1.405815888869919E-2</v>
      </c>
      <c r="AI39" s="42">
        <f t="shared" si="17"/>
        <v>1.2687234295143417E-3</v>
      </c>
      <c r="AJ39" s="42">
        <f t="shared" si="18"/>
        <v>6.6990207205376087E-3</v>
      </c>
      <c r="AK39" s="42">
        <f t="shared" si="19"/>
        <v>3.4416715959511492E-2</v>
      </c>
      <c r="AL39" s="42">
        <f t="shared" si="20"/>
        <v>0.13230300178197851</v>
      </c>
      <c r="AM39" s="42">
        <f t="shared" si="21"/>
        <v>5.3505456302316665E-2</v>
      </c>
      <c r="AN39" s="42">
        <f t="shared" si="22"/>
        <v>0</v>
      </c>
      <c r="AO39" s="42">
        <f t="shared" si="23"/>
        <v>1.7856138808282451</v>
      </c>
      <c r="AP39" s="42">
        <f t="shared" si="24"/>
        <v>0.69402396531311261</v>
      </c>
      <c r="AQ39" s="42">
        <f t="shared" si="25"/>
        <v>2.4542547338400416E-3</v>
      </c>
      <c r="AR39" s="42">
        <f t="shared" si="26"/>
        <v>0.16785354860496279</v>
      </c>
      <c r="AS39" s="42">
        <f t="shared" si="27"/>
        <v>7.8730116514206337E-3</v>
      </c>
      <c r="AT39" s="42">
        <f t="shared" si="28"/>
        <v>7.1052507103375152E-4</v>
      </c>
      <c r="AU39" s="42">
        <f t="shared" si="29"/>
        <v>3.7516625472413514E-3</v>
      </c>
      <c r="AV39" s="42">
        <f t="shared" si="30"/>
        <v>1.9274444676442327E-2</v>
      </c>
      <c r="AW39" s="42">
        <f t="shared" si="31"/>
        <v>7.4093847053098988E-2</v>
      </c>
      <c r="AX39" s="42">
        <f t="shared" si="32"/>
        <v>2.9964740348847711E-2</v>
      </c>
      <c r="AY39" s="42">
        <f t="shared" si="33"/>
        <v>0</v>
      </c>
      <c r="AZ39" s="42">
        <f t="shared" si="34"/>
        <v>0.79808255271505923</v>
      </c>
      <c r="BA39" s="42">
        <f t="shared" si="35"/>
        <v>2.0985393948103797</v>
      </c>
      <c r="BB39" s="42">
        <f t="shared" si="36"/>
        <v>0.32273270485921857</v>
      </c>
      <c r="BC39" s="43"/>
      <c r="BD39" s="16">
        <v>23</v>
      </c>
      <c r="BE39" s="122">
        <v>47.080001831054702</v>
      </c>
      <c r="BF39" s="122">
        <v>1.8200000524520901</v>
      </c>
      <c r="BG39" s="122">
        <v>9.7899999618530291</v>
      </c>
      <c r="BH39" s="122"/>
      <c r="BI39" s="122">
        <v>10.439999580383301</v>
      </c>
      <c r="BJ39" s="122">
        <v>14.5200004577637</v>
      </c>
      <c r="BK39" s="122">
        <v>10.460000038146999</v>
      </c>
      <c r="BL39" s="122">
        <v>0.30000001192092901</v>
      </c>
      <c r="BM39" s="122">
        <v>2.0699999332428001</v>
      </c>
      <c r="BN39" s="122">
        <v>0.40000000596046498</v>
      </c>
      <c r="BO39" s="124">
        <v>0</v>
      </c>
      <c r="BP39" s="124">
        <v>0</v>
      </c>
      <c r="BQ39" s="124">
        <v>0</v>
      </c>
      <c r="BR39" s="124">
        <f t="shared" si="37"/>
        <v>96.88000187277801</v>
      </c>
      <c r="BS39" s="124"/>
      <c r="BT39" s="42">
        <v>6.7566688589474202</v>
      </c>
      <c r="BU39" s="42">
        <v>1.2433311410525798</v>
      </c>
      <c r="BV39" s="42">
        <v>0</v>
      </c>
      <c r="BW39" s="42">
        <v>8</v>
      </c>
      <c r="BX39" s="42">
        <v>0.41245344542918905</v>
      </c>
      <c r="BY39" s="42">
        <v>0.19647794353940531</v>
      </c>
      <c r="BZ39" s="42">
        <v>0</v>
      </c>
      <c r="CA39" s="42">
        <v>0.56374606296313345</v>
      </c>
      <c r="CB39" s="42">
        <v>3.1058460129854542</v>
      </c>
      <c r="CC39" s="42">
        <v>0.68928040666887469</v>
      </c>
      <c r="CD39" s="42">
        <v>3.219612841394337E-2</v>
      </c>
      <c r="CE39" s="42">
        <v>5</v>
      </c>
      <c r="CF39" s="42">
        <v>0</v>
      </c>
      <c r="CG39" s="42">
        <v>0</v>
      </c>
      <c r="CH39" s="42">
        <v>4.2671888030589786E-3</v>
      </c>
      <c r="CI39" s="42">
        <v>1.6082359611282477</v>
      </c>
      <c r="CJ39" s="42">
        <v>0.38749685006869328</v>
      </c>
      <c r="CK39" s="42">
        <v>2</v>
      </c>
      <c r="CL39" s="42">
        <v>0.18844926091890102</v>
      </c>
      <c r="CM39" s="42">
        <v>7.3223334731232506E-2</v>
      </c>
      <c r="CN39" s="42">
        <v>0.26167259565013351</v>
      </c>
      <c r="CO39" s="24" t="s">
        <v>622</v>
      </c>
      <c r="CP39" s="24" t="s">
        <v>623</v>
      </c>
      <c r="CQ39" s="40">
        <v>0.81837748458148696</v>
      </c>
      <c r="CR39" s="42">
        <v>0.40336052101261427</v>
      </c>
      <c r="CS39" s="40">
        <v>0.19221012577133975</v>
      </c>
      <c r="CT39" s="40" t="s">
        <v>606</v>
      </c>
      <c r="CU39" s="40"/>
    </row>
    <row r="40" spans="1:99" ht="10.5" customHeight="1">
      <c r="A40" s="16">
        <v>42</v>
      </c>
      <c r="B40" s="17" t="s">
        <v>138</v>
      </c>
      <c r="C40" s="85">
        <v>0.22499999403953599</v>
      </c>
      <c r="D40" s="25">
        <f t="shared" si="39"/>
        <v>224.99999403953601</v>
      </c>
      <c r="E40" s="16">
        <v>899</v>
      </c>
      <c r="F40" s="17" t="s">
        <v>197</v>
      </c>
      <c r="G40" s="18">
        <v>68.050003051757798</v>
      </c>
      <c r="H40" s="18">
        <v>0.37000000476837203</v>
      </c>
      <c r="I40" s="18">
        <v>16.690000534057599</v>
      </c>
      <c r="J40" s="18">
        <v>3.3399999141693102</v>
      </c>
      <c r="K40" s="18">
        <v>7.9999998211860698E-2</v>
      </c>
      <c r="L40" s="18">
        <v>1.08000004291534</v>
      </c>
      <c r="M40" s="18">
        <v>3.96000003814697</v>
      </c>
      <c r="N40" s="18">
        <v>4.6100001335143999</v>
      </c>
      <c r="O40" s="18">
        <v>1.8200000524520901</v>
      </c>
      <c r="P40" s="18"/>
      <c r="Q40" s="26">
        <f t="shared" si="1"/>
        <v>100.00000376999375</v>
      </c>
      <c r="R40" s="26"/>
      <c r="S40" s="26">
        <f t="shared" si="40"/>
        <v>68.050000486277028</v>
      </c>
      <c r="T40" s="26">
        <f t="shared" si="41"/>
        <v>0.3699999908193955</v>
      </c>
      <c r="U40" s="26">
        <f t="shared" si="42"/>
        <v>16.689999904845646</v>
      </c>
      <c r="V40" s="26">
        <f t="shared" si="43"/>
        <v>3.3399997882515269</v>
      </c>
      <c r="W40" s="26">
        <f t="shared" si="44"/>
        <v>7.9999995195865869E-2</v>
      </c>
      <c r="X40" s="26">
        <f t="shared" si="45"/>
        <v>1.0800000021994074</v>
      </c>
      <c r="Y40" s="26">
        <f t="shared" si="46"/>
        <v>3.9599998888552217</v>
      </c>
      <c r="Z40" s="26">
        <f t="shared" si="47"/>
        <v>4.6099999597176895</v>
      </c>
      <c r="AA40" s="26">
        <f t="shared" si="48"/>
        <v>1.8199999838382042</v>
      </c>
      <c r="AB40" s="26">
        <f t="shared" si="49"/>
        <v>0</v>
      </c>
      <c r="AC40" s="26">
        <f t="shared" si="12"/>
        <v>99.999999999999986</v>
      </c>
      <c r="AD40" s="26"/>
      <c r="AE40" s="42">
        <f t="shared" si="13"/>
        <v>1.1325754490234188</v>
      </c>
      <c r="AF40" s="42">
        <f t="shared" si="14"/>
        <v>4.6327715338526886E-3</v>
      </c>
      <c r="AG40" s="42">
        <f t="shared" si="15"/>
        <v>0.32737920098327528</v>
      </c>
      <c r="AH40" s="42">
        <f t="shared" si="16"/>
        <v>4.6489356361376952E-2</v>
      </c>
      <c r="AI40" s="42">
        <f t="shared" si="17"/>
        <v>1.127754089548113E-3</v>
      </c>
      <c r="AJ40" s="42">
        <f t="shared" si="18"/>
        <v>2.6796082882150334E-2</v>
      </c>
      <c r="AK40" s="42">
        <f t="shared" si="19"/>
        <v>7.0616684050026746E-2</v>
      </c>
      <c r="AL40" s="42">
        <f t="shared" si="20"/>
        <v>0.14876021221125757</v>
      </c>
      <c r="AM40" s="42">
        <f t="shared" si="21"/>
        <v>3.8642830957834516E-2</v>
      </c>
      <c r="AN40" s="42">
        <f t="shared" si="22"/>
        <v>0</v>
      </c>
      <c r="AO40" s="42">
        <f t="shared" si="23"/>
        <v>1.7970203420927409</v>
      </c>
      <c r="AP40" s="42">
        <f t="shared" si="24"/>
        <v>0.63025188001181165</v>
      </c>
      <c r="AQ40" s="42">
        <f t="shared" si="25"/>
        <v>2.5780295444277168E-3</v>
      </c>
      <c r="AR40" s="42">
        <f t="shared" si="26"/>
        <v>0.18217890655707439</v>
      </c>
      <c r="AS40" s="42">
        <f t="shared" si="27"/>
        <v>2.5870244911772804E-2</v>
      </c>
      <c r="AT40" s="42">
        <f t="shared" si="28"/>
        <v>6.2756890566679612E-4</v>
      </c>
      <c r="AU40" s="42">
        <f t="shared" si="29"/>
        <v>1.4911396523728077E-2</v>
      </c>
      <c r="AV40" s="42">
        <f t="shared" si="30"/>
        <v>3.9296541277762762E-2</v>
      </c>
      <c r="AW40" s="42">
        <f t="shared" si="31"/>
        <v>8.2781596138203503E-2</v>
      </c>
      <c r="AX40" s="42">
        <f t="shared" si="32"/>
        <v>2.1503836129552412E-2</v>
      </c>
      <c r="AY40" s="42">
        <f t="shared" si="33"/>
        <v>0</v>
      </c>
      <c r="AZ40" s="42">
        <f t="shared" si="34"/>
        <v>0.73453731227956753</v>
      </c>
      <c r="BA40" s="42">
        <f t="shared" si="35"/>
        <v>1.734931055626227</v>
      </c>
      <c r="BB40" s="42">
        <f t="shared" si="36"/>
        <v>0.36563993009726031</v>
      </c>
      <c r="BC40" s="43"/>
      <c r="BD40" s="16">
        <v>42</v>
      </c>
      <c r="BE40" s="122">
        <v>45.639999389648402</v>
      </c>
      <c r="BF40" s="122">
        <v>1.96000003814697</v>
      </c>
      <c r="BG40" s="122">
        <v>10.560000419616699</v>
      </c>
      <c r="BH40" s="122"/>
      <c r="BI40" s="122">
        <v>12.439999580383301</v>
      </c>
      <c r="BJ40" s="122">
        <v>13.8599996566772</v>
      </c>
      <c r="BK40" s="122">
        <v>10.75</v>
      </c>
      <c r="BL40" s="122">
        <v>0.21999999880790699</v>
      </c>
      <c r="BM40" s="122">
        <v>2.2000000476837198</v>
      </c>
      <c r="BN40" s="122">
        <v>0.37000000476837203</v>
      </c>
      <c r="BO40" s="124">
        <v>0</v>
      </c>
      <c r="BP40" s="124">
        <v>0</v>
      </c>
      <c r="BQ40" s="124">
        <v>0</v>
      </c>
      <c r="BR40" s="124">
        <f t="shared" si="37"/>
        <v>97.99999913573258</v>
      </c>
      <c r="BS40" s="124"/>
      <c r="BT40" s="42">
        <v>6.5367427987010123</v>
      </c>
      <c r="BU40" s="42">
        <v>1.4632572012989877</v>
      </c>
      <c r="BV40" s="42">
        <v>0</v>
      </c>
      <c r="BW40" s="42">
        <v>8</v>
      </c>
      <c r="BX40" s="42">
        <v>0.31914079045654575</v>
      </c>
      <c r="BY40" s="42">
        <v>0.21116312794262004</v>
      </c>
      <c r="BZ40" s="42">
        <v>0</v>
      </c>
      <c r="CA40" s="42">
        <v>0.73295975273967429</v>
      </c>
      <c r="CB40" s="42">
        <v>2.9586671687147819</v>
      </c>
      <c r="CC40" s="42">
        <v>0.75708644372199463</v>
      </c>
      <c r="CD40" s="42">
        <v>2.0982716424383874E-2</v>
      </c>
      <c r="CE40" s="42">
        <v>5</v>
      </c>
      <c r="CF40" s="42">
        <v>0</v>
      </c>
      <c r="CG40" s="42">
        <v>0</v>
      </c>
      <c r="CH40" s="42">
        <v>5.7028966980192525E-3</v>
      </c>
      <c r="CI40" s="42">
        <v>1.6494765680101475</v>
      </c>
      <c r="CJ40" s="42">
        <v>0.34482053529183321</v>
      </c>
      <c r="CK40" s="42">
        <v>2</v>
      </c>
      <c r="CL40" s="42">
        <v>0.26605651861109092</v>
      </c>
      <c r="CM40" s="42">
        <v>6.759441889826695E-2</v>
      </c>
      <c r="CN40" s="42">
        <v>0.33365093750935787</v>
      </c>
      <c r="CO40" s="24" t="s">
        <v>622</v>
      </c>
      <c r="CP40" s="24" t="s">
        <v>623</v>
      </c>
      <c r="CQ40" s="40">
        <v>0.79624955723974922</v>
      </c>
      <c r="CR40" s="42">
        <v>0.50351995219311407</v>
      </c>
      <c r="CS40" s="40">
        <v>0.29022476170464739</v>
      </c>
      <c r="CT40" s="40" t="s">
        <v>606</v>
      </c>
      <c r="CU40" s="40"/>
    </row>
    <row r="41" spans="1:99" ht="10.5" customHeight="1">
      <c r="A41" s="16">
        <v>43</v>
      </c>
      <c r="B41" s="17" t="s">
        <v>138</v>
      </c>
      <c r="C41" s="85">
        <v>0.22499999403953599</v>
      </c>
      <c r="D41" s="25">
        <f t="shared" si="39"/>
        <v>224.99999403953601</v>
      </c>
      <c r="E41" s="16">
        <v>899</v>
      </c>
      <c r="F41" s="17" t="s">
        <v>197</v>
      </c>
      <c r="G41" s="18">
        <v>69.650001525878906</v>
      </c>
      <c r="H41" s="18">
        <v>0.37999999523162797</v>
      </c>
      <c r="I41" s="18">
        <v>15.920000076293899</v>
      </c>
      <c r="J41" s="18">
        <v>3.1500000953674299</v>
      </c>
      <c r="K41" s="18">
        <v>7.9999998211860698E-2</v>
      </c>
      <c r="L41" s="18">
        <v>0.89999997615814198</v>
      </c>
      <c r="M41" s="18">
        <v>3.3399999141693102</v>
      </c>
      <c r="N41" s="18">
        <v>4.5900001525878897</v>
      </c>
      <c r="O41" s="18">
        <v>1.9900000095367401</v>
      </c>
      <c r="P41" s="18"/>
      <c r="Q41" s="26">
        <f t="shared" si="1"/>
        <v>100.00000174343582</v>
      </c>
      <c r="R41" s="26"/>
      <c r="S41" s="26">
        <f t="shared" si="40"/>
        <v>69.650000311575852</v>
      </c>
      <c r="T41" s="26">
        <f t="shared" si="41"/>
        <v>0.37999998860657208</v>
      </c>
      <c r="U41" s="26">
        <f t="shared" si="42"/>
        <v>15.919999798738921</v>
      </c>
      <c r="V41" s="26">
        <f t="shared" si="43"/>
        <v>3.1500000404492008</v>
      </c>
      <c r="W41" s="26">
        <f t="shared" si="44"/>
        <v>7.9999996817112104E-2</v>
      </c>
      <c r="X41" s="26">
        <f t="shared" si="45"/>
        <v>0.89999996046722031</v>
      </c>
      <c r="Y41" s="26">
        <f t="shared" si="46"/>
        <v>3.3399998559385566</v>
      </c>
      <c r="Z41" s="26">
        <f t="shared" si="47"/>
        <v>4.5900000725641839</v>
      </c>
      <c r="AA41" s="26">
        <f t="shared" si="48"/>
        <v>1.9899999748423678</v>
      </c>
      <c r="AB41" s="26">
        <f t="shared" si="49"/>
        <v>0</v>
      </c>
      <c r="AC41" s="26">
        <f t="shared" si="12"/>
        <v>99.999999999999986</v>
      </c>
      <c r="AD41" s="26"/>
      <c r="AE41" s="42">
        <f t="shared" si="13"/>
        <v>1.1592046761945951</v>
      </c>
      <c r="AF41" s="42">
        <f t="shared" si="14"/>
        <v>4.7579814542849132E-3</v>
      </c>
      <c r="AG41" s="42">
        <f t="shared" si="15"/>
        <v>0.31227541868530362</v>
      </c>
      <c r="AH41" s="42">
        <f t="shared" si="16"/>
        <v>4.3844754711117782E-2</v>
      </c>
      <c r="AI41" s="42">
        <f t="shared" si="17"/>
        <v>1.127754089548113E-3</v>
      </c>
      <c r="AJ41" s="42">
        <f t="shared" si="18"/>
        <v>2.2330067589596717E-2</v>
      </c>
      <c r="AK41" s="42">
        <f t="shared" si="19"/>
        <v>5.956053444291836E-2</v>
      </c>
      <c r="AL41" s="42">
        <f t="shared" si="20"/>
        <v>0.14811483231523126</v>
      </c>
      <c r="AM41" s="42">
        <f t="shared" si="21"/>
        <v>4.2252325141975036E-2</v>
      </c>
      <c r="AN41" s="42">
        <f t="shared" si="22"/>
        <v>0</v>
      </c>
      <c r="AO41" s="42">
        <f t="shared" si="23"/>
        <v>1.7934683446245709</v>
      </c>
      <c r="AP41" s="42">
        <f t="shared" si="24"/>
        <v>0.6463479992100184</v>
      </c>
      <c r="AQ41" s="42">
        <f t="shared" si="25"/>
        <v>2.6529497822170415E-3</v>
      </c>
      <c r="AR41" s="42">
        <f t="shared" si="26"/>
        <v>0.17411816585515069</v>
      </c>
      <c r="AS41" s="42">
        <f t="shared" si="27"/>
        <v>2.4446907492139684E-2</v>
      </c>
      <c r="AT41" s="42">
        <f t="shared" si="28"/>
        <v>6.2881181757584194E-4</v>
      </c>
      <c r="AU41" s="42">
        <f t="shared" si="29"/>
        <v>1.2450773194032091E-2</v>
      </c>
      <c r="AV41" s="42">
        <f t="shared" si="30"/>
        <v>3.3209693731943872E-2</v>
      </c>
      <c r="AW41" s="42">
        <f t="shared" si="31"/>
        <v>8.2585696457461777E-2</v>
      </c>
      <c r="AX41" s="42">
        <f t="shared" si="32"/>
        <v>2.3559002459460621E-2</v>
      </c>
      <c r="AY41" s="42">
        <f t="shared" si="33"/>
        <v>0</v>
      </c>
      <c r="AZ41" s="42">
        <f t="shared" si="34"/>
        <v>0.75249269812694075</v>
      </c>
      <c r="BA41" s="42">
        <f t="shared" si="35"/>
        <v>1.9634850873243426</v>
      </c>
      <c r="BB41" s="42">
        <f t="shared" si="36"/>
        <v>0.33744053725030732</v>
      </c>
      <c r="BC41" s="43"/>
      <c r="BD41" s="16">
        <v>43</v>
      </c>
      <c r="BE41" s="122">
        <v>45.740001678466797</v>
      </c>
      <c r="BF41" s="122">
        <v>2.2599999904632599</v>
      </c>
      <c r="BG41" s="122">
        <v>10.060000419616699</v>
      </c>
      <c r="BH41" s="122"/>
      <c r="BI41" s="122">
        <v>13.4799995422363</v>
      </c>
      <c r="BJ41" s="122">
        <v>13.829999923706101</v>
      </c>
      <c r="BK41" s="122">
        <v>10.3999996185303</v>
      </c>
      <c r="BL41" s="122">
        <v>0.20999999344348899</v>
      </c>
      <c r="BM41" s="122">
        <v>2.2200000286102299</v>
      </c>
      <c r="BN41" s="122">
        <v>0.33000001311302202</v>
      </c>
      <c r="BO41" s="124">
        <v>0</v>
      </c>
      <c r="BP41" s="124">
        <v>0</v>
      </c>
      <c r="BQ41" s="124">
        <v>0</v>
      </c>
      <c r="BR41" s="124">
        <f t="shared" si="37"/>
        <v>98.530001208186192</v>
      </c>
      <c r="BS41" s="124"/>
      <c r="BT41" s="42">
        <v>6.5362141066817143</v>
      </c>
      <c r="BU41" s="42">
        <v>1.4637858933182857</v>
      </c>
      <c r="BV41" s="42">
        <v>0</v>
      </c>
      <c r="BW41" s="42">
        <v>8</v>
      </c>
      <c r="BX41" s="42">
        <v>0.23036884235303523</v>
      </c>
      <c r="BY41" s="42">
        <v>0.24293202516185217</v>
      </c>
      <c r="BZ41" s="42">
        <v>0</v>
      </c>
      <c r="CA41" s="42">
        <v>0.77757643351750261</v>
      </c>
      <c r="CB41" s="42">
        <v>2.9455703343672766</v>
      </c>
      <c r="CC41" s="42">
        <v>0.80355236460033375</v>
      </c>
      <c r="CD41" s="42">
        <v>0</v>
      </c>
      <c r="CE41" s="42">
        <v>5</v>
      </c>
      <c r="CF41" s="42">
        <v>0</v>
      </c>
      <c r="CG41" s="42">
        <v>2.9826804273936247E-2</v>
      </c>
      <c r="CH41" s="42">
        <v>2.541488300227809E-2</v>
      </c>
      <c r="CI41" s="42">
        <v>1.5921549673547102</v>
      </c>
      <c r="CJ41" s="42">
        <v>0.35260334536907556</v>
      </c>
      <c r="CK41" s="42">
        <v>2</v>
      </c>
      <c r="CL41" s="42">
        <v>0.26242966857031758</v>
      </c>
      <c r="CM41" s="42">
        <v>6.0150243922808808E-2</v>
      </c>
      <c r="CN41" s="42">
        <v>0.3225799124931264</v>
      </c>
      <c r="CO41" s="24" t="s">
        <v>622</v>
      </c>
      <c r="CP41" s="24" t="s">
        <v>623</v>
      </c>
      <c r="CQ41" s="40">
        <v>0.77946803254200525</v>
      </c>
      <c r="CR41" s="42">
        <v>0.54679840350898146</v>
      </c>
      <c r="CS41" s="40">
        <v>0.27848360399523492</v>
      </c>
      <c r="CT41" s="40" t="s">
        <v>606</v>
      </c>
      <c r="CU41" s="40"/>
    </row>
    <row r="42" spans="1:99" ht="10.5" customHeight="1">
      <c r="A42" s="16">
        <v>65</v>
      </c>
      <c r="B42" s="17" t="s">
        <v>191</v>
      </c>
      <c r="C42" s="85">
        <v>0.38899999856948902</v>
      </c>
      <c r="D42" s="25">
        <f t="shared" si="39"/>
        <v>388.99999856948904</v>
      </c>
      <c r="E42" s="16">
        <v>780</v>
      </c>
      <c r="F42" s="17" t="s">
        <v>197</v>
      </c>
      <c r="G42" s="18">
        <v>74.940002441406193</v>
      </c>
      <c r="H42" s="18">
        <v>9.00000035762787E-2</v>
      </c>
      <c r="I42" s="18">
        <v>15.439999580383301</v>
      </c>
      <c r="J42" s="18">
        <v>0.87999999523162797</v>
      </c>
      <c r="K42" s="18">
        <v>5.9999998658895499E-2</v>
      </c>
      <c r="L42" s="18">
        <v>0.25</v>
      </c>
      <c r="M42" s="18">
        <v>2.3299999237060498</v>
      </c>
      <c r="N42" s="18">
        <v>3.5299999713897701</v>
      </c>
      <c r="O42" s="18">
        <v>2.4700000286102299</v>
      </c>
      <c r="P42" s="18"/>
      <c r="Q42" s="26">
        <f t="shared" si="1"/>
        <v>99.990001942962351</v>
      </c>
      <c r="R42" s="26"/>
      <c r="S42" s="26">
        <f t="shared" si="40"/>
        <v>74.947495734778045</v>
      </c>
      <c r="T42" s="26">
        <f t="shared" si="41"/>
        <v>9.0009002727710438E-2</v>
      </c>
      <c r="U42" s="26">
        <f t="shared" si="42"/>
        <v>15.441543434703394</v>
      </c>
      <c r="V42" s="26">
        <f t="shared" si="43"/>
        <v>0.88008798693054269</v>
      </c>
      <c r="W42" s="26">
        <f t="shared" si="44"/>
        <v>6.0005998092810826E-2</v>
      </c>
      <c r="X42" s="26">
        <f t="shared" si="45"/>
        <v>0.25002499764187264</v>
      </c>
      <c r="Y42" s="26">
        <f t="shared" si="46"/>
        <v>2.3302329017206738</v>
      </c>
      <c r="Z42" s="26">
        <f t="shared" si="47"/>
        <v>3.5303529380901506</v>
      </c>
      <c r="AA42" s="26">
        <f t="shared" si="48"/>
        <v>2.4702470053147922</v>
      </c>
      <c r="AB42" s="26">
        <f t="shared" si="49"/>
        <v>0</v>
      </c>
      <c r="AC42" s="26">
        <f t="shared" si="12"/>
        <v>99.999999999999986</v>
      </c>
      <c r="AD42" s="26"/>
      <c r="AE42" s="42">
        <f t="shared" si="13"/>
        <v>1.2472476577309912</v>
      </c>
      <c r="AF42" s="42">
        <f t="shared" si="14"/>
        <v>1.1268904033551121E-3</v>
      </c>
      <c r="AG42" s="42">
        <f t="shared" si="15"/>
        <v>0.30286006974615148</v>
      </c>
      <c r="AH42" s="42">
        <f t="shared" si="16"/>
        <v>1.2248692942409264E-2</v>
      </c>
      <c r="AI42" s="42">
        <f t="shared" si="17"/>
        <v>8.4581556716108435E-4</v>
      </c>
      <c r="AJ42" s="42">
        <f t="shared" si="18"/>
        <v>6.2027967169837536E-3</v>
      </c>
      <c r="AK42" s="42">
        <f t="shared" si="19"/>
        <v>4.1549713854530518E-2</v>
      </c>
      <c r="AL42" s="42">
        <f t="shared" si="20"/>
        <v>0.11390965935815521</v>
      </c>
      <c r="AM42" s="42">
        <f t="shared" si="21"/>
        <v>5.2443841110243111E-2</v>
      </c>
      <c r="AN42" s="42">
        <f t="shared" si="22"/>
        <v>0</v>
      </c>
      <c r="AO42" s="42">
        <f t="shared" si="23"/>
        <v>1.7784351374299805</v>
      </c>
      <c r="AP42" s="42">
        <f t="shared" si="24"/>
        <v>0.70131748495106261</v>
      </c>
      <c r="AQ42" s="42">
        <f t="shared" si="25"/>
        <v>6.3364155354216816E-4</v>
      </c>
      <c r="AR42" s="42">
        <f t="shared" si="26"/>
        <v>0.17029581983170614</v>
      </c>
      <c r="AS42" s="42">
        <f t="shared" si="27"/>
        <v>6.8873430830375237E-3</v>
      </c>
      <c r="AT42" s="42">
        <f t="shared" si="28"/>
        <v>4.7559539808877922E-4</v>
      </c>
      <c r="AU42" s="42">
        <f t="shared" si="29"/>
        <v>3.4877834937221412E-3</v>
      </c>
      <c r="AV42" s="42">
        <f t="shared" si="30"/>
        <v>2.3363075200242656E-2</v>
      </c>
      <c r="AW42" s="42">
        <f t="shared" si="31"/>
        <v>6.4050499768446012E-2</v>
      </c>
      <c r="AX42" s="42">
        <f t="shared" si="32"/>
        <v>2.9488756720152186E-2</v>
      </c>
      <c r="AY42" s="42">
        <f t="shared" si="33"/>
        <v>0</v>
      </c>
      <c r="AZ42" s="42">
        <f t="shared" si="34"/>
        <v>0.79485674143966079</v>
      </c>
      <c r="BA42" s="42">
        <f t="shared" si="35"/>
        <v>1.9747048793121598</v>
      </c>
      <c r="BB42" s="42">
        <f t="shared" si="36"/>
        <v>0.33616780170516608</v>
      </c>
      <c r="BC42" s="43"/>
      <c r="BD42" s="16">
        <v>65</v>
      </c>
      <c r="BE42" s="122">
        <v>47.25</v>
      </c>
      <c r="BF42" s="122">
        <v>1.0199999809265099</v>
      </c>
      <c r="BG42" s="122">
        <v>10.4899997711182</v>
      </c>
      <c r="BH42" s="122"/>
      <c r="BI42" s="122">
        <v>12.3500003814697</v>
      </c>
      <c r="BJ42" s="122">
        <v>13.2600002288818</v>
      </c>
      <c r="BK42" s="122">
        <v>10.1499996185303</v>
      </c>
      <c r="BL42" s="122">
        <v>0.40000000596046498</v>
      </c>
      <c r="BM42" s="122">
        <v>1.8200000524520901</v>
      </c>
      <c r="BN42" s="122">
        <v>0.40000000596046498</v>
      </c>
      <c r="BO42" s="124">
        <v>0</v>
      </c>
      <c r="BP42" s="124">
        <v>0</v>
      </c>
      <c r="BQ42" s="124">
        <v>0</v>
      </c>
      <c r="BR42" s="124">
        <f t="shared" si="37"/>
        <v>97.14000004529953</v>
      </c>
      <c r="BS42" s="124"/>
      <c r="BT42" s="42">
        <v>6.8094044479770153</v>
      </c>
      <c r="BU42" s="42">
        <v>1.1905955520229847</v>
      </c>
      <c r="BV42" s="42">
        <v>0</v>
      </c>
      <c r="BW42" s="42">
        <v>8</v>
      </c>
      <c r="BX42" s="42">
        <v>0.59099449368601653</v>
      </c>
      <c r="BY42" s="42">
        <v>0.11057417822904318</v>
      </c>
      <c r="BZ42" s="42">
        <v>0</v>
      </c>
      <c r="CA42" s="42">
        <v>0.4881589141837992</v>
      </c>
      <c r="CB42" s="42">
        <v>2.8481835555852388</v>
      </c>
      <c r="CC42" s="42">
        <v>0.96208885831590241</v>
      </c>
      <c r="CD42" s="42">
        <v>0</v>
      </c>
      <c r="CE42" s="42">
        <v>5</v>
      </c>
      <c r="CF42" s="42">
        <v>0</v>
      </c>
      <c r="CG42" s="42">
        <v>3.8214696599255582E-2</v>
      </c>
      <c r="CH42" s="42">
        <v>4.882093076115105E-2</v>
      </c>
      <c r="CI42" s="42">
        <v>1.5670947735914169</v>
      </c>
      <c r="CJ42" s="42">
        <v>0.34586959904817638</v>
      </c>
      <c r="CK42" s="42">
        <v>2</v>
      </c>
      <c r="CL42" s="42">
        <v>0.16263404856234376</v>
      </c>
      <c r="CM42" s="42">
        <v>7.3529338180916087E-2</v>
      </c>
      <c r="CN42" s="42">
        <v>0.23616338674325985</v>
      </c>
      <c r="CO42" s="24" t="s">
        <v>622</v>
      </c>
      <c r="CP42" s="24" t="s">
        <v>623</v>
      </c>
      <c r="CQ42" s="40">
        <v>0.74007875661428568</v>
      </c>
      <c r="CR42" s="42">
        <v>0.52249600910088989</v>
      </c>
      <c r="CS42" s="40">
        <v>0.26459447919270279</v>
      </c>
      <c r="CT42" s="40" t="s">
        <v>606</v>
      </c>
      <c r="CU42" s="40"/>
    </row>
    <row r="43" spans="1:99" ht="10.5" customHeight="1">
      <c r="A43" s="25" t="s">
        <v>309</v>
      </c>
      <c r="B43" s="30" t="s">
        <v>304</v>
      </c>
      <c r="C43" s="25"/>
      <c r="D43" s="25">
        <v>200</v>
      </c>
      <c r="E43" s="25">
        <v>1050</v>
      </c>
      <c r="F43" s="30" t="s">
        <v>305</v>
      </c>
      <c r="G43" s="26">
        <v>77.7</v>
      </c>
      <c r="H43" s="26">
        <v>0.06</v>
      </c>
      <c r="I43" s="26">
        <v>11.2</v>
      </c>
      <c r="J43" s="26">
        <v>0.7</v>
      </c>
      <c r="K43" s="26">
        <v>0.06</v>
      </c>
      <c r="L43" s="26">
        <v>0.11</v>
      </c>
      <c r="M43" s="26">
        <v>0.47</v>
      </c>
      <c r="N43" s="26">
        <v>3.51</v>
      </c>
      <c r="O43" s="26">
        <v>4.26</v>
      </c>
      <c r="P43" s="26">
        <v>0.05</v>
      </c>
      <c r="Q43" s="26">
        <f t="shared" si="1"/>
        <v>98.120000000000019</v>
      </c>
      <c r="R43" s="26"/>
      <c r="S43" s="26">
        <f t="shared" si="40"/>
        <v>79.188748471259672</v>
      </c>
      <c r="T43" s="26">
        <f t="shared" si="41"/>
        <v>6.114961271911943E-2</v>
      </c>
      <c r="U43" s="26">
        <f t="shared" si="42"/>
        <v>11.414594374235627</v>
      </c>
      <c r="V43" s="26">
        <f t="shared" si="43"/>
        <v>0.71341214838972666</v>
      </c>
      <c r="W43" s="26">
        <f t="shared" si="44"/>
        <v>6.114961271911943E-2</v>
      </c>
      <c r="X43" s="26">
        <f t="shared" si="45"/>
        <v>0.11210762331838563</v>
      </c>
      <c r="Y43" s="26">
        <f t="shared" si="46"/>
        <v>0.47900529963310223</v>
      </c>
      <c r="Z43" s="26">
        <f t="shared" si="47"/>
        <v>3.5772523440684862</v>
      </c>
      <c r="AA43" s="26">
        <f t="shared" si="48"/>
        <v>4.3416225030574793</v>
      </c>
      <c r="AB43" s="26">
        <f t="shared" si="49"/>
        <v>5.0958010599266197E-2</v>
      </c>
      <c r="AC43" s="26">
        <f t="shared" si="12"/>
        <v>99.999999999999972</v>
      </c>
      <c r="AD43" s="26"/>
      <c r="AE43" s="42">
        <f t="shared" si="13"/>
        <v>1.2931830777757252</v>
      </c>
      <c r="AF43" s="42">
        <f t="shared" si="14"/>
        <v>7.5126023905100806E-4</v>
      </c>
      <c r="AG43" s="42">
        <f t="shared" si="15"/>
        <v>0.21969124827351119</v>
      </c>
      <c r="AH43" s="42">
        <f t="shared" si="16"/>
        <v>9.743278529711432E-3</v>
      </c>
      <c r="AI43" s="42">
        <f t="shared" si="17"/>
        <v>8.4581558606653588E-4</v>
      </c>
      <c r="AJ43" s="42">
        <f t="shared" si="18"/>
        <v>2.7292305554728513E-3</v>
      </c>
      <c r="AK43" s="42">
        <f t="shared" si="19"/>
        <v>8.3812730262102005E-3</v>
      </c>
      <c r="AL43" s="42">
        <f t="shared" si="20"/>
        <v>0.1132642797698702</v>
      </c>
      <c r="AM43" s="42">
        <f t="shared" si="21"/>
        <v>9.0449700624230328E-2</v>
      </c>
      <c r="AN43" s="42">
        <f t="shared" si="22"/>
        <v>7.0450060347521689E-4</v>
      </c>
      <c r="AO43" s="42">
        <f t="shared" si="23"/>
        <v>1.739743664983324</v>
      </c>
      <c r="AP43" s="42">
        <f t="shared" si="24"/>
        <v>0.74331817025936442</v>
      </c>
      <c r="AQ43" s="42">
        <f t="shared" si="25"/>
        <v>4.3182237370481194E-4</v>
      </c>
      <c r="AR43" s="42">
        <f t="shared" si="26"/>
        <v>0.126277941225104</v>
      </c>
      <c r="AS43" s="42">
        <f t="shared" si="27"/>
        <v>5.6004104086246663E-3</v>
      </c>
      <c r="AT43" s="42">
        <f t="shared" si="28"/>
        <v>4.8617253397191897E-4</v>
      </c>
      <c r="AU43" s="42">
        <f t="shared" si="29"/>
        <v>1.5687544150356264E-3</v>
      </c>
      <c r="AV43" s="42">
        <f t="shared" si="30"/>
        <v>4.8175332923488688E-3</v>
      </c>
      <c r="AW43" s="42">
        <f t="shared" si="31"/>
        <v>6.5104004716094704E-2</v>
      </c>
      <c r="AX43" s="42">
        <f t="shared" si="32"/>
        <v>5.1990245715363662E-2</v>
      </c>
      <c r="AY43" s="42">
        <f t="shared" si="33"/>
        <v>4.0494506038737021E-4</v>
      </c>
      <c r="AZ43" s="42">
        <f t="shared" si="34"/>
        <v>0.8604124206908228</v>
      </c>
      <c r="BA43" s="42">
        <f t="shared" si="35"/>
        <v>3.5699726833900134</v>
      </c>
      <c r="BB43" s="42">
        <f t="shared" si="36"/>
        <v>0.21881968871161792</v>
      </c>
      <c r="BC43" s="42"/>
      <c r="BD43" s="25" t="s">
        <v>309</v>
      </c>
      <c r="BE43" s="150">
        <v>45.9</v>
      </c>
      <c r="BF43" s="122">
        <v>1.43</v>
      </c>
      <c r="BG43" s="150">
        <v>6.9</v>
      </c>
      <c r="BH43" s="122">
        <v>0</v>
      </c>
      <c r="BI43" s="150">
        <v>19</v>
      </c>
      <c r="BJ43" s="150">
        <v>11.3</v>
      </c>
      <c r="BK43" s="150">
        <v>10.9</v>
      </c>
      <c r="BL43" s="122">
        <v>0.69</v>
      </c>
      <c r="BM43" s="122">
        <v>1.62</v>
      </c>
      <c r="BN43" s="122">
        <v>0.76</v>
      </c>
      <c r="BO43" s="122">
        <v>0</v>
      </c>
      <c r="BP43" s="122">
        <v>0</v>
      </c>
      <c r="BQ43" s="122">
        <v>0</v>
      </c>
      <c r="BR43" s="122">
        <f t="shared" si="37"/>
        <v>98.5</v>
      </c>
      <c r="BS43" s="122"/>
      <c r="BT43" s="42">
        <v>6.8370437848382366</v>
      </c>
      <c r="BU43" s="42">
        <v>1.1629562151617634</v>
      </c>
      <c r="BV43" s="42">
        <v>0</v>
      </c>
      <c r="BW43" s="42">
        <v>8</v>
      </c>
      <c r="BX43" s="42">
        <v>4.8282511280463458E-2</v>
      </c>
      <c r="BY43" s="42">
        <v>0.160227830613665</v>
      </c>
      <c r="BZ43" s="42">
        <v>0</v>
      </c>
      <c r="CA43" s="42">
        <v>0.36089172786606838</v>
      </c>
      <c r="CB43" s="42">
        <v>2.5087145286890538</v>
      </c>
      <c r="CC43" s="42">
        <v>1.9218834015507493</v>
      </c>
      <c r="CD43" s="42">
        <v>0</v>
      </c>
      <c r="CE43" s="42">
        <v>5</v>
      </c>
      <c r="CF43" s="42">
        <v>0</v>
      </c>
      <c r="CG43" s="42">
        <v>8.4086542511039308E-2</v>
      </c>
      <c r="CH43" s="42">
        <v>8.7044935180801503E-2</v>
      </c>
      <c r="CI43" s="42">
        <v>1.7394185312083681</v>
      </c>
      <c r="CJ43" s="42">
        <v>8.9449991099791015E-2</v>
      </c>
      <c r="CK43" s="42">
        <v>2</v>
      </c>
      <c r="CL43" s="42">
        <v>0.37837782981459611</v>
      </c>
      <c r="CM43" s="42">
        <v>0.14439847607309061</v>
      </c>
      <c r="CN43" s="42">
        <v>0.52277630588768675</v>
      </c>
      <c r="CO43" s="24" t="s">
        <v>622</v>
      </c>
      <c r="CP43" s="24" t="s">
        <v>627</v>
      </c>
      <c r="CQ43" s="40">
        <v>0.55567881738598424</v>
      </c>
      <c r="CR43" s="42">
        <v>0.94326711862011725</v>
      </c>
      <c r="CS43" s="40">
        <v>0.26422250316055623</v>
      </c>
      <c r="CT43" s="40" t="s">
        <v>606</v>
      </c>
      <c r="CU43" s="40"/>
    </row>
    <row r="44" spans="1:99" ht="10.5" customHeight="1">
      <c r="A44" s="12">
        <v>1442</v>
      </c>
      <c r="B44" s="13" t="s">
        <v>42</v>
      </c>
      <c r="C44" s="86">
        <v>2</v>
      </c>
      <c r="D44" s="25">
        <f t="shared" ref="D44:D51" si="50">C44*1000</f>
        <v>2000</v>
      </c>
      <c r="E44" s="12">
        <v>1050</v>
      </c>
      <c r="F44" s="14" t="s">
        <v>41</v>
      </c>
      <c r="G44" s="15">
        <v>39.86</v>
      </c>
      <c r="H44" s="15">
        <v>2.06</v>
      </c>
      <c r="I44" s="15">
        <v>15.29</v>
      </c>
      <c r="J44" s="15">
        <v>8.85</v>
      </c>
      <c r="K44" s="15">
        <v>0.17</v>
      </c>
      <c r="L44" s="15">
        <v>4.8499999999999996</v>
      </c>
      <c r="M44" s="15">
        <v>7.5</v>
      </c>
      <c r="N44" s="15">
        <v>3.12</v>
      </c>
      <c r="O44" s="15">
        <v>1.85</v>
      </c>
      <c r="P44" s="15"/>
      <c r="Q44" s="26">
        <f t="shared" si="1"/>
        <v>83.55</v>
      </c>
      <c r="R44" s="26"/>
      <c r="S44" s="26">
        <f t="shared" si="40"/>
        <v>47.707959305804906</v>
      </c>
      <c r="T44" s="26">
        <f t="shared" si="41"/>
        <v>2.4655894673847998</v>
      </c>
      <c r="U44" s="26">
        <f t="shared" si="42"/>
        <v>18.300418910831837</v>
      </c>
      <c r="V44" s="26">
        <f t="shared" si="43"/>
        <v>10.59245960502693</v>
      </c>
      <c r="W44" s="26">
        <f t="shared" si="44"/>
        <v>0.20347097546379417</v>
      </c>
      <c r="X44" s="26">
        <f t="shared" si="45"/>
        <v>5.8049072411729501</v>
      </c>
      <c r="Y44" s="26">
        <f t="shared" si="46"/>
        <v>8.9766606822262123</v>
      </c>
      <c r="Z44" s="26">
        <f t="shared" si="47"/>
        <v>3.7342908438061047</v>
      </c>
      <c r="AA44" s="26">
        <f t="shared" si="48"/>
        <v>2.2142429682824658</v>
      </c>
      <c r="AB44" s="26">
        <f t="shared" si="49"/>
        <v>0</v>
      </c>
      <c r="AC44" s="26">
        <f t="shared" si="12"/>
        <v>100</v>
      </c>
      <c r="AD44" s="26"/>
      <c r="AE44" s="42">
        <f t="shared" si="13"/>
        <v>0.66340125457066157</v>
      </c>
      <c r="AF44" s="42">
        <f t="shared" si="14"/>
        <v>2.5793268207417945E-2</v>
      </c>
      <c r="AG44" s="42">
        <f t="shared" si="15"/>
        <v>0.29991778447339162</v>
      </c>
      <c r="AH44" s="42">
        <f t="shared" si="16"/>
        <v>0.12318287855420883</v>
      </c>
      <c r="AI44" s="42">
        <f t="shared" si="17"/>
        <v>2.3964774938551852E-3</v>
      </c>
      <c r="AJ44" s="42">
        <f t="shared" si="18"/>
        <v>0.12033425630948481</v>
      </c>
      <c r="AK44" s="42">
        <f t="shared" si="19"/>
        <v>0.13374371850335429</v>
      </c>
      <c r="AL44" s="42">
        <f t="shared" si="20"/>
        <v>0.1006793597954402</v>
      </c>
      <c r="AM44" s="42">
        <f t="shared" si="21"/>
        <v>3.927979956686059E-2</v>
      </c>
      <c r="AN44" s="42">
        <f t="shared" si="22"/>
        <v>0</v>
      </c>
      <c r="AO44" s="42">
        <f t="shared" si="23"/>
        <v>1.5087287974746753</v>
      </c>
      <c r="AP44" s="42">
        <f t="shared" si="24"/>
        <v>0.439708750625738</v>
      </c>
      <c r="AQ44" s="42">
        <f t="shared" si="25"/>
        <v>1.7096026966934658E-2</v>
      </c>
      <c r="AR44" s="42">
        <f t="shared" si="26"/>
        <v>0.1987884005232729</v>
      </c>
      <c r="AS44" s="42">
        <f t="shared" si="27"/>
        <v>8.164680011437013E-2</v>
      </c>
      <c r="AT44" s="42">
        <f t="shared" si="28"/>
        <v>1.5884083990883135E-3</v>
      </c>
      <c r="AU44" s="42">
        <f t="shared" si="29"/>
        <v>7.9758705813066905E-2</v>
      </c>
      <c r="AV44" s="42">
        <f t="shared" si="30"/>
        <v>8.864662670137656E-2</v>
      </c>
      <c r="AW44" s="42">
        <f t="shared" si="31"/>
        <v>6.6731250814565393E-2</v>
      </c>
      <c r="AX44" s="42">
        <f t="shared" si="32"/>
        <v>2.6035030041586995E-2</v>
      </c>
      <c r="AY44" s="42">
        <f t="shared" si="33"/>
        <v>0</v>
      </c>
      <c r="AZ44" s="42">
        <f t="shared" si="34"/>
        <v>0.53247503148189046</v>
      </c>
      <c r="BA44" s="42">
        <f t="shared" si="35"/>
        <v>1.0236725794639698</v>
      </c>
      <c r="BB44" s="42">
        <f t="shared" si="36"/>
        <v>0.49415108459140161</v>
      </c>
      <c r="BD44" s="12">
        <v>1442</v>
      </c>
      <c r="BE44" s="122">
        <v>42.63</v>
      </c>
      <c r="BF44" s="122">
        <v>1.8</v>
      </c>
      <c r="BG44" s="122">
        <v>13.28</v>
      </c>
      <c r="BH44" s="122">
        <v>0.23</v>
      </c>
      <c r="BI44" s="122">
        <v>7.79</v>
      </c>
      <c r="BJ44" s="122">
        <v>15.99</v>
      </c>
      <c r="BK44" s="122">
        <v>11.17</v>
      </c>
      <c r="BL44" s="122">
        <v>0.09</v>
      </c>
      <c r="BM44" s="122">
        <v>2.39</v>
      </c>
      <c r="BN44" s="122">
        <v>1.86</v>
      </c>
      <c r="BO44" s="124">
        <v>0</v>
      </c>
      <c r="BP44" s="124">
        <v>0</v>
      </c>
      <c r="BQ44" s="124">
        <v>0</v>
      </c>
      <c r="BR44" s="124">
        <f t="shared" si="37"/>
        <v>97.23</v>
      </c>
      <c r="BS44" s="124"/>
      <c r="BT44" s="42">
        <v>6.1580326830950334</v>
      </c>
      <c r="BU44" s="42">
        <v>1.8419673169049666</v>
      </c>
      <c r="BV44" s="42">
        <v>0</v>
      </c>
      <c r="BW44" s="42">
        <v>8</v>
      </c>
      <c r="BX44" s="42">
        <v>0.41876797198425786</v>
      </c>
      <c r="BY44" s="42">
        <v>0.19558943924289507</v>
      </c>
      <c r="BZ44" s="42">
        <v>2.6266330078995745E-2</v>
      </c>
      <c r="CA44" s="42">
        <v>0.46572853137287495</v>
      </c>
      <c r="CB44" s="42">
        <v>3.4426450413759637</v>
      </c>
      <c r="CC44" s="42">
        <v>0.45100268594501269</v>
      </c>
      <c r="CD44" s="42">
        <v>0</v>
      </c>
      <c r="CE44" s="42">
        <v>5</v>
      </c>
      <c r="CF44" s="42">
        <v>0</v>
      </c>
      <c r="CG44" s="42">
        <v>2.4351320351090777E-2</v>
      </c>
      <c r="CH44" s="42">
        <v>1.1010521928622801E-2</v>
      </c>
      <c r="CI44" s="42">
        <v>1.7286288187780001</v>
      </c>
      <c r="CJ44" s="42">
        <v>0.23600933894228637</v>
      </c>
      <c r="CK44" s="42">
        <v>2</v>
      </c>
      <c r="CL44" s="42">
        <v>0.43332007809088025</v>
      </c>
      <c r="CM44" s="42">
        <v>0.34271486583444688</v>
      </c>
      <c r="CN44" s="42">
        <v>0.77603494392532713</v>
      </c>
      <c r="CO44" s="24" t="s">
        <v>622</v>
      </c>
      <c r="CP44" s="24" t="s">
        <v>624</v>
      </c>
      <c r="CQ44" s="40">
        <v>0.87867429253752838</v>
      </c>
      <c r="CR44" s="42">
        <v>0.27330560103608526</v>
      </c>
      <c r="CS44" s="40">
        <v>0.26698536868028394</v>
      </c>
      <c r="CT44" s="40" t="s">
        <v>606</v>
      </c>
      <c r="CU44" s="40"/>
    </row>
    <row r="45" spans="1:99" ht="10.5" customHeight="1">
      <c r="A45" s="12">
        <v>1446</v>
      </c>
      <c r="B45" s="13" t="s">
        <v>43</v>
      </c>
      <c r="C45" s="86">
        <v>1.5</v>
      </c>
      <c r="D45" s="25">
        <f t="shared" si="50"/>
        <v>1500</v>
      </c>
      <c r="E45" s="12">
        <v>1050</v>
      </c>
      <c r="F45" s="14" t="s">
        <v>41</v>
      </c>
      <c r="G45" s="15">
        <v>44.33</v>
      </c>
      <c r="H45" s="15">
        <v>2.08</v>
      </c>
      <c r="I45" s="15">
        <v>14.56</v>
      </c>
      <c r="J45" s="15">
        <v>9.57</v>
      </c>
      <c r="K45" s="15">
        <v>0.2</v>
      </c>
      <c r="L45" s="15">
        <v>5.47</v>
      </c>
      <c r="M45" s="15">
        <v>7.96</v>
      </c>
      <c r="N45" s="15">
        <v>3.76</v>
      </c>
      <c r="O45" s="15">
        <v>1.92</v>
      </c>
      <c r="P45" s="15"/>
      <c r="Q45" s="26">
        <f t="shared" si="1"/>
        <v>89.85</v>
      </c>
      <c r="R45" s="26"/>
      <c r="S45" s="26">
        <f t="shared" si="40"/>
        <v>49.337785197551476</v>
      </c>
      <c r="T45" s="26">
        <f t="shared" si="41"/>
        <v>2.3149693934335005</v>
      </c>
      <c r="U45" s="26">
        <f t="shared" si="42"/>
        <v>16.204785754034503</v>
      </c>
      <c r="V45" s="26">
        <f t="shared" si="43"/>
        <v>10.651085141903174</v>
      </c>
      <c r="W45" s="26">
        <f t="shared" si="44"/>
        <v>0.22259321090706735</v>
      </c>
      <c r="X45" s="26">
        <f t="shared" si="45"/>
        <v>6.0879243183082918</v>
      </c>
      <c r="Y45" s="26">
        <f t="shared" si="46"/>
        <v>8.8592097941012806</v>
      </c>
      <c r="Z45" s="26">
        <f t="shared" si="47"/>
        <v>4.1847523650528657</v>
      </c>
      <c r="AA45" s="26">
        <f t="shared" si="48"/>
        <v>2.1368948247078463</v>
      </c>
      <c r="AB45" s="26">
        <f t="shared" si="49"/>
        <v>0</v>
      </c>
      <c r="AC45" s="26">
        <f t="shared" si="12"/>
        <v>100.00000000000001</v>
      </c>
      <c r="AD45" s="26"/>
      <c r="AE45" s="42">
        <f t="shared" si="13"/>
        <v>0.7377967289291878</v>
      </c>
      <c r="AF45" s="42">
        <f t="shared" si="14"/>
        <v>2.6043688287101616E-2</v>
      </c>
      <c r="AG45" s="42">
        <f t="shared" si="15"/>
        <v>0.28559862275556458</v>
      </c>
      <c r="AH45" s="42">
        <f t="shared" si="16"/>
        <v>0.13320453647048344</v>
      </c>
      <c r="AI45" s="42">
        <f t="shared" si="17"/>
        <v>2.8193852868884529E-3</v>
      </c>
      <c r="AJ45" s="42">
        <f t="shared" si="18"/>
        <v>0.13571719216760453</v>
      </c>
      <c r="AK45" s="42">
        <f t="shared" si="19"/>
        <v>0.14194666657156002</v>
      </c>
      <c r="AL45" s="42">
        <f t="shared" si="20"/>
        <v>0.12133153616373561</v>
      </c>
      <c r="AM45" s="42">
        <f t="shared" si="21"/>
        <v>4.076606225317423E-2</v>
      </c>
      <c r="AN45" s="42">
        <f t="shared" si="22"/>
        <v>0</v>
      </c>
      <c r="AO45" s="42">
        <f t="shared" si="23"/>
        <v>1.6252244188853004</v>
      </c>
      <c r="AP45" s="42">
        <f t="shared" si="24"/>
        <v>0.45396606176716414</v>
      </c>
      <c r="AQ45" s="42">
        <f t="shared" si="25"/>
        <v>1.6024672029579957E-2</v>
      </c>
      <c r="AR45" s="42">
        <f t="shared" si="26"/>
        <v>0.17572872979071366</v>
      </c>
      <c r="AS45" s="42">
        <f t="shared" si="27"/>
        <v>8.1960703348184366E-2</v>
      </c>
      <c r="AT45" s="42">
        <f t="shared" si="28"/>
        <v>1.7347667522877835E-3</v>
      </c>
      <c r="AU45" s="42">
        <f t="shared" si="29"/>
        <v>8.3506739494284402E-2</v>
      </c>
      <c r="AV45" s="42">
        <f t="shared" si="30"/>
        <v>8.733973285296659E-2</v>
      </c>
      <c r="AW45" s="42">
        <f t="shared" si="31"/>
        <v>7.4655250532694922E-2</v>
      </c>
      <c r="AX45" s="42">
        <f t="shared" si="32"/>
        <v>2.5083343432124053E-2</v>
      </c>
      <c r="AY45" s="42">
        <f t="shared" si="33"/>
        <v>0</v>
      </c>
      <c r="AZ45" s="42">
        <f t="shared" si="34"/>
        <v>0.55370465573198313</v>
      </c>
      <c r="BA45" s="42">
        <f t="shared" si="35"/>
        <v>0.98148609135666409</v>
      </c>
      <c r="BB45" s="42">
        <f t="shared" si="36"/>
        <v>0.50467172308806363</v>
      </c>
      <c r="BC45" s="43"/>
      <c r="BD45" s="12">
        <v>1446</v>
      </c>
      <c r="BE45" s="122">
        <v>42.43</v>
      </c>
      <c r="BF45" s="122">
        <v>2.58</v>
      </c>
      <c r="BG45" s="122">
        <v>12.97</v>
      </c>
      <c r="BH45" s="122">
        <v>0.31</v>
      </c>
      <c r="BI45" s="122">
        <v>7.8</v>
      </c>
      <c r="BJ45" s="122">
        <v>15.56</v>
      </c>
      <c r="BK45" s="122">
        <v>11.21</v>
      </c>
      <c r="BL45" s="122">
        <v>0.09</v>
      </c>
      <c r="BM45" s="122">
        <v>2.41</v>
      </c>
      <c r="BN45" s="122">
        <v>1.61</v>
      </c>
      <c r="BO45" s="124">
        <v>0</v>
      </c>
      <c r="BP45" s="124">
        <v>0</v>
      </c>
      <c r="BQ45" s="124">
        <v>0</v>
      </c>
      <c r="BR45" s="124">
        <f t="shared" si="37"/>
        <v>96.970000000000013</v>
      </c>
      <c r="BS45" s="124"/>
      <c r="BT45" s="42">
        <v>6.1448644677937887</v>
      </c>
      <c r="BU45" s="42">
        <v>1.8551355322062113</v>
      </c>
      <c r="BV45" s="42">
        <v>0</v>
      </c>
      <c r="BW45" s="42">
        <v>8</v>
      </c>
      <c r="BX45" s="42">
        <v>0.35849040240719043</v>
      </c>
      <c r="BY45" s="42">
        <v>0.28106399969259233</v>
      </c>
      <c r="BZ45" s="42">
        <v>3.5493258752685573E-2</v>
      </c>
      <c r="CA45" s="42">
        <v>0.46750399271574139</v>
      </c>
      <c r="CB45" s="42">
        <v>3.3586596374104638</v>
      </c>
      <c r="CC45" s="42">
        <v>0.47720376069239923</v>
      </c>
      <c r="CD45" s="42">
        <v>1.1038765967693308E-2</v>
      </c>
      <c r="CE45" s="42">
        <v>4.9894538176387657</v>
      </c>
      <c r="CF45" s="42">
        <v>0</v>
      </c>
      <c r="CG45" s="42">
        <v>0</v>
      </c>
      <c r="CH45" s="42">
        <v>0</v>
      </c>
      <c r="CI45" s="42">
        <v>1.73926920814648</v>
      </c>
      <c r="CJ45" s="42">
        <v>0.26073079185351999</v>
      </c>
      <c r="CK45" s="42">
        <v>2</v>
      </c>
      <c r="CL45" s="42">
        <v>0.41593103058206271</v>
      </c>
      <c r="CM45" s="42">
        <v>0.29741200493932235</v>
      </c>
      <c r="CN45" s="42">
        <v>0.713343035521385</v>
      </c>
      <c r="CO45" s="24" t="s">
        <v>622</v>
      </c>
      <c r="CP45" s="24" t="s">
        <v>624</v>
      </c>
      <c r="CQ45" s="40">
        <v>0.87559417237631199</v>
      </c>
      <c r="CR45" s="42">
        <v>0.28121892786895253</v>
      </c>
      <c r="CS45" s="40">
        <v>0.2865235996164105</v>
      </c>
      <c r="CT45" s="40" t="s">
        <v>606</v>
      </c>
      <c r="CU45" s="40"/>
    </row>
    <row r="46" spans="1:99" ht="10.5" customHeight="1">
      <c r="A46" s="12">
        <v>1447</v>
      </c>
      <c r="B46" s="13" t="s">
        <v>43</v>
      </c>
      <c r="C46" s="86">
        <v>1</v>
      </c>
      <c r="D46" s="25">
        <f t="shared" si="50"/>
        <v>1000</v>
      </c>
      <c r="E46" s="12">
        <v>1050</v>
      </c>
      <c r="F46" s="14" t="s">
        <v>41</v>
      </c>
      <c r="G46" s="15">
        <v>46</v>
      </c>
      <c r="H46" s="15">
        <v>1.84</v>
      </c>
      <c r="I46" s="15">
        <v>14.6</v>
      </c>
      <c r="J46" s="15">
        <v>8.33</v>
      </c>
      <c r="K46" s="15">
        <v>0.18</v>
      </c>
      <c r="L46" s="15">
        <v>4.8600000000000003</v>
      </c>
      <c r="M46" s="15">
        <v>7.71</v>
      </c>
      <c r="N46" s="15">
        <v>3.71</v>
      </c>
      <c r="O46" s="15">
        <v>2.25</v>
      </c>
      <c r="P46" s="15"/>
      <c r="Q46" s="26">
        <f t="shared" si="1"/>
        <v>89.48</v>
      </c>
      <c r="R46" s="26"/>
      <c r="S46" s="26">
        <f t="shared" si="40"/>
        <v>51.408135896289679</v>
      </c>
      <c r="T46" s="26">
        <f t="shared" si="41"/>
        <v>2.056325435851587</v>
      </c>
      <c r="U46" s="26">
        <f t="shared" si="42"/>
        <v>16.316495306213678</v>
      </c>
      <c r="V46" s="26">
        <f t="shared" si="43"/>
        <v>9.3093428699150653</v>
      </c>
      <c r="W46" s="26">
        <f t="shared" si="44"/>
        <v>0.20116227089852479</v>
      </c>
      <c r="X46" s="26">
        <f t="shared" si="45"/>
        <v>5.4313813142601699</v>
      </c>
      <c r="Y46" s="26">
        <f t="shared" si="46"/>
        <v>8.6164506034868129</v>
      </c>
      <c r="Z46" s="26">
        <f t="shared" si="47"/>
        <v>4.1461779168529276</v>
      </c>
      <c r="AA46" s="26">
        <f t="shared" si="48"/>
        <v>2.5145283862315604</v>
      </c>
      <c r="AB46" s="26">
        <f t="shared" si="49"/>
        <v>0</v>
      </c>
      <c r="AC46" s="26">
        <f t="shared" si="12"/>
        <v>100.00000000000001</v>
      </c>
      <c r="AD46" s="26"/>
      <c r="AE46" s="42">
        <f t="shared" si="13"/>
        <v>0.7655910112957961</v>
      </c>
      <c r="AF46" s="42">
        <f t="shared" si="14"/>
        <v>2.3038647330897583E-2</v>
      </c>
      <c r="AG46" s="42">
        <f t="shared" si="15"/>
        <v>0.28638323435654139</v>
      </c>
      <c r="AH46" s="42">
        <f t="shared" si="16"/>
        <v>0.11594501450356605</v>
      </c>
      <c r="AI46" s="42">
        <f t="shared" si="17"/>
        <v>2.5374467581996073E-3</v>
      </c>
      <c r="AJ46" s="42">
        <f t="shared" si="18"/>
        <v>0.12058236817816417</v>
      </c>
      <c r="AK46" s="42">
        <f t="shared" si="19"/>
        <v>0.13748854262144819</v>
      </c>
      <c r="AL46" s="42">
        <f t="shared" si="20"/>
        <v>0.11971808488496254</v>
      </c>
      <c r="AM46" s="42">
        <f t="shared" si="21"/>
        <v>4.7772729202938555E-2</v>
      </c>
      <c r="AN46" s="42">
        <f t="shared" si="22"/>
        <v>0</v>
      </c>
      <c r="AO46" s="42">
        <f t="shared" si="23"/>
        <v>1.6190570791325143</v>
      </c>
      <c r="AP46" s="42">
        <f t="shared" si="24"/>
        <v>0.47286227345733689</v>
      </c>
      <c r="AQ46" s="42">
        <f t="shared" si="25"/>
        <v>1.4229669619332764E-2</v>
      </c>
      <c r="AR46" s="42">
        <f t="shared" si="26"/>
        <v>0.17688272887203249</v>
      </c>
      <c r="AS46" s="42">
        <f t="shared" si="27"/>
        <v>7.1612678760954507E-2</v>
      </c>
      <c r="AT46" s="42">
        <f t="shared" si="28"/>
        <v>1.5672373697653472E-3</v>
      </c>
      <c r="AU46" s="42">
        <f t="shared" si="29"/>
        <v>7.447690988311037E-2</v>
      </c>
      <c r="AV46" s="42">
        <f t="shared" si="30"/>
        <v>8.4918897791493628E-2</v>
      </c>
      <c r="AW46" s="42">
        <f t="shared" si="31"/>
        <v>7.3943090968174585E-2</v>
      </c>
      <c r="AX46" s="42">
        <f t="shared" si="32"/>
        <v>2.9506513277799344E-2</v>
      </c>
      <c r="AY46" s="42">
        <f t="shared" si="33"/>
        <v>0</v>
      </c>
      <c r="AZ46" s="42">
        <f t="shared" si="34"/>
        <v>0.57631187770331083</v>
      </c>
      <c r="BA46" s="42">
        <f t="shared" si="35"/>
        <v>0.96154202521759824</v>
      </c>
      <c r="BB46" s="42">
        <f t="shared" si="36"/>
        <v>0.50980299536996554</v>
      </c>
      <c r="BC46" s="43"/>
      <c r="BD46" s="12">
        <v>1447</v>
      </c>
      <c r="BE46" s="122">
        <v>41.19</v>
      </c>
      <c r="BF46" s="122">
        <v>2.62</v>
      </c>
      <c r="BG46" s="122">
        <v>12.25</v>
      </c>
      <c r="BH46" s="122">
        <v>0.1</v>
      </c>
      <c r="BI46" s="122">
        <v>9.44</v>
      </c>
      <c r="BJ46" s="122">
        <v>15.67</v>
      </c>
      <c r="BK46" s="122">
        <v>11.54</v>
      </c>
      <c r="BL46" s="122">
        <v>0.11</v>
      </c>
      <c r="BM46" s="122">
        <v>2.44</v>
      </c>
      <c r="BN46" s="122">
        <v>1.4</v>
      </c>
      <c r="BO46" s="124">
        <v>0</v>
      </c>
      <c r="BP46" s="124">
        <v>0</v>
      </c>
      <c r="BQ46" s="124">
        <v>0</v>
      </c>
      <c r="BR46" s="124">
        <f t="shared" si="37"/>
        <v>96.76</v>
      </c>
      <c r="BS46" s="124"/>
      <c r="BT46" s="42">
        <v>6.0261439629488027</v>
      </c>
      <c r="BU46" s="42">
        <v>1.9738560370511973</v>
      </c>
      <c r="BV46" s="42">
        <v>0</v>
      </c>
      <c r="BW46" s="42">
        <v>8</v>
      </c>
      <c r="BX46" s="42">
        <v>0.13821626360120653</v>
      </c>
      <c r="BY46" s="42">
        <v>0.28833359147622717</v>
      </c>
      <c r="BZ46" s="42">
        <v>1.1566251069755121E-2</v>
      </c>
      <c r="CA46" s="42">
        <v>0.62927714069095231</v>
      </c>
      <c r="CB46" s="42">
        <v>3.4169123066786047</v>
      </c>
      <c r="CC46" s="42">
        <v>0.5156944464832538</v>
      </c>
      <c r="CD46" s="42">
        <v>0</v>
      </c>
      <c r="CE46" s="42">
        <v>5</v>
      </c>
      <c r="CF46" s="42">
        <v>0</v>
      </c>
      <c r="CG46" s="42">
        <v>1.0031926249321588E-2</v>
      </c>
      <c r="CH46" s="42">
        <v>1.3629475261497668E-2</v>
      </c>
      <c r="CI46" s="42">
        <v>1.8087370658935997</v>
      </c>
      <c r="CJ46" s="42">
        <v>0.16760153259558108</v>
      </c>
      <c r="CK46" s="42">
        <v>2</v>
      </c>
      <c r="CL46" s="42">
        <v>0.52447303785968247</v>
      </c>
      <c r="CM46" s="42">
        <v>0.2612576934727317</v>
      </c>
      <c r="CN46" s="42">
        <v>0.78573073133241422</v>
      </c>
      <c r="CO46" s="24" t="s">
        <v>622</v>
      </c>
      <c r="CP46" s="24" t="s">
        <v>624</v>
      </c>
      <c r="CQ46" s="40">
        <v>0.86665621288657091</v>
      </c>
      <c r="CR46" s="42">
        <v>0.33795784797449085</v>
      </c>
      <c r="CS46" s="40">
        <v>0.35147485924810257</v>
      </c>
      <c r="CT46" s="40" t="s">
        <v>606</v>
      </c>
      <c r="CU46" s="40"/>
    </row>
    <row r="47" spans="1:99" ht="10.5" customHeight="1">
      <c r="A47" s="12">
        <v>1452</v>
      </c>
      <c r="B47" s="13" t="s">
        <v>44</v>
      </c>
      <c r="C47" s="86">
        <v>0.5</v>
      </c>
      <c r="D47" s="25">
        <f t="shared" si="50"/>
        <v>500</v>
      </c>
      <c r="E47" s="12">
        <v>1000</v>
      </c>
      <c r="F47" s="14" t="s">
        <v>41</v>
      </c>
      <c r="G47" s="15">
        <v>45.8</v>
      </c>
      <c r="H47" s="15">
        <v>1.74</v>
      </c>
      <c r="I47" s="15">
        <v>14.65</v>
      </c>
      <c r="J47" s="15">
        <v>9.31</v>
      </c>
      <c r="K47" s="15">
        <v>0.19</v>
      </c>
      <c r="L47" s="15">
        <v>4.24</v>
      </c>
      <c r="M47" s="15">
        <v>7.75</v>
      </c>
      <c r="N47" s="15">
        <v>3.83</v>
      </c>
      <c r="O47" s="15">
        <v>2.1</v>
      </c>
      <c r="P47" s="15"/>
      <c r="Q47" s="26">
        <f t="shared" si="1"/>
        <v>89.609999999999985</v>
      </c>
      <c r="R47" s="26"/>
      <c r="S47" s="26">
        <f t="shared" si="40"/>
        <v>51.110367146523828</v>
      </c>
      <c r="T47" s="26">
        <f t="shared" si="41"/>
        <v>1.9417475728155342</v>
      </c>
      <c r="U47" s="26">
        <f t="shared" si="42"/>
        <v>16.348621805602058</v>
      </c>
      <c r="V47" s="26">
        <f t="shared" si="43"/>
        <v>10.389465461444038</v>
      </c>
      <c r="W47" s="26">
        <f t="shared" si="44"/>
        <v>0.21202990737640889</v>
      </c>
      <c r="X47" s="26">
        <f t="shared" si="45"/>
        <v>4.7316147751367046</v>
      </c>
      <c r="Y47" s="26">
        <f t="shared" si="46"/>
        <v>8.6485883271956254</v>
      </c>
      <c r="Z47" s="26">
        <f t="shared" si="47"/>
        <v>4.274076553956033</v>
      </c>
      <c r="AA47" s="26">
        <f t="shared" si="48"/>
        <v>2.343488449949783</v>
      </c>
      <c r="AB47" s="26">
        <f t="shared" si="49"/>
        <v>0</v>
      </c>
      <c r="AC47" s="26">
        <f t="shared" si="12"/>
        <v>100.00000000000001</v>
      </c>
      <c r="AD47" s="26"/>
      <c r="AE47" s="42">
        <f t="shared" si="13"/>
        <v>0.76226235472494475</v>
      </c>
      <c r="AF47" s="42">
        <f t="shared" si="14"/>
        <v>2.1786546932479237E-2</v>
      </c>
      <c r="AG47" s="42">
        <f t="shared" si="15"/>
        <v>0.28736399885776243</v>
      </c>
      <c r="AH47" s="42">
        <f t="shared" si="16"/>
        <v>0.12958560444516207</v>
      </c>
      <c r="AI47" s="42">
        <f t="shared" si="17"/>
        <v>2.6784160225440303E-3</v>
      </c>
      <c r="AJ47" s="42">
        <f t="shared" si="18"/>
        <v>0.10519943232004446</v>
      </c>
      <c r="AK47" s="42">
        <f t="shared" si="19"/>
        <v>0.13820184245346609</v>
      </c>
      <c r="AL47" s="42">
        <f t="shared" si="20"/>
        <v>0.12359036795401793</v>
      </c>
      <c r="AM47" s="42">
        <f t="shared" si="21"/>
        <v>4.4587880589409316E-2</v>
      </c>
      <c r="AN47" s="42">
        <f t="shared" si="22"/>
        <v>0</v>
      </c>
      <c r="AO47" s="42">
        <f t="shared" si="23"/>
        <v>1.6152564442998303</v>
      </c>
      <c r="AP47" s="42">
        <f t="shared" si="24"/>
        <v>0.47191413933987725</v>
      </c>
      <c r="AQ47" s="42">
        <f t="shared" si="25"/>
        <v>1.3487980196186812E-2</v>
      </c>
      <c r="AR47" s="42">
        <f t="shared" si="26"/>
        <v>0.17790611507656104</v>
      </c>
      <c r="AS47" s="42">
        <f t="shared" si="27"/>
        <v>8.0226025348769867E-2</v>
      </c>
      <c r="AT47" s="42">
        <f t="shared" si="28"/>
        <v>1.6581986296950208E-3</v>
      </c>
      <c r="AU47" s="42">
        <f t="shared" si="29"/>
        <v>6.5128625668876713E-2</v>
      </c>
      <c r="AV47" s="42">
        <f t="shared" si="30"/>
        <v>8.5560310216482582E-2</v>
      </c>
      <c r="AW47" s="42">
        <f t="shared" si="31"/>
        <v>7.651439397760211E-2</v>
      </c>
      <c r="AX47" s="42">
        <f t="shared" si="32"/>
        <v>2.7604211545948637E-2</v>
      </c>
      <c r="AY47" s="42">
        <f t="shared" si="33"/>
        <v>0</v>
      </c>
      <c r="AZ47" s="42">
        <f t="shared" si="34"/>
        <v>0.57603274486342793</v>
      </c>
      <c r="BA47" s="42">
        <f t="shared" si="35"/>
        <v>1.2318089707074504</v>
      </c>
      <c r="BB47" s="42">
        <f t="shared" si="36"/>
        <v>0.448067022368413</v>
      </c>
      <c r="BC47" s="43"/>
      <c r="BD47" s="12">
        <v>1452</v>
      </c>
      <c r="BE47" s="122">
        <v>40.71</v>
      </c>
      <c r="BF47" s="122">
        <v>3.08</v>
      </c>
      <c r="BG47" s="122">
        <v>12.42</v>
      </c>
      <c r="BH47" s="122">
        <v>0.13</v>
      </c>
      <c r="BI47" s="122">
        <v>9.89</v>
      </c>
      <c r="BJ47" s="122">
        <v>14.97</v>
      </c>
      <c r="BK47" s="122">
        <v>11.69</v>
      </c>
      <c r="BL47" s="122">
        <v>0.12</v>
      </c>
      <c r="BM47" s="122">
        <v>2.4500000000000002</v>
      </c>
      <c r="BN47" s="122">
        <v>1.1100000000000001</v>
      </c>
      <c r="BO47" s="124">
        <v>0</v>
      </c>
      <c r="BP47" s="124">
        <v>0</v>
      </c>
      <c r="BQ47" s="124">
        <v>0</v>
      </c>
      <c r="BR47" s="124">
        <f t="shared" si="37"/>
        <v>96.570000000000007</v>
      </c>
      <c r="BS47" s="124"/>
      <c r="BT47" s="42">
        <v>5.9758175094048944</v>
      </c>
      <c r="BU47" s="42">
        <v>2.0241824905951056</v>
      </c>
      <c r="BV47" s="42">
        <v>0</v>
      </c>
      <c r="BW47" s="42">
        <v>8</v>
      </c>
      <c r="BX47" s="42">
        <v>0.12435433314011402</v>
      </c>
      <c r="BY47" s="42">
        <v>0.34008946593370881</v>
      </c>
      <c r="BZ47" s="42">
        <v>1.5086360490805922E-2</v>
      </c>
      <c r="CA47" s="42">
        <v>0.65529490343257635</v>
      </c>
      <c r="CB47" s="42">
        <v>3.2751798262536456</v>
      </c>
      <c r="CC47" s="42">
        <v>0.55880972852552424</v>
      </c>
      <c r="CD47" s="42">
        <v>1.4918192606954475E-2</v>
      </c>
      <c r="CE47" s="42">
        <v>4.9837328103833292</v>
      </c>
      <c r="CF47" s="42">
        <v>0</v>
      </c>
      <c r="CG47" s="42">
        <v>0</v>
      </c>
      <c r="CH47" s="42">
        <v>0</v>
      </c>
      <c r="CI47" s="42">
        <v>1.8383688572205814</v>
      </c>
      <c r="CJ47" s="42">
        <v>0.16163114277941859</v>
      </c>
      <c r="CK47" s="42">
        <v>2</v>
      </c>
      <c r="CL47" s="42">
        <v>0.5356014224621708</v>
      </c>
      <c r="CM47" s="42">
        <v>0.20783206121478615</v>
      </c>
      <c r="CN47" s="42">
        <v>0.74343348367695694</v>
      </c>
      <c r="CO47" s="24" t="s">
        <v>622</v>
      </c>
      <c r="CP47" s="24" t="s">
        <v>624</v>
      </c>
      <c r="CQ47" s="40">
        <v>0.85424850001770269</v>
      </c>
      <c r="CR47" s="42">
        <v>0.37062441857619965</v>
      </c>
      <c r="CS47" s="40">
        <v>0.30087816162220615</v>
      </c>
      <c r="CT47" s="40" t="s">
        <v>606</v>
      </c>
      <c r="CU47" s="40"/>
    </row>
    <row r="48" spans="1:99" ht="10.5" customHeight="1">
      <c r="A48" s="12">
        <v>1518</v>
      </c>
      <c r="B48" s="13" t="s">
        <v>45</v>
      </c>
      <c r="C48" s="86">
        <v>2</v>
      </c>
      <c r="D48" s="25">
        <f t="shared" si="50"/>
        <v>2000</v>
      </c>
      <c r="E48" s="12">
        <v>1100</v>
      </c>
      <c r="F48" s="14" t="s">
        <v>41</v>
      </c>
      <c r="G48" s="15">
        <v>41.6</v>
      </c>
      <c r="H48" s="15">
        <v>2.0499999999999998</v>
      </c>
      <c r="I48" s="15">
        <v>15.18</v>
      </c>
      <c r="J48" s="15">
        <v>8.27</v>
      </c>
      <c r="K48" s="15">
        <v>0.15</v>
      </c>
      <c r="L48" s="15">
        <v>6.18</v>
      </c>
      <c r="M48" s="15">
        <v>7.93</v>
      </c>
      <c r="N48" s="15">
        <v>3.04</v>
      </c>
      <c r="O48" s="15">
        <v>1.73</v>
      </c>
      <c r="P48" s="15"/>
      <c r="Q48" s="26">
        <f t="shared" si="1"/>
        <v>86.130000000000024</v>
      </c>
      <c r="R48" s="26"/>
      <c r="S48" s="26">
        <f t="shared" si="40"/>
        <v>48.299082781841392</v>
      </c>
      <c r="T48" s="26">
        <f t="shared" si="41"/>
        <v>2.3801230697782416</v>
      </c>
      <c r="U48" s="26">
        <f t="shared" si="42"/>
        <v>17.624521072796931</v>
      </c>
      <c r="V48" s="26">
        <f t="shared" si="43"/>
        <v>9.6017647741785641</v>
      </c>
      <c r="W48" s="26">
        <f t="shared" si="44"/>
        <v>0.17415534656913961</v>
      </c>
      <c r="X48" s="26">
        <f t="shared" si="45"/>
        <v>7.1752002786485525</v>
      </c>
      <c r="Y48" s="26">
        <f t="shared" si="46"/>
        <v>9.2070126552885139</v>
      </c>
      <c r="Z48" s="26">
        <f t="shared" si="47"/>
        <v>3.5295483571345634</v>
      </c>
      <c r="AA48" s="26">
        <f t="shared" si="48"/>
        <v>2.0085916637640771</v>
      </c>
      <c r="AB48" s="26">
        <f t="shared" si="49"/>
        <v>0</v>
      </c>
      <c r="AC48" s="26">
        <f t="shared" si="12"/>
        <v>99.999999999999957</v>
      </c>
      <c r="AD48" s="26"/>
      <c r="AE48" s="42">
        <f t="shared" si="13"/>
        <v>0.69236056673706781</v>
      </c>
      <c r="AF48" s="42">
        <f t="shared" si="14"/>
        <v>2.566805816757611E-2</v>
      </c>
      <c r="AG48" s="42">
        <f t="shared" si="15"/>
        <v>0.2977601025707054</v>
      </c>
      <c r="AH48" s="42">
        <f t="shared" si="16"/>
        <v>0.1151098763438765</v>
      </c>
      <c r="AI48" s="42">
        <f t="shared" si="17"/>
        <v>2.1145389651663397E-3</v>
      </c>
      <c r="AJ48" s="42">
        <f t="shared" si="18"/>
        <v>0.15333313484383837</v>
      </c>
      <c r="AK48" s="42">
        <f t="shared" si="19"/>
        <v>0.14141169169754658</v>
      </c>
      <c r="AL48" s="42">
        <f t="shared" si="20"/>
        <v>9.8097837749403269E-2</v>
      </c>
      <c r="AM48" s="42">
        <f t="shared" si="21"/>
        <v>3.67319206760372E-2</v>
      </c>
      <c r="AN48" s="42">
        <f t="shared" si="22"/>
        <v>0</v>
      </c>
      <c r="AO48" s="42">
        <f t="shared" si="23"/>
        <v>1.5625877277512177</v>
      </c>
      <c r="AP48" s="42">
        <f t="shared" si="24"/>
        <v>0.44308588531760168</v>
      </c>
      <c r="AQ48" s="42">
        <f t="shared" si="25"/>
        <v>1.6426634941332886E-2</v>
      </c>
      <c r="AR48" s="42">
        <f t="shared" si="26"/>
        <v>0.19055576674675656</v>
      </c>
      <c r="AS48" s="42">
        <f t="shared" si="27"/>
        <v>7.3666184816090746E-2</v>
      </c>
      <c r="AT48" s="42">
        <f t="shared" si="28"/>
        <v>1.35322895963701E-3</v>
      </c>
      <c r="AU48" s="42">
        <f t="shared" si="29"/>
        <v>9.812769684586363E-2</v>
      </c>
      <c r="AV48" s="42">
        <f t="shared" si="30"/>
        <v>9.0498401584823515E-2</v>
      </c>
      <c r="AW48" s="42">
        <f t="shared" si="31"/>
        <v>6.2779091379771543E-2</v>
      </c>
      <c r="AX48" s="42">
        <f t="shared" si="32"/>
        <v>2.3507109408122367E-2</v>
      </c>
      <c r="AY48" s="42">
        <f t="shared" si="33"/>
        <v>0</v>
      </c>
      <c r="AZ48" s="42">
        <f t="shared" si="34"/>
        <v>0.52937208610549558</v>
      </c>
      <c r="BA48" s="42">
        <f t="shared" si="35"/>
        <v>0.75071755665277284</v>
      </c>
      <c r="BB48" s="42">
        <f t="shared" si="36"/>
        <v>0.57119436324835704</v>
      </c>
      <c r="BC48" s="43"/>
      <c r="BD48" s="12">
        <v>1518</v>
      </c>
      <c r="BE48" s="122">
        <v>42.35</v>
      </c>
      <c r="BF48" s="122">
        <v>1.42</v>
      </c>
      <c r="BG48" s="122">
        <v>13.03</v>
      </c>
      <c r="BH48" s="122">
        <v>0.3</v>
      </c>
      <c r="BI48" s="122">
        <v>8.11</v>
      </c>
      <c r="BJ48" s="122">
        <v>16.39</v>
      </c>
      <c r="BK48" s="122">
        <v>11.22</v>
      </c>
      <c r="BL48" s="122">
        <v>0.04</v>
      </c>
      <c r="BM48" s="122">
        <v>2.2799999999999998</v>
      </c>
      <c r="BN48" s="122">
        <v>2.14</v>
      </c>
      <c r="BO48" s="124">
        <v>0</v>
      </c>
      <c r="BP48" s="124">
        <v>0</v>
      </c>
      <c r="BQ48" s="124">
        <v>0</v>
      </c>
      <c r="BR48" s="124">
        <f t="shared" si="37"/>
        <v>97.280000000000015</v>
      </c>
      <c r="BS48" s="124"/>
      <c r="BT48" s="42">
        <v>6.1313966566179552</v>
      </c>
      <c r="BU48" s="42">
        <v>1.8686033433820448</v>
      </c>
      <c r="BV48" s="42">
        <v>0</v>
      </c>
      <c r="BW48" s="42">
        <v>8</v>
      </c>
      <c r="BX48" s="42">
        <v>0.3545805905518189</v>
      </c>
      <c r="BY48" s="42">
        <v>0.15464667327738194</v>
      </c>
      <c r="BZ48" s="42">
        <v>3.4337775543047663E-2</v>
      </c>
      <c r="CA48" s="42">
        <v>0.5203499928312425</v>
      </c>
      <c r="CB48" s="42">
        <v>3.5367313939250922</v>
      </c>
      <c r="CC48" s="42">
        <v>0.39935357387141668</v>
      </c>
      <c r="CD48" s="42">
        <v>0</v>
      </c>
      <c r="CE48" s="42">
        <v>5</v>
      </c>
      <c r="CF48" s="42">
        <v>0</v>
      </c>
      <c r="CG48" s="42">
        <v>6.2248870978975468E-2</v>
      </c>
      <c r="CH48" s="42">
        <v>4.9046128228435433E-3</v>
      </c>
      <c r="CI48" s="42">
        <v>1.7402865912898031</v>
      </c>
      <c r="CJ48" s="42">
        <v>0.19255992490837781</v>
      </c>
      <c r="CK48" s="42">
        <v>2</v>
      </c>
      <c r="CL48" s="42">
        <v>0.44740504123156311</v>
      </c>
      <c r="CM48" s="42">
        <v>0.39519652157798707</v>
      </c>
      <c r="CN48" s="42">
        <v>0.84260156280955023</v>
      </c>
      <c r="CO48" s="24" t="s">
        <v>622</v>
      </c>
      <c r="CP48" s="24" t="s">
        <v>624</v>
      </c>
      <c r="CQ48" s="40">
        <v>0.88455129975045788</v>
      </c>
      <c r="CR48" s="42">
        <v>0.27758847998363378</v>
      </c>
      <c r="CS48" s="40">
        <v>0.3697642042918492</v>
      </c>
      <c r="CT48" s="40" t="s">
        <v>606</v>
      </c>
      <c r="CU48" s="40"/>
    </row>
    <row r="49" spans="1:99" ht="10.5" customHeight="1">
      <c r="A49" s="16" t="s">
        <v>211</v>
      </c>
      <c r="B49" s="17" t="s">
        <v>208</v>
      </c>
      <c r="C49" s="85">
        <v>0.221000000834465</v>
      </c>
      <c r="D49" s="25">
        <f t="shared" si="50"/>
        <v>221.000000834465</v>
      </c>
      <c r="E49" s="16">
        <v>1035</v>
      </c>
      <c r="F49" s="17" t="s">
        <v>205</v>
      </c>
      <c r="G49" s="18">
        <v>52.009998321533203</v>
      </c>
      <c r="H49" s="18">
        <v>0.93999999761581399</v>
      </c>
      <c r="I49" s="18">
        <v>16.0100002288818</v>
      </c>
      <c r="J49" s="18">
        <v>8.4854756974393961</v>
      </c>
      <c r="K49" s="18">
        <v>0.129999995231628</v>
      </c>
      <c r="L49" s="18">
        <v>2.9000000953674299</v>
      </c>
      <c r="M49" s="18">
        <v>4.8000001907348597</v>
      </c>
      <c r="N49" s="18">
        <v>5.5100002288818404</v>
      </c>
      <c r="O49" s="18">
        <v>3.2000000476837198</v>
      </c>
      <c r="P49" s="18"/>
      <c r="Q49" s="26">
        <f t="shared" si="1"/>
        <v>93.985474803369698</v>
      </c>
      <c r="R49" s="26"/>
      <c r="S49" s="26">
        <f t="shared" si="40"/>
        <v>55.338336514599881</v>
      </c>
      <c r="T49" s="26">
        <f t="shared" si="41"/>
        <v>1.0001545447128091</v>
      </c>
      <c r="U49" s="26">
        <f t="shared" si="42"/>
        <v>17.034547372747632</v>
      </c>
      <c r="V49" s="26">
        <f t="shared" si="43"/>
        <v>9.0284969195422562</v>
      </c>
      <c r="W49" s="26">
        <f t="shared" si="44"/>
        <v>0.13831924082269687</v>
      </c>
      <c r="X49" s="26">
        <f t="shared" si="45"/>
        <v>3.0855832791552329</v>
      </c>
      <c r="Y49" s="26">
        <f t="shared" si="46"/>
        <v>5.1071723591087963</v>
      </c>
      <c r="Z49" s="26">
        <f t="shared" si="47"/>
        <v>5.8626082811301483</v>
      </c>
      <c r="AA49" s="26">
        <f t="shared" si="48"/>
        <v>3.4047814881805429</v>
      </c>
      <c r="AB49" s="26">
        <f t="shared" si="49"/>
        <v>0</v>
      </c>
      <c r="AC49" s="26">
        <f t="shared" si="12"/>
        <v>100</v>
      </c>
      <c r="AD49" s="26"/>
      <c r="AE49" s="42">
        <f t="shared" si="13"/>
        <v>0.86561711331467961</v>
      </c>
      <c r="AF49" s="42">
        <f t="shared" si="14"/>
        <v>1.1769743715280058E-2</v>
      </c>
      <c r="AG49" s="42">
        <f t="shared" si="15"/>
        <v>0.31404079778055743</v>
      </c>
      <c r="AH49" s="42">
        <f t="shared" si="16"/>
        <v>0.11810907596749916</v>
      </c>
      <c r="AI49" s="42">
        <f t="shared" si="17"/>
        <v>1.8326003692581052E-3</v>
      </c>
      <c r="AJ49" s="42">
        <f t="shared" si="18"/>
        <v>7.195244428319067E-2</v>
      </c>
      <c r="AK49" s="42">
        <f t="shared" si="19"/>
        <v>8.5595983243425322E-2</v>
      </c>
      <c r="AL49" s="42">
        <f t="shared" si="20"/>
        <v>0.17780233830658737</v>
      </c>
      <c r="AM49" s="42">
        <f t="shared" si="21"/>
        <v>6.7943438101059919E-2</v>
      </c>
      <c r="AN49" s="42">
        <f t="shared" si="22"/>
        <v>0</v>
      </c>
      <c r="AO49" s="42">
        <f t="shared" si="23"/>
        <v>1.714663535081538</v>
      </c>
      <c r="AP49" s="42">
        <f t="shared" si="24"/>
        <v>0.504832053405461</v>
      </c>
      <c r="AQ49" s="42">
        <f t="shared" si="25"/>
        <v>6.8641710017588774E-3</v>
      </c>
      <c r="AR49" s="42">
        <f t="shared" si="26"/>
        <v>0.18315009992069595</v>
      </c>
      <c r="AS49" s="42">
        <f t="shared" si="27"/>
        <v>6.8881779749216318E-2</v>
      </c>
      <c r="AT49" s="42">
        <f t="shared" si="28"/>
        <v>1.0687813275103905E-3</v>
      </c>
      <c r="AU49" s="42">
        <f t="shared" si="29"/>
        <v>4.1963010707969067E-2</v>
      </c>
      <c r="AV49" s="42">
        <f t="shared" si="30"/>
        <v>4.9919988086382761E-2</v>
      </c>
      <c r="AW49" s="42">
        <f t="shared" si="31"/>
        <v>0.10369517673222826</v>
      </c>
      <c r="AX49" s="42">
        <f t="shared" si="32"/>
        <v>3.9624939068777121E-2</v>
      </c>
      <c r="AY49" s="42">
        <f t="shared" si="33"/>
        <v>0</v>
      </c>
      <c r="AZ49" s="42">
        <f t="shared" si="34"/>
        <v>0.64815216920646646</v>
      </c>
      <c r="BA49" s="42">
        <f t="shared" si="35"/>
        <v>1.6414880292689578</v>
      </c>
      <c r="BB49" s="42">
        <f t="shared" si="36"/>
        <v>0.37857449623830169</v>
      </c>
      <c r="BC49" s="43"/>
      <c r="BD49" s="16" t="s">
        <v>211</v>
      </c>
      <c r="BE49" s="122">
        <v>41.799999237060597</v>
      </c>
      <c r="BF49" s="122">
        <v>2.7000000476837198</v>
      </c>
      <c r="BG49" s="122">
        <v>11</v>
      </c>
      <c r="BH49" s="122"/>
      <c r="BI49" s="122">
        <v>9.1000003814697301</v>
      </c>
      <c r="BJ49" s="122">
        <v>16</v>
      </c>
      <c r="BK49" s="122">
        <v>11.699999809265099</v>
      </c>
      <c r="BL49" s="122">
        <v>7.0000000298023196E-2</v>
      </c>
      <c r="BM49" s="122">
        <v>2.6400001049041801</v>
      </c>
      <c r="BN49" s="122">
        <v>1.0299999713897701</v>
      </c>
      <c r="BO49" s="122">
        <v>0</v>
      </c>
      <c r="BP49" s="122">
        <v>0</v>
      </c>
      <c r="BQ49" s="124">
        <v>0</v>
      </c>
      <c r="BR49" s="124">
        <f t="shared" si="37"/>
        <v>96.039999552071109</v>
      </c>
      <c r="BS49" s="124"/>
      <c r="BT49" s="42">
        <v>6.161845412067092</v>
      </c>
      <c r="BU49" s="42">
        <v>1.838154587932908</v>
      </c>
      <c r="BV49" s="42">
        <v>0</v>
      </c>
      <c r="BW49" s="42">
        <v>8</v>
      </c>
      <c r="BX49" s="42">
        <v>7.2808029601480362E-2</v>
      </c>
      <c r="BY49" s="42">
        <v>0.29939499511481515</v>
      </c>
      <c r="BZ49" s="42">
        <v>0</v>
      </c>
      <c r="CA49" s="42">
        <v>0.48654402524396545</v>
      </c>
      <c r="CB49" s="42">
        <v>3.5153747843115362</v>
      </c>
      <c r="CC49" s="42">
        <v>0.62587816572820287</v>
      </c>
      <c r="CD49" s="42">
        <v>0</v>
      </c>
      <c r="CE49" s="42">
        <v>5</v>
      </c>
      <c r="CF49" s="42">
        <v>0</v>
      </c>
      <c r="CG49" s="42">
        <v>9.4400617874514925E-3</v>
      </c>
      <c r="CH49" s="42">
        <v>8.7391925140287274E-3</v>
      </c>
      <c r="CI49" s="42">
        <v>1.8477461175691583</v>
      </c>
      <c r="CJ49" s="42">
        <v>0.13407462812936144</v>
      </c>
      <c r="CK49" s="42">
        <v>2</v>
      </c>
      <c r="CL49" s="42">
        <v>0.62041595499597169</v>
      </c>
      <c r="CM49" s="42">
        <v>0.19367121599122253</v>
      </c>
      <c r="CN49" s="42">
        <v>0.81408717098719419</v>
      </c>
      <c r="CO49" s="24" t="s">
        <v>622</v>
      </c>
      <c r="CP49" s="24" t="s">
        <v>624</v>
      </c>
      <c r="CQ49" s="40">
        <v>0.84693683061952618</v>
      </c>
      <c r="CR49" s="42">
        <v>0.31906632195316248</v>
      </c>
      <c r="CS49" s="40">
        <v>0.194376270959015</v>
      </c>
      <c r="CT49" s="40" t="s">
        <v>606</v>
      </c>
      <c r="CU49" s="40"/>
    </row>
    <row r="50" spans="1:99" ht="10.5" customHeight="1">
      <c r="A50" s="16" t="s">
        <v>209</v>
      </c>
      <c r="B50" s="17" t="s">
        <v>210</v>
      </c>
      <c r="C50" s="85">
        <v>0.22300000488758101</v>
      </c>
      <c r="D50" s="25">
        <f t="shared" si="50"/>
        <v>223.00000488758101</v>
      </c>
      <c r="E50" s="16">
        <v>1000</v>
      </c>
      <c r="F50" s="17" t="s">
        <v>205</v>
      </c>
      <c r="G50" s="18">
        <v>53.099998474121101</v>
      </c>
      <c r="H50" s="18">
        <v>0.490000009536743</v>
      </c>
      <c r="I50" s="18">
        <v>15.6099996566772</v>
      </c>
      <c r="J50" s="18">
        <v>5.7775745981839268</v>
      </c>
      <c r="K50" s="18">
        <v>9.00000035762787E-2</v>
      </c>
      <c r="L50" s="18">
        <v>2.7000000476837198</v>
      </c>
      <c r="M50" s="18">
        <v>3.7999999523162802</v>
      </c>
      <c r="N50" s="18">
        <v>4.6700000762939498</v>
      </c>
      <c r="O50" s="18">
        <v>3.3499999046325701</v>
      </c>
      <c r="P50" s="18"/>
      <c r="Q50" s="26">
        <f t="shared" si="1"/>
        <v>89.587572723021765</v>
      </c>
      <c r="R50" s="26"/>
      <c r="S50" s="26">
        <f t="shared" si="40"/>
        <v>59.271611965970507</v>
      </c>
      <c r="T50" s="26">
        <f t="shared" si="41"/>
        <v>0.54695087124603525</v>
      </c>
      <c r="U50" s="26">
        <f t="shared" si="42"/>
        <v>17.424291318773303</v>
      </c>
      <c r="V50" s="26">
        <f t="shared" si="43"/>
        <v>6.4490804054335475</v>
      </c>
      <c r="W50" s="26">
        <f t="shared" si="44"/>
        <v>0.10046036614311681</v>
      </c>
      <c r="X50" s="26">
        <f t="shared" si="45"/>
        <v>3.0138109177612393</v>
      </c>
      <c r="Y50" s="26">
        <f t="shared" si="46"/>
        <v>4.2416596820462527</v>
      </c>
      <c r="Z50" s="26">
        <f t="shared" si="47"/>
        <v>5.2127766545614609</v>
      </c>
      <c r="AA50" s="26">
        <f t="shared" si="48"/>
        <v>3.7393578180645406</v>
      </c>
      <c r="AB50" s="26">
        <f t="shared" si="49"/>
        <v>0</v>
      </c>
      <c r="AC50" s="26">
        <f t="shared" si="12"/>
        <v>100</v>
      </c>
      <c r="AD50" s="26"/>
      <c r="AE50" s="42">
        <f t="shared" si="13"/>
        <v>0.88375829416538265</v>
      </c>
      <c r="AF50" s="42">
        <f t="shared" si="14"/>
        <v>6.1352920716594966E-3</v>
      </c>
      <c r="AG50" s="42">
        <f t="shared" si="15"/>
        <v>0.30619467054682997</v>
      </c>
      <c r="AH50" s="42">
        <f t="shared" si="16"/>
        <v>8.0417883623273734E-2</v>
      </c>
      <c r="AI50" s="42">
        <f t="shared" si="17"/>
        <v>1.2687234295143417E-3</v>
      </c>
      <c r="AJ50" s="42">
        <f t="shared" si="18"/>
        <v>6.6990205726514221E-2</v>
      </c>
      <c r="AK50" s="42">
        <f t="shared" si="19"/>
        <v>6.7763483191379772E-2</v>
      </c>
      <c r="AL50" s="42">
        <f t="shared" si="20"/>
        <v>0.15069635189933708</v>
      </c>
      <c r="AM50" s="42">
        <f t="shared" si="21"/>
        <v>7.1128283677280787E-2</v>
      </c>
      <c r="AN50" s="42">
        <f t="shared" si="22"/>
        <v>0</v>
      </c>
      <c r="AO50" s="42">
        <f t="shared" si="23"/>
        <v>1.6343531883311722</v>
      </c>
      <c r="AP50" s="42">
        <f t="shared" si="24"/>
        <v>0.54073886873117227</v>
      </c>
      <c r="AQ50" s="42">
        <f t="shared" si="25"/>
        <v>3.7539572936032299E-3</v>
      </c>
      <c r="AR50" s="42">
        <f t="shared" si="26"/>
        <v>0.18734914382825871</v>
      </c>
      <c r="AS50" s="42">
        <f t="shared" si="27"/>
        <v>4.9204715478536151E-2</v>
      </c>
      <c r="AT50" s="42">
        <f t="shared" si="28"/>
        <v>7.7628473366263457E-4</v>
      </c>
      <c r="AU50" s="42">
        <f t="shared" si="29"/>
        <v>4.0988818209433363E-2</v>
      </c>
      <c r="AV50" s="42">
        <f t="shared" si="30"/>
        <v>4.1461957963059771E-2</v>
      </c>
      <c r="AW50" s="42">
        <f t="shared" si="31"/>
        <v>9.2205499383650469E-2</v>
      </c>
      <c r="AX50" s="42">
        <f t="shared" si="32"/>
        <v>4.3520754378623287E-2</v>
      </c>
      <c r="AY50" s="42">
        <f t="shared" si="33"/>
        <v>0</v>
      </c>
      <c r="AZ50" s="42">
        <f t="shared" si="34"/>
        <v>0.67646512249344604</v>
      </c>
      <c r="BA50" s="42">
        <f t="shared" si="35"/>
        <v>1.2004424042460424</v>
      </c>
      <c r="BB50" s="42">
        <f t="shared" si="36"/>
        <v>0.45445406708685893</v>
      </c>
      <c r="BC50" s="43"/>
      <c r="BD50" s="16" t="s">
        <v>209</v>
      </c>
      <c r="BE50" s="122">
        <v>42.099998474121101</v>
      </c>
      <c r="BF50" s="122">
        <v>2.4000000953674299</v>
      </c>
      <c r="BG50" s="122">
        <v>10.699999809265099</v>
      </c>
      <c r="BH50" s="122"/>
      <c r="BI50" s="122">
        <v>8.6000003814697301</v>
      </c>
      <c r="BJ50" s="122">
        <v>17</v>
      </c>
      <c r="BK50" s="122">
        <v>11.699999809265099</v>
      </c>
      <c r="BL50" s="122">
        <v>0.109999999403954</v>
      </c>
      <c r="BM50" s="122">
        <v>2.6800000667571999</v>
      </c>
      <c r="BN50" s="122">
        <v>0.93000000715255704</v>
      </c>
      <c r="BO50" s="122">
        <v>0</v>
      </c>
      <c r="BP50" s="122">
        <v>0</v>
      </c>
      <c r="BQ50" s="124">
        <v>0</v>
      </c>
      <c r="BR50" s="124">
        <f t="shared" si="37"/>
        <v>96.219998642802167</v>
      </c>
      <c r="BS50" s="124"/>
      <c r="BT50" s="42">
        <v>6.1836124496837259</v>
      </c>
      <c r="BU50" s="42">
        <v>1.8163875503162741</v>
      </c>
      <c r="BV50" s="42">
        <v>0</v>
      </c>
      <c r="BW50" s="42">
        <v>8</v>
      </c>
      <c r="BX50" s="42">
        <v>3.5731651401045506E-2</v>
      </c>
      <c r="BY50" s="42">
        <v>0.26516590471724738</v>
      </c>
      <c r="BZ50" s="42">
        <v>0</v>
      </c>
      <c r="CA50" s="42">
        <v>0.44574523133078259</v>
      </c>
      <c r="CB50" s="42">
        <v>3.7215703243544129</v>
      </c>
      <c r="CC50" s="42">
        <v>0.53178688819651132</v>
      </c>
      <c r="CD50" s="42">
        <v>0</v>
      </c>
      <c r="CE50" s="42">
        <v>5</v>
      </c>
      <c r="CF50" s="42">
        <v>0</v>
      </c>
      <c r="CG50" s="42">
        <v>7.8852948016103541E-2</v>
      </c>
      <c r="CH50" s="42">
        <v>1.3683323841028184E-2</v>
      </c>
      <c r="CI50" s="42">
        <v>1.8410600599468372</v>
      </c>
      <c r="CJ50" s="42">
        <v>6.6403668196031163E-2</v>
      </c>
      <c r="CK50" s="42">
        <v>2</v>
      </c>
      <c r="CL50" s="42">
        <v>0.69674709427465042</v>
      </c>
      <c r="CM50" s="42">
        <v>0.17423543207132536</v>
      </c>
      <c r="CN50" s="42">
        <v>0.87098252634597584</v>
      </c>
      <c r="CO50" s="24" t="s">
        <v>622</v>
      </c>
      <c r="CP50" s="24" t="s">
        <v>624</v>
      </c>
      <c r="CQ50" s="40">
        <v>0.85904658047967608</v>
      </c>
      <c r="CR50" s="42">
        <v>0.28379784103268652</v>
      </c>
      <c r="CS50" s="40">
        <v>0.23641104315282033</v>
      </c>
      <c r="CT50" s="40" t="s">
        <v>606</v>
      </c>
      <c r="CU50" s="40"/>
    </row>
    <row r="51" spans="1:99" ht="10.5" customHeight="1">
      <c r="A51" s="16" t="s">
        <v>207</v>
      </c>
      <c r="B51" s="17" t="s">
        <v>206</v>
      </c>
      <c r="C51" s="85">
        <v>0.104000002145767</v>
      </c>
      <c r="D51" s="25">
        <f t="shared" si="50"/>
        <v>104.000002145767</v>
      </c>
      <c r="E51" s="16">
        <v>1020</v>
      </c>
      <c r="F51" s="17" t="s">
        <v>205</v>
      </c>
      <c r="G51" s="18">
        <v>56.340000152587898</v>
      </c>
      <c r="H51" s="18">
        <v>0.79000002145767201</v>
      </c>
      <c r="I51" s="18">
        <v>17.370000839233398</v>
      </c>
      <c r="J51" s="18">
        <v>6.4842129300647171</v>
      </c>
      <c r="K51" s="18">
        <v>0.10000000149011599</v>
      </c>
      <c r="L51" s="18">
        <v>1.95000004768372</v>
      </c>
      <c r="M51" s="18">
        <v>3.4400000572204599</v>
      </c>
      <c r="N51" s="18">
        <v>5.71000003814697</v>
      </c>
      <c r="O51" s="18">
        <v>4.07999992370606</v>
      </c>
      <c r="P51" s="18"/>
      <c r="Q51" s="26">
        <f t="shared" si="1"/>
        <v>96.264214011590994</v>
      </c>
      <c r="R51" s="26"/>
      <c r="S51" s="26">
        <f t="shared" si="40"/>
        <v>58.526422026158244</v>
      </c>
      <c r="T51" s="26">
        <f t="shared" si="41"/>
        <v>0.82065804989853197</v>
      </c>
      <c r="U51" s="26">
        <f t="shared" si="42"/>
        <v>18.044089402882268</v>
      </c>
      <c r="V51" s="26">
        <f t="shared" si="43"/>
        <v>6.7358498655418986</v>
      </c>
      <c r="W51" s="26">
        <f t="shared" si="44"/>
        <v>0.10388076453631584</v>
      </c>
      <c r="X51" s="26">
        <f t="shared" si="45"/>
        <v>2.0256749278074655</v>
      </c>
      <c r="Y51" s="26">
        <f t="shared" si="46"/>
        <v>3.5734983062410466</v>
      </c>
      <c r="Z51" s="26">
        <f t="shared" si="47"/>
        <v>5.9315916062634022</v>
      </c>
      <c r="AA51" s="26">
        <f t="shared" si="48"/>
        <v>4.2383350506708499</v>
      </c>
      <c r="AB51" s="26">
        <f t="shared" si="49"/>
        <v>0</v>
      </c>
      <c r="AC51" s="26">
        <f t="shared" si="12"/>
        <v>100.00000000000003</v>
      </c>
      <c r="AD51" s="26"/>
      <c r="AE51" s="42">
        <f t="shared" si="13"/>
        <v>0.93768255854837124</v>
      </c>
      <c r="AF51" s="42">
        <f t="shared" si="14"/>
        <v>9.8915934161765365E-3</v>
      </c>
      <c r="AG51" s="42">
        <f t="shared" si="15"/>
        <v>0.34071760418599312</v>
      </c>
      <c r="AH51" s="42">
        <f t="shared" si="16"/>
        <v>9.0253560890824022E-2</v>
      </c>
      <c r="AI51" s="42">
        <f t="shared" si="17"/>
        <v>1.4096926644502821E-3</v>
      </c>
      <c r="AJ51" s="42">
        <f t="shared" si="18"/>
        <v>4.8381815575562967E-2</v>
      </c>
      <c r="AK51" s="42">
        <f t="shared" si="19"/>
        <v>6.1343786573922109E-2</v>
      </c>
      <c r="AL51" s="42">
        <f t="shared" si="20"/>
        <v>0.18425613726685128</v>
      </c>
      <c r="AM51" s="42">
        <f t="shared" si="21"/>
        <v>8.6627880668097582E-2</v>
      </c>
      <c r="AN51" s="42">
        <f t="shared" si="22"/>
        <v>0</v>
      </c>
      <c r="AO51" s="42">
        <f t="shared" si="23"/>
        <v>1.7605646297902489</v>
      </c>
      <c r="AP51" s="42">
        <f t="shared" si="24"/>
        <v>0.53260331525579119</v>
      </c>
      <c r="AQ51" s="42">
        <f t="shared" si="25"/>
        <v>5.6184210728776295E-3</v>
      </c>
      <c r="AR51" s="42">
        <f t="shared" si="26"/>
        <v>0.19352746182716718</v>
      </c>
      <c r="AS51" s="42">
        <f t="shared" si="27"/>
        <v>5.1263986202867602E-2</v>
      </c>
      <c r="AT51" s="42">
        <f t="shared" si="28"/>
        <v>8.0070486513081362E-4</v>
      </c>
      <c r="AU51" s="42">
        <f t="shared" si="29"/>
        <v>2.7480851743185996E-2</v>
      </c>
      <c r="AV51" s="42">
        <f t="shared" si="30"/>
        <v>3.4843246045009164E-2</v>
      </c>
      <c r="AW51" s="42">
        <f t="shared" si="31"/>
        <v>0.10465741169002316</v>
      </c>
      <c r="AX51" s="42">
        <f t="shared" si="32"/>
        <v>4.920460129794741E-2</v>
      </c>
      <c r="AY51" s="42">
        <f t="shared" si="33"/>
        <v>0</v>
      </c>
      <c r="AZ51" s="42">
        <f t="shared" si="34"/>
        <v>0.68646532824376183</v>
      </c>
      <c r="BA51" s="42">
        <f t="shared" si="35"/>
        <v>1.8654438618547819</v>
      </c>
      <c r="BB51" s="42">
        <f t="shared" si="36"/>
        <v>0.34898607273803189</v>
      </c>
      <c r="BC51" s="43"/>
      <c r="BD51" s="16" t="s">
        <v>207</v>
      </c>
      <c r="BE51" s="122">
        <v>41.200000762939403</v>
      </c>
      <c r="BF51" s="122">
        <v>3.2000000476837198</v>
      </c>
      <c r="BG51" s="122">
        <v>11.300000190734901</v>
      </c>
      <c r="BH51" s="122"/>
      <c r="BI51" s="122">
        <v>9.1000003814697301</v>
      </c>
      <c r="BJ51" s="122">
        <v>15.5</v>
      </c>
      <c r="BK51" s="122">
        <v>11.6000003814697</v>
      </c>
      <c r="BL51" s="122">
        <v>0.10000000149011599</v>
      </c>
      <c r="BM51" s="122">
        <v>2.71000003814697</v>
      </c>
      <c r="BN51" s="122">
        <v>1.0599999427795399</v>
      </c>
      <c r="BO51" s="122">
        <v>0</v>
      </c>
      <c r="BP51" s="122">
        <v>0</v>
      </c>
      <c r="BQ51" s="124">
        <v>0</v>
      </c>
      <c r="BR51" s="124">
        <f t="shared" si="37"/>
        <v>95.770001746714087</v>
      </c>
      <c r="BS51" s="124"/>
      <c r="BT51" s="42">
        <v>6.1052032201565565</v>
      </c>
      <c r="BU51" s="42">
        <v>1.8947967798434435</v>
      </c>
      <c r="BV51" s="42">
        <v>0</v>
      </c>
      <c r="BW51" s="42">
        <v>8</v>
      </c>
      <c r="BX51" s="42">
        <v>7.8563275082071282E-2</v>
      </c>
      <c r="BY51" s="42">
        <v>0.35669672746403902</v>
      </c>
      <c r="BZ51" s="42">
        <v>0</v>
      </c>
      <c r="CA51" s="42">
        <v>0.44303721801428964</v>
      </c>
      <c r="CB51" s="42">
        <v>3.4233533208992468</v>
      </c>
      <c r="CC51" s="42">
        <v>0.68469999475839516</v>
      </c>
      <c r="CD51" s="42">
        <v>1.2549939923946611E-2</v>
      </c>
      <c r="CE51" s="42">
        <v>4.998900476141988</v>
      </c>
      <c r="CF51" s="42">
        <v>0</v>
      </c>
      <c r="CG51" s="42">
        <v>0</v>
      </c>
      <c r="CH51" s="42">
        <v>0</v>
      </c>
      <c r="CI51" s="42">
        <v>1.8415470664951656</v>
      </c>
      <c r="CJ51" s="42">
        <v>0.15845293350483436</v>
      </c>
      <c r="CK51" s="42">
        <v>2</v>
      </c>
      <c r="CL51" s="42">
        <v>0.62009893682059036</v>
      </c>
      <c r="CM51" s="42">
        <v>0.20035587621927059</v>
      </c>
      <c r="CN51" s="42">
        <v>0.82045481303986101</v>
      </c>
      <c r="CO51" s="24" t="s">
        <v>622</v>
      </c>
      <c r="CP51" s="24" t="s">
        <v>624</v>
      </c>
      <c r="CQ51" s="40">
        <v>0.83332738352039026</v>
      </c>
      <c r="CR51" s="42">
        <v>0.32935878395165163</v>
      </c>
      <c r="CS51" s="40">
        <v>0.17655786415581293</v>
      </c>
      <c r="CT51" s="40" t="s">
        <v>606</v>
      </c>
      <c r="CU51" s="40"/>
    </row>
    <row r="52" spans="1:99" ht="10.5" customHeight="1">
      <c r="A52" s="25">
        <v>8</v>
      </c>
      <c r="B52" s="30" t="s">
        <v>297</v>
      </c>
      <c r="C52" s="27"/>
      <c r="D52" s="25">
        <v>206</v>
      </c>
      <c r="E52" s="25">
        <v>900</v>
      </c>
      <c r="F52" s="30" t="s">
        <v>314</v>
      </c>
      <c r="G52" s="30">
        <v>69.599999999999994</v>
      </c>
      <c r="H52" s="30">
        <v>0.36</v>
      </c>
      <c r="I52" s="30">
        <v>16.48</v>
      </c>
      <c r="J52" s="30">
        <v>2.27</v>
      </c>
      <c r="K52" s="30">
        <v>0.06</v>
      </c>
      <c r="L52" s="30">
        <v>0.96</v>
      </c>
      <c r="M52" s="30">
        <v>3.58</v>
      </c>
      <c r="N52" s="30">
        <v>4.3</v>
      </c>
      <c r="O52" s="30">
        <v>2.92</v>
      </c>
      <c r="P52" s="30"/>
      <c r="Q52" s="29">
        <f t="shared" si="1"/>
        <v>100.52999999999999</v>
      </c>
      <c r="R52" s="29"/>
      <c r="S52" s="29">
        <f t="shared" si="40"/>
        <v>69.23306475678902</v>
      </c>
      <c r="T52" s="29">
        <f t="shared" si="41"/>
        <v>0.35810205908683979</v>
      </c>
      <c r="U52" s="29">
        <f t="shared" si="42"/>
        <v>16.393116482642</v>
      </c>
      <c r="V52" s="29">
        <f t="shared" si="43"/>
        <v>2.2580324281309063</v>
      </c>
      <c r="W52" s="29">
        <f t="shared" si="44"/>
        <v>5.9683676514473295E-2</v>
      </c>
      <c r="X52" s="29">
        <f t="shared" si="45"/>
        <v>0.95493882423157272</v>
      </c>
      <c r="Y52" s="29">
        <f t="shared" si="46"/>
        <v>3.56112603203024</v>
      </c>
      <c r="Z52" s="29">
        <f t="shared" si="47"/>
        <v>4.2773301502039196</v>
      </c>
      <c r="AA52" s="29">
        <f t="shared" si="48"/>
        <v>2.9046055903710335</v>
      </c>
      <c r="AB52" s="29">
        <f t="shared" si="49"/>
        <v>0</v>
      </c>
      <c r="AC52" s="29">
        <f t="shared" si="12"/>
        <v>100.00000000000001</v>
      </c>
      <c r="AD52" s="26"/>
      <c r="AE52" s="42">
        <f t="shared" si="13"/>
        <v>1.1583724866562479</v>
      </c>
      <c r="AF52" s="42">
        <f t="shared" si="14"/>
        <v>4.5075614343060488E-3</v>
      </c>
      <c r="AG52" s="42">
        <f t="shared" si="15"/>
        <v>0.32325997960245223</v>
      </c>
      <c r="AH52" s="42">
        <f t="shared" si="16"/>
        <v>3.159606037492136E-2</v>
      </c>
      <c r="AI52" s="42">
        <f t="shared" si="17"/>
        <v>8.4581558606653588E-4</v>
      </c>
      <c r="AJ52" s="42">
        <f t="shared" si="18"/>
        <v>2.3818739393217613E-2</v>
      </c>
      <c r="AK52" s="42">
        <f t="shared" si="19"/>
        <v>6.3840334965601112E-2</v>
      </c>
      <c r="AL52" s="42">
        <f t="shared" si="20"/>
        <v>0.13875680997448486</v>
      </c>
      <c r="AM52" s="42">
        <f t="shared" si="21"/>
        <v>6.1998386343369148E-2</v>
      </c>
      <c r="AN52" s="42">
        <f t="shared" si="22"/>
        <v>0</v>
      </c>
      <c r="AO52" s="42">
        <f t="shared" si="23"/>
        <v>1.8069961743306668</v>
      </c>
      <c r="AP52" s="42">
        <f t="shared" si="24"/>
        <v>0.64104866579771425</v>
      </c>
      <c r="AQ52" s="42">
        <f t="shared" si="25"/>
        <v>2.4945052448579223E-3</v>
      </c>
      <c r="AR52" s="42">
        <f t="shared" si="26"/>
        <v>0.17889356059217537</v>
      </c>
      <c r="AS52" s="42">
        <f t="shared" si="27"/>
        <v>1.7485405239789687E-2</v>
      </c>
      <c r="AT52" s="42">
        <f t="shared" si="28"/>
        <v>4.6807823839463089E-4</v>
      </c>
      <c r="AU52" s="42">
        <f t="shared" si="29"/>
        <v>1.318140001156359E-2</v>
      </c>
      <c r="AV52" s="42">
        <f t="shared" si="30"/>
        <v>3.5329535210138638E-2</v>
      </c>
      <c r="AW52" s="42">
        <f t="shared" si="31"/>
        <v>7.6788657300772681E-2</v>
      </c>
      <c r="AX52" s="42">
        <f t="shared" si="32"/>
        <v>3.4310192364593192E-2</v>
      </c>
      <c r="AY52" s="42">
        <f t="shared" si="33"/>
        <v>0</v>
      </c>
      <c r="AZ52" s="42">
        <f t="shared" si="34"/>
        <v>0.75214751546308012</v>
      </c>
      <c r="BA52" s="42">
        <f t="shared" si="35"/>
        <v>1.3265210997656047</v>
      </c>
      <c r="BB52" s="42">
        <f t="shared" si="36"/>
        <v>0.42982631883319233</v>
      </c>
      <c r="BC52" s="40"/>
      <c r="BD52" s="25">
        <v>8</v>
      </c>
      <c r="BE52" s="139">
        <v>44.4</v>
      </c>
      <c r="BF52" s="139">
        <v>1.62</v>
      </c>
      <c r="BG52" s="139">
        <v>10.78</v>
      </c>
      <c r="BH52" s="139">
        <v>0</v>
      </c>
      <c r="BI52" s="139">
        <v>10.08</v>
      </c>
      <c r="BJ52" s="139">
        <v>14.74</v>
      </c>
      <c r="BK52" s="139">
        <v>11.65</v>
      </c>
      <c r="BL52" s="139">
        <v>0.16</v>
      </c>
      <c r="BM52" s="139">
        <v>2.06</v>
      </c>
      <c r="BN52" s="139">
        <v>0.62</v>
      </c>
      <c r="BO52" s="139">
        <v>0</v>
      </c>
      <c r="BP52" s="139">
        <v>0</v>
      </c>
      <c r="BQ52" s="139"/>
      <c r="BR52" s="124">
        <f t="shared" si="37"/>
        <v>96.11</v>
      </c>
      <c r="BS52" s="124"/>
      <c r="BT52" s="42">
        <v>6.4722787973570837</v>
      </c>
      <c r="BU52" s="42">
        <v>1.5277212026429163</v>
      </c>
      <c r="BV52" s="42">
        <v>0</v>
      </c>
      <c r="BW52" s="42">
        <v>8</v>
      </c>
      <c r="BX52" s="42">
        <v>0.32418074649518314</v>
      </c>
      <c r="BY52" s="42">
        <v>0.17763784687144932</v>
      </c>
      <c r="BZ52" s="42">
        <v>0</v>
      </c>
      <c r="CA52" s="42">
        <v>0.60621886731141927</v>
      </c>
      <c r="CB52" s="42">
        <v>3.202497915669579</v>
      </c>
      <c r="CC52" s="42">
        <v>0.62262973213622508</v>
      </c>
      <c r="CD52" s="42">
        <v>1.9752995687014458E-2</v>
      </c>
      <c r="CE52" s="42">
        <v>4.9529181041708696</v>
      </c>
      <c r="CF52" s="42">
        <v>0</v>
      </c>
      <c r="CG52" s="42">
        <v>0</v>
      </c>
      <c r="CH52" s="42">
        <v>0</v>
      </c>
      <c r="CI52" s="42">
        <v>1.8193744470542961</v>
      </c>
      <c r="CJ52" s="42">
        <v>0.18062555294570393</v>
      </c>
      <c r="CK52" s="42">
        <v>2</v>
      </c>
      <c r="CL52" s="42">
        <v>0.40155383017515556</v>
      </c>
      <c r="CM52" s="42">
        <v>0.11528140952221728</v>
      </c>
      <c r="CN52" s="42">
        <v>0.51683523969737288</v>
      </c>
      <c r="CO52" s="24" t="s">
        <v>622</v>
      </c>
      <c r="CP52" s="24" t="s">
        <v>624</v>
      </c>
      <c r="CQ52" s="40">
        <v>0.83722641713842361</v>
      </c>
      <c r="CR52" s="42">
        <v>0.38363885552847909</v>
      </c>
      <c r="CS52" s="40">
        <v>0.28920674959204778</v>
      </c>
      <c r="CT52" s="40" t="s">
        <v>606</v>
      </c>
      <c r="CU52" s="40"/>
    </row>
    <row r="53" spans="1:99" ht="10.5" customHeight="1">
      <c r="A53" s="12">
        <v>2</v>
      </c>
      <c r="B53" s="13" t="s">
        <v>16</v>
      </c>
      <c r="C53" s="86">
        <v>1.5</v>
      </c>
      <c r="D53" s="25">
        <f t="shared" ref="D53:D58" si="51">C53*1000</f>
        <v>1500</v>
      </c>
      <c r="E53" s="12">
        <v>1040</v>
      </c>
      <c r="F53" s="14" t="s">
        <v>14</v>
      </c>
      <c r="G53" s="15">
        <v>35.92</v>
      </c>
      <c r="H53" s="15">
        <v>2.15</v>
      </c>
      <c r="I53" s="15">
        <v>11.64</v>
      </c>
      <c r="J53" s="15">
        <v>10.45</v>
      </c>
      <c r="K53" s="15">
        <v>0.25</v>
      </c>
      <c r="L53" s="15">
        <v>7.14</v>
      </c>
      <c r="M53" s="15">
        <v>11.06</v>
      </c>
      <c r="N53" s="15">
        <v>3.56</v>
      </c>
      <c r="O53" s="15">
        <v>1.63</v>
      </c>
      <c r="P53" s="15">
        <v>2.25</v>
      </c>
      <c r="Q53" s="26">
        <f t="shared" si="1"/>
        <v>86.05</v>
      </c>
      <c r="R53" s="26"/>
      <c r="S53" s="26">
        <f t="shared" si="40"/>
        <v>41.743172574084838</v>
      </c>
      <c r="T53" s="26">
        <f t="shared" si="41"/>
        <v>2.4985473561882623</v>
      </c>
      <c r="U53" s="26">
        <f t="shared" si="42"/>
        <v>13.527019174898317</v>
      </c>
      <c r="V53" s="26">
        <f t="shared" si="43"/>
        <v>12.144102266124346</v>
      </c>
      <c r="W53" s="26">
        <f t="shared" si="44"/>
        <v>0.29052876234747238</v>
      </c>
      <c r="X53" s="26">
        <f t="shared" si="45"/>
        <v>8.2975014526438109</v>
      </c>
      <c r="Y53" s="26">
        <f t="shared" si="46"/>
        <v>12.852992446252179</v>
      </c>
      <c r="Z53" s="26">
        <f t="shared" si="47"/>
        <v>4.1371295758280073</v>
      </c>
      <c r="AA53" s="26">
        <f t="shared" si="48"/>
        <v>1.89424753050552</v>
      </c>
      <c r="AB53" s="26">
        <f t="shared" si="49"/>
        <v>2.6147588611272519</v>
      </c>
      <c r="AC53" s="26">
        <f t="shared" si="12"/>
        <v>100.00000000000003</v>
      </c>
      <c r="AD53" s="26"/>
      <c r="AE53" s="42">
        <f t="shared" si="13"/>
        <v>0.59782672012489124</v>
      </c>
      <c r="AF53" s="42">
        <f t="shared" si="14"/>
        <v>2.6920158565994456E-2</v>
      </c>
      <c r="AG53" s="42">
        <f t="shared" si="15"/>
        <v>0.22832197588425632</v>
      </c>
      <c r="AH53" s="42">
        <f t="shared" si="16"/>
        <v>0.14545322947926353</v>
      </c>
      <c r="AI53" s="42">
        <f t="shared" si="17"/>
        <v>3.5242316086105661E-3</v>
      </c>
      <c r="AJ53" s="42">
        <f t="shared" si="18"/>
        <v>0.177151874237056</v>
      </c>
      <c r="AK53" s="42">
        <f t="shared" si="19"/>
        <v>0.19722740355294646</v>
      </c>
      <c r="AL53" s="42">
        <f t="shared" si="20"/>
        <v>0.11487773104864329</v>
      </c>
      <c r="AM53" s="42">
        <f t="shared" si="21"/>
        <v>3.4608688267017705E-2</v>
      </c>
      <c r="AN53" s="42">
        <f t="shared" si="22"/>
        <v>3.170252715638476E-2</v>
      </c>
      <c r="AO53" s="42">
        <f t="shared" si="23"/>
        <v>1.5576145399250643</v>
      </c>
      <c r="AP53" s="42">
        <f t="shared" si="24"/>
        <v>0.38380915483342387</v>
      </c>
      <c r="AQ53" s="42">
        <f t="shared" si="25"/>
        <v>1.7282939954637023E-2</v>
      </c>
      <c r="AR53" s="42">
        <f t="shared" si="26"/>
        <v>0.1465843891616733</v>
      </c>
      <c r="AS53" s="42">
        <f t="shared" si="27"/>
        <v>9.3382043985196228E-2</v>
      </c>
      <c r="AT53" s="42">
        <f t="shared" si="28"/>
        <v>2.2625826340707594E-3</v>
      </c>
      <c r="AU53" s="42">
        <f t="shared" si="29"/>
        <v>0.1137328072486911</v>
      </c>
      <c r="AV53" s="42">
        <f t="shared" si="30"/>
        <v>0.12662144484246721</v>
      </c>
      <c r="AW53" s="42">
        <f t="shared" si="31"/>
        <v>7.3752348931058379E-2</v>
      </c>
      <c r="AX53" s="42">
        <f t="shared" si="32"/>
        <v>2.221903261681334E-2</v>
      </c>
      <c r="AY53" s="42">
        <f t="shared" si="33"/>
        <v>2.0353255791968883E-2</v>
      </c>
      <c r="AZ53" s="42">
        <f t="shared" si="34"/>
        <v>0.47978053638129559</v>
      </c>
      <c r="BA53" s="42">
        <f t="shared" si="35"/>
        <v>0.821065145969752</v>
      </c>
      <c r="BB53" s="42">
        <f t="shared" si="36"/>
        <v>0.54912917432587549</v>
      </c>
      <c r="BC53" s="43"/>
      <c r="BD53" s="12">
        <v>2</v>
      </c>
      <c r="BE53" s="122">
        <v>43.42</v>
      </c>
      <c r="BF53" s="122">
        <v>2.59</v>
      </c>
      <c r="BG53" s="122">
        <v>11.89</v>
      </c>
      <c r="BH53" s="122"/>
      <c r="BI53" s="122">
        <v>8.06</v>
      </c>
      <c r="BJ53" s="122">
        <v>16.73</v>
      </c>
      <c r="BK53" s="122">
        <v>10.67</v>
      </c>
      <c r="BL53" s="122">
        <v>0.12</v>
      </c>
      <c r="BM53" s="122">
        <v>3.05</v>
      </c>
      <c r="BN53" s="122">
        <v>1.1499999999999999</v>
      </c>
      <c r="BO53" s="122">
        <v>0</v>
      </c>
      <c r="BP53" s="122">
        <v>0</v>
      </c>
      <c r="BQ53" s="122">
        <v>0</v>
      </c>
      <c r="BR53" s="122">
        <f t="shared" si="37"/>
        <v>97.680000000000021</v>
      </c>
      <c r="BS53" s="122"/>
      <c r="BT53" s="42">
        <v>6.2291371917596079</v>
      </c>
      <c r="BU53" s="42">
        <v>1.7708628082403921</v>
      </c>
      <c r="BV53" s="42">
        <v>0</v>
      </c>
      <c r="BW53" s="42">
        <v>8</v>
      </c>
      <c r="BX53" s="42">
        <v>0.23936331772255048</v>
      </c>
      <c r="BY53" s="42">
        <v>0.27950145980123497</v>
      </c>
      <c r="BZ53" s="42">
        <v>0</v>
      </c>
      <c r="CA53" s="42">
        <v>0.47842972196334443</v>
      </c>
      <c r="CB53" s="42">
        <v>3.5772652490788199</v>
      </c>
      <c r="CC53" s="42">
        <v>0.42544025143405051</v>
      </c>
      <c r="CD53" s="42">
        <v>0</v>
      </c>
      <c r="CE53" s="42">
        <v>5</v>
      </c>
      <c r="CF53" s="42">
        <v>0</v>
      </c>
      <c r="CG53" s="42">
        <v>6.3152838182265914E-2</v>
      </c>
      <c r="CH53" s="42">
        <v>1.4580018087605472E-2</v>
      </c>
      <c r="CI53" s="42">
        <v>1.639926618974024</v>
      </c>
      <c r="CJ53" s="42">
        <v>0.2823405247561046</v>
      </c>
      <c r="CK53" s="42">
        <v>2</v>
      </c>
      <c r="CL53" s="42">
        <v>0.56596690559958918</v>
      </c>
      <c r="CM53" s="42">
        <v>0.21044046810853642</v>
      </c>
      <c r="CN53" s="42">
        <v>0.77640737370812563</v>
      </c>
      <c r="CO53" s="24" t="s">
        <v>622</v>
      </c>
      <c r="CP53" s="24" t="s">
        <v>624</v>
      </c>
      <c r="CQ53" s="40">
        <v>0.87983027225362664</v>
      </c>
      <c r="CR53" s="42">
        <v>0.27027049620814503</v>
      </c>
      <c r="CS53" s="40">
        <v>0.32917058717543196</v>
      </c>
      <c r="CT53" s="40" t="s">
        <v>606</v>
      </c>
      <c r="CU53" s="40"/>
    </row>
    <row r="54" spans="1:99" ht="10.5" customHeight="1">
      <c r="A54" s="12">
        <v>23</v>
      </c>
      <c r="B54" s="13" t="s">
        <v>17</v>
      </c>
      <c r="C54" s="86">
        <v>1.5</v>
      </c>
      <c r="D54" s="25">
        <f t="shared" si="51"/>
        <v>1500</v>
      </c>
      <c r="E54" s="12">
        <v>1000</v>
      </c>
      <c r="F54" s="14" t="s">
        <v>14</v>
      </c>
      <c r="G54" s="15">
        <v>45.3</v>
      </c>
      <c r="H54" s="15">
        <v>2.25</v>
      </c>
      <c r="I54" s="15">
        <v>16.489999999999998</v>
      </c>
      <c r="J54" s="15">
        <v>9.4700000000000006</v>
      </c>
      <c r="K54" s="15">
        <v>0.18</v>
      </c>
      <c r="L54" s="15">
        <v>6.08</v>
      </c>
      <c r="M54" s="15">
        <v>7.52</v>
      </c>
      <c r="N54" s="15">
        <v>1.7</v>
      </c>
      <c r="O54" s="15">
        <v>0.87</v>
      </c>
      <c r="P54" s="15">
        <v>0.26</v>
      </c>
      <c r="Q54" s="26">
        <f t="shared" si="1"/>
        <v>90.12</v>
      </c>
      <c r="R54" s="26"/>
      <c r="S54" s="26">
        <f t="shared" si="40"/>
        <v>50.266311584553925</v>
      </c>
      <c r="T54" s="26">
        <f t="shared" si="41"/>
        <v>2.4966711051930757</v>
      </c>
      <c r="U54" s="26">
        <f t="shared" si="42"/>
        <v>18.297825122059475</v>
      </c>
      <c r="V54" s="26">
        <f t="shared" si="43"/>
        <v>10.508211273857079</v>
      </c>
      <c r="W54" s="26">
        <f t="shared" si="44"/>
        <v>0.19973368841544609</v>
      </c>
      <c r="X54" s="26">
        <f t="shared" si="45"/>
        <v>6.7465601420328456</v>
      </c>
      <c r="Y54" s="26">
        <f t="shared" si="46"/>
        <v>8.3444296493564121</v>
      </c>
      <c r="Z54" s="26">
        <f t="shared" si="47"/>
        <v>1.8863737239236573</v>
      </c>
      <c r="AA54" s="26">
        <f t="shared" si="48"/>
        <v>0.96537949400798928</v>
      </c>
      <c r="AB54" s="26">
        <f t="shared" si="49"/>
        <v>0.28850421660008874</v>
      </c>
      <c r="AC54" s="26">
        <f t="shared" si="12"/>
        <v>99.999999999999986</v>
      </c>
      <c r="AD54" s="26"/>
      <c r="AE54" s="42">
        <f t="shared" si="13"/>
        <v>0.75394071329781653</v>
      </c>
      <c r="AF54" s="42">
        <f t="shared" si="14"/>
        <v>2.8172258964412805E-2</v>
      </c>
      <c r="AG54" s="42">
        <f t="shared" si="15"/>
        <v>0.32345613250269639</v>
      </c>
      <c r="AH54" s="42">
        <f t="shared" si="16"/>
        <v>0.13181263953766753</v>
      </c>
      <c r="AI54" s="42">
        <f t="shared" si="17"/>
        <v>2.5374467581996073E-3</v>
      </c>
      <c r="AJ54" s="42">
        <f t="shared" si="18"/>
        <v>0.15085201615704488</v>
      </c>
      <c r="AK54" s="42">
        <f t="shared" si="19"/>
        <v>0.13410036841936321</v>
      </c>
      <c r="AL54" s="42">
        <f t="shared" si="20"/>
        <v>5.485734347828472E-2</v>
      </c>
      <c r="AM54" s="42">
        <f t="shared" si="21"/>
        <v>1.8472121958469576E-2</v>
      </c>
      <c r="AN54" s="42">
        <f t="shared" si="22"/>
        <v>3.6634031380711279E-3</v>
      </c>
      <c r="AO54" s="42">
        <f t="shared" si="23"/>
        <v>1.601864444212026</v>
      </c>
      <c r="AP54" s="42">
        <f t="shared" si="24"/>
        <v>0.47066449100734481</v>
      </c>
      <c r="AQ54" s="42">
        <f t="shared" si="25"/>
        <v>1.7587167919362264E-2</v>
      </c>
      <c r="AR54" s="42">
        <f t="shared" si="26"/>
        <v>0.20192478437949715</v>
      </c>
      <c r="AS54" s="42">
        <f t="shared" si="27"/>
        <v>8.2287012495934106E-2</v>
      </c>
      <c r="AT54" s="42">
        <f t="shared" si="28"/>
        <v>1.5840583561037864E-3</v>
      </c>
      <c r="AU54" s="42">
        <f t="shared" si="29"/>
        <v>9.4172772672565672E-2</v>
      </c>
      <c r="AV54" s="42">
        <f t="shared" si="30"/>
        <v>8.3715178836701501E-2</v>
      </c>
      <c r="AW54" s="42">
        <f t="shared" si="31"/>
        <v>3.4245933653436963E-2</v>
      </c>
      <c r="AX54" s="42">
        <f t="shared" si="32"/>
        <v>1.1531638663442716E-2</v>
      </c>
      <c r="AY54" s="42">
        <f t="shared" si="33"/>
        <v>2.2869620156112489E-3</v>
      </c>
      <c r="AZ54" s="42">
        <f t="shared" si="34"/>
        <v>0.51644206332422449</v>
      </c>
      <c r="BA54" s="42">
        <f t="shared" si="35"/>
        <v>0.87378772187203413</v>
      </c>
      <c r="BB54" s="42">
        <f t="shared" si="36"/>
        <v>0.53367838220272668</v>
      </c>
      <c r="BC54" s="43"/>
      <c r="BD54" s="12">
        <v>23</v>
      </c>
      <c r="BE54" s="122">
        <v>42.24</v>
      </c>
      <c r="BF54" s="122">
        <v>2.17</v>
      </c>
      <c r="BG54" s="122">
        <v>13.72</v>
      </c>
      <c r="BH54" s="122"/>
      <c r="BI54" s="122">
        <v>8.8000000000000007</v>
      </c>
      <c r="BJ54" s="122">
        <v>15.95</v>
      </c>
      <c r="BK54" s="122">
        <v>10.75</v>
      </c>
      <c r="BL54" s="122">
        <v>0.11</v>
      </c>
      <c r="BM54" s="122">
        <v>2.74</v>
      </c>
      <c r="BN54" s="122">
        <v>1.06</v>
      </c>
      <c r="BO54" s="122">
        <v>0</v>
      </c>
      <c r="BP54" s="122">
        <v>0</v>
      </c>
      <c r="BQ54" s="122">
        <v>0</v>
      </c>
      <c r="BR54" s="122">
        <f t="shared" si="37"/>
        <v>97.54</v>
      </c>
      <c r="BS54" s="122"/>
      <c r="BT54" s="42">
        <v>6.0761489368853114</v>
      </c>
      <c r="BU54" s="42">
        <v>1.9238510631146886</v>
      </c>
      <c r="BV54" s="42">
        <v>0</v>
      </c>
      <c r="BW54" s="42">
        <v>8</v>
      </c>
      <c r="BX54" s="42">
        <v>0.40200906665526048</v>
      </c>
      <c r="BY54" s="42">
        <v>0.23480669435308427</v>
      </c>
      <c r="BZ54" s="42">
        <v>0</v>
      </c>
      <c r="CA54" s="42">
        <v>0.52323289012372243</v>
      </c>
      <c r="CB54" s="42">
        <v>3.4196551645689959</v>
      </c>
      <c r="CC54" s="42">
        <v>0.42029618429893745</v>
      </c>
      <c r="CD54" s="42">
        <v>0</v>
      </c>
      <c r="CE54" s="42">
        <v>5</v>
      </c>
      <c r="CF54" s="42">
        <v>0</v>
      </c>
      <c r="CG54" s="42">
        <v>0.11511695647954623</v>
      </c>
      <c r="CH54" s="42">
        <v>1.3400960470118141E-2</v>
      </c>
      <c r="CI54" s="42">
        <v>1.6566657144524779</v>
      </c>
      <c r="CJ54" s="42">
        <v>0.21481636859785769</v>
      </c>
      <c r="CK54" s="42">
        <v>2</v>
      </c>
      <c r="CL54" s="42">
        <v>0.54931920575518445</v>
      </c>
      <c r="CM54" s="42">
        <v>0.19449288047221452</v>
      </c>
      <c r="CN54" s="42">
        <v>0.74381208622739892</v>
      </c>
      <c r="CO54" s="24" t="s">
        <v>622</v>
      </c>
      <c r="CP54" s="24" t="s">
        <v>624</v>
      </c>
      <c r="CQ54" s="40">
        <v>0.864626069781254</v>
      </c>
      <c r="CR54" s="42">
        <v>0.30951487304268105</v>
      </c>
      <c r="CS54" s="40">
        <v>0.35422204420493036</v>
      </c>
      <c r="CT54" s="40" t="s">
        <v>606</v>
      </c>
      <c r="CU54" s="40"/>
    </row>
    <row r="55" spans="1:99" ht="10.5" customHeight="1">
      <c r="A55" s="12">
        <v>25</v>
      </c>
      <c r="B55" s="13" t="s">
        <v>18</v>
      </c>
      <c r="C55" s="86">
        <v>2.2000000000000002</v>
      </c>
      <c r="D55" s="25">
        <f t="shared" si="51"/>
        <v>2200</v>
      </c>
      <c r="E55" s="12">
        <v>1000</v>
      </c>
      <c r="F55" s="14" t="s">
        <v>14</v>
      </c>
      <c r="G55" s="15">
        <v>47.07</v>
      </c>
      <c r="H55" s="15">
        <v>1.65</v>
      </c>
      <c r="I55" s="15">
        <v>16.37</v>
      </c>
      <c r="J55" s="15">
        <v>8.4600000000000009</v>
      </c>
      <c r="K55" s="15">
        <v>0.18</v>
      </c>
      <c r="L55" s="15">
        <v>3.29</v>
      </c>
      <c r="M55" s="15">
        <v>7.14</v>
      </c>
      <c r="N55" s="15">
        <v>1.35</v>
      </c>
      <c r="O55" s="15">
        <v>0.77</v>
      </c>
      <c r="P55" s="15">
        <v>0.51</v>
      </c>
      <c r="Q55" s="26">
        <f t="shared" si="1"/>
        <v>86.79000000000002</v>
      </c>
      <c r="R55" s="26"/>
      <c r="S55" s="26">
        <f t="shared" si="40"/>
        <v>54.234358797096426</v>
      </c>
      <c r="T55" s="26">
        <f t="shared" si="41"/>
        <v>1.901140684410646</v>
      </c>
      <c r="U55" s="26">
        <f t="shared" si="42"/>
        <v>18.861620002304409</v>
      </c>
      <c r="V55" s="26">
        <f t="shared" si="43"/>
        <v>9.7476667818873128</v>
      </c>
      <c r="W55" s="26">
        <f t="shared" si="44"/>
        <v>0.20739716557207047</v>
      </c>
      <c r="X55" s="26">
        <f t="shared" si="45"/>
        <v>3.7907593040672878</v>
      </c>
      <c r="Y55" s="26">
        <f t="shared" si="46"/>
        <v>8.2267542343587952</v>
      </c>
      <c r="Z55" s="26">
        <f t="shared" si="47"/>
        <v>1.5554787417905285</v>
      </c>
      <c r="AA55" s="26">
        <f t="shared" si="48"/>
        <v>0.8871989860583015</v>
      </c>
      <c r="AB55" s="26">
        <f t="shared" si="49"/>
        <v>0.58762530245419964</v>
      </c>
      <c r="AC55" s="26">
        <f t="shared" si="12"/>
        <v>100</v>
      </c>
      <c r="AD55" s="26"/>
      <c r="AE55" s="42">
        <f t="shared" si="13"/>
        <v>0.78339932394985046</v>
      </c>
      <c r="AF55" s="42">
        <f t="shared" si="14"/>
        <v>2.0659656573902722E-2</v>
      </c>
      <c r="AG55" s="42">
        <f t="shared" si="15"/>
        <v>0.32110229769976595</v>
      </c>
      <c r="AH55" s="42">
        <f t="shared" si="16"/>
        <v>0.11775448051622676</v>
      </c>
      <c r="AI55" s="42">
        <f t="shared" si="17"/>
        <v>2.5374467581996073E-3</v>
      </c>
      <c r="AJ55" s="42">
        <f t="shared" si="18"/>
        <v>8.1628804795506202E-2</v>
      </c>
      <c r="AK55" s="42">
        <f t="shared" si="19"/>
        <v>0.12732402001519327</v>
      </c>
      <c r="AL55" s="42">
        <f t="shared" si="20"/>
        <v>4.3563184526873161E-2</v>
      </c>
      <c r="AM55" s="42">
        <f t="shared" si="21"/>
        <v>1.6348889549450085E-2</v>
      </c>
      <c r="AN55" s="42">
        <f t="shared" si="22"/>
        <v>7.1859061554472121E-3</v>
      </c>
      <c r="AO55" s="42">
        <f t="shared" si="23"/>
        <v>1.5215040105404154</v>
      </c>
      <c r="AP55" s="42">
        <f t="shared" si="24"/>
        <v>0.51488482351853859</v>
      </c>
      <c r="AQ55" s="42">
        <f t="shared" si="25"/>
        <v>1.3578443718044965E-2</v>
      </c>
      <c r="AR55" s="42">
        <f t="shared" si="26"/>
        <v>0.21104268899410605</v>
      </c>
      <c r="AS55" s="42">
        <f t="shared" si="27"/>
        <v>7.7393473629032455E-2</v>
      </c>
      <c r="AT55" s="42">
        <f t="shared" si="28"/>
        <v>1.667722687959491E-3</v>
      </c>
      <c r="AU55" s="42">
        <f t="shared" si="29"/>
        <v>5.3650075339934773E-2</v>
      </c>
      <c r="AV55" s="42">
        <f t="shared" si="30"/>
        <v>8.3682999935024621E-2</v>
      </c>
      <c r="AW55" s="42">
        <f t="shared" si="31"/>
        <v>2.8631659348305083E-2</v>
      </c>
      <c r="AX55" s="42">
        <f t="shared" si="32"/>
        <v>1.0745216204617958E-2</v>
      </c>
      <c r="AY55" s="42">
        <f t="shared" si="33"/>
        <v>4.7228966244360314E-3</v>
      </c>
      <c r="AZ55" s="42">
        <f t="shared" si="34"/>
        <v>0.55426169907146172</v>
      </c>
      <c r="BA55" s="42">
        <f t="shared" si="35"/>
        <v>1.4425603904310669</v>
      </c>
      <c r="BB55" s="42">
        <f t="shared" si="36"/>
        <v>0.40940645886078525</v>
      </c>
      <c r="BC55" s="43"/>
      <c r="BD55" s="12">
        <v>25</v>
      </c>
      <c r="BE55" s="122">
        <v>41.6</v>
      </c>
      <c r="BF55" s="122">
        <v>1.66</v>
      </c>
      <c r="BG55" s="122">
        <v>14.54</v>
      </c>
      <c r="BH55" s="122"/>
      <c r="BI55" s="122">
        <v>11.94</v>
      </c>
      <c r="BJ55" s="122">
        <v>13.59</v>
      </c>
      <c r="BK55" s="122">
        <v>10.11</v>
      </c>
      <c r="BL55" s="122">
        <v>0.15</v>
      </c>
      <c r="BM55" s="122">
        <v>2.77</v>
      </c>
      <c r="BN55" s="122">
        <v>1.08</v>
      </c>
      <c r="BO55" s="122">
        <v>0</v>
      </c>
      <c r="BP55" s="122">
        <v>0</v>
      </c>
      <c r="BQ55" s="122">
        <v>0</v>
      </c>
      <c r="BR55" s="122">
        <f t="shared" si="37"/>
        <v>97.44</v>
      </c>
      <c r="BS55" s="122"/>
      <c r="BT55" s="42">
        <v>6.0392618695466513</v>
      </c>
      <c r="BU55" s="42">
        <v>1.9607381304533487</v>
      </c>
      <c r="BV55" s="42">
        <v>0</v>
      </c>
      <c r="BW55" s="42">
        <v>8</v>
      </c>
      <c r="BX55" s="42">
        <v>0.52685826575458394</v>
      </c>
      <c r="BY55" s="42">
        <v>0.18127789875588765</v>
      </c>
      <c r="BZ55" s="42">
        <v>0</v>
      </c>
      <c r="CA55" s="42">
        <v>0.71339911947679724</v>
      </c>
      <c r="CB55" s="42">
        <v>2.9405401491403822</v>
      </c>
      <c r="CC55" s="42">
        <v>0.637924566872349</v>
      </c>
      <c r="CD55" s="42">
        <v>0</v>
      </c>
      <c r="CE55" s="42">
        <v>5</v>
      </c>
      <c r="CF55" s="42">
        <v>0</v>
      </c>
      <c r="CG55" s="42">
        <v>9.8310619279618594E-2</v>
      </c>
      <c r="CH55" s="42">
        <v>1.8442531326701605E-2</v>
      </c>
      <c r="CI55" s="42">
        <v>1.5724020651589281</v>
      </c>
      <c r="CJ55" s="42">
        <v>0.3108447842347517</v>
      </c>
      <c r="CK55" s="42">
        <v>2</v>
      </c>
      <c r="CL55" s="42">
        <v>0.46878003219573983</v>
      </c>
      <c r="CM55" s="42">
        <v>0.19998969974919648</v>
      </c>
      <c r="CN55" s="42">
        <v>0.66876973194493627</v>
      </c>
      <c r="CO55" s="24" t="s">
        <v>622</v>
      </c>
      <c r="CP55" s="24" t="s">
        <v>624</v>
      </c>
      <c r="CQ55" s="40">
        <v>0.79976062744844667</v>
      </c>
      <c r="CR55" s="42">
        <v>0.49288364578623389</v>
      </c>
      <c r="CS55" s="40">
        <v>0.3416727986264409</v>
      </c>
      <c r="CT55" s="40" t="s">
        <v>606</v>
      </c>
      <c r="CU55" s="40"/>
    </row>
    <row r="56" spans="1:99" ht="10.5" customHeight="1">
      <c r="A56" s="12" t="s">
        <v>21</v>
      </c>
      <c r="B56" s="13" t="s">
        <v>22</v>
      </c>
      <c r="C56" s="86">
        <v>0.75</v>
      </c>
      <c r="D56" s="25">
        <f t="shared" si="51"/>
        <v>750</v>
      </c>
      <c r="E56" s="12">
        <v>900</v>
      </c>
      <c r="F56" s="14" t="s">
        <v>19</v>
      </c>
      <c r="G56" s="15">
        <v>56.97</v>
      </c>
      <c r="H56" s="15">
        <v>0.64</v>
      </c>
      <c r="I56" s="15">
        <v>15.6</v>
      </c>
      <c r="J56" s="15">
        <v>2.1</v>
      </c>
      <c r="K56" s="15">
        <v>0.04</v>
      </c>
      <c r="L56" s="15">
        <v>0.97</v>
      </c>
      <c r="M56" s="15">
        <v>4.37</v>
      </c>
      <c r="N56" s="15">
        <v>3.65</v>
      </c>
      <c r="O56" s="15">
        <v>1.72</v>
      </c>
      <c r="P56" s="15"/>
      <c r="Q56" s="26">
        <f t="shared" si="1"/>
        <v>86.06</v>
      </c>
      <c r="R56" s="26"/>
      <c r="S56" s="26">
        <f t="shared" si="40"/>
        <v>66.198001394376021</v>
      </c>
      <c r="T56" s="26">
        <f t="shared" si="41"/>
        <v>0.74366720892400651</v>
      </c>
      <c r="U56" s="26">
        <f t="shared" si="42"/>
        <v>18.126888217522659</v>
      </c>
      <c r="V56" s="26">
        <f t="shared" si="43"/>
        <v>2.4401580292818963</v>
      </c>
      <c r="W56" s="26">
        <f t="shared" si="44"/>
        <v>4.6479200557750407E-2</v>
      </c>
      <c r="X56" s="26">
        <f t="shared" si="45"/>
        <v>1.1271206135254472</v>
      </c>
      <c r="Y56" s="26">
        <f t="shared" si="46"/>
        <v>5.0778526609342318</v>
      </c>
      <c r="Z56" s="26">
        <f t="shared" si="47"/>
        <v>4.2412270508947252</v>
      </c>
      <c r="AA56" s="26">
        <f t="shared" si="48"/>
        <v>1.9986056239832672</v>
      </c>
      <c r="AB56" s="26">
        <f t="shared" si="49"/>
        <v>0</v>
      </c>
      <c r="AC56" s="26">
        <f t="shared" si="12"/>
        <v>100</v>
      </c>
      <c r="AD56" s="26"/>
      <c r="AE56" s="42">
        <f t="shared" si="13"/>
        <v>0.9481678242069892</v>
      </c>
      <c r="AF56" s="42">
        <f t="shared" si="14"/>
        <v>8.0134425498774205E-3</v>
      </c>
      <c r="AG56" s="42">
        <f t="shared" si="15"/>
        <v>0.30599852438096203</v>
      </c>
      <c r="AH56" s="42">
        <f t="shared" si="16"/>
        <v>2.92298355891343E-2</v>
      </c>
      <c r="AI56" s="42">
        <f t="shared" si="17"/>
        <v>5.6387705737769055E-4</v>
      </c>
      <c r="AJ56" s="42">
        <f t="shared" si="18"/>
        <v>2.4066851261896963E-2</v>
      </c>
      <c r="AK56" s="42">
        <f t="shared" si="19"/>
        <v>7.7928006647954434E-2</v>
      </c>
      <c r="AL56" s="42">
        <f t="shared" si="20"/>
        <v>0.11778194335043483</v>
      </c>
      <c r="AM56" s="42">
        <f t="shared" si="21"/>
        <v>3.6519597435135248E-2</v>
      </c>
      <c r="AN56" s="42">
        <f t="shared" si="22"/>
        <v>0</v>
      </c>
      <c r="AO56" s="42">
        <f t="shared" si="23"/>
        <v>1.5482699024797622</v>
      </c>
      <c r="AP56" s="42">
        <f t="shared" si="24"/>
        <v>0.61240473814570129</v>
      </c>
      <c r="AQ56" s="42">
        <f t="shared" si="25"/>
        <v>5.1757400547816738E-3</v>
      </c>
      <c r="AR56" s="42">
        <f t="shared" si="26"/>
        <v>0.19763900589352304</v>
      </c>
      <c r="AS56" s="42">
        <f t="shared" si="27"/>
        <v>1.8879031067076092E-2</v>
      </c>
      <c r="AT56" s="42">
        <f t="shared" si="28"/>
        <v>3.6419816498051518E-4</v>
      </c>
      <c r="AU56" s="42">
        <f t="shared" si="29"/>
        <v>1.5544351293886595E-2</v>
      </c>
      <c r="AV56" s="42">
        <f t="shared" si="30"/>
        <v>5.0332313844725828E-2</v>
      </c>
      <c r="AW56" s="42">
        <f t="shared" si="31"/>
        <v>7.6073262912229475E-2</v>
      </c>
      <c r="AX56" s="42">
        <f t="shared" si="32"/>
        <v>2.3587358623095502E-2</v>
      </c>
      <c r="AY56" s="42">
        <f t="shared" si="33"/>
        <v>0</v>
      </c>
      <c r="AZ56" s="42">
        <f t="shared" si="34"/>
        <v>0.71206535968102624</v>
      </c>
      <c r="BA56" s="42">
        <f t="shared" si="35"/>
        <v>1.2145267891945408</v>
      </c>
      <c r="BB56" s="42">
        <f t="shared" si="36"/>
        <v>0.45156374033466368</v>
      </c>
      <c r="BC56" s="43"/>
      <c r="BD56" s="12" t="s">
        <v>21</v>
      </c>
      <c r="BE56" s="122">
        <v>41.78</v>
      </c>
      <c r="BF56" s="122">
        <v>3.01</v>
      </c>
      <c r="BG56" s="122">
        <v>12.14</v>
      </c>
      <c r="BH56" s="122"/>
      <c r="BI56" s="122">
        <v>11.31</v>
      </c>
      <c r="BJ56" s="122">
        <v>13.52</v>
      </c>
      <c r="BK56" s="122">
        <v>11.57</v>
      </c>
      <c r="BL56" s="122">
        <v>0.15</v>
      </c>
      <c r="BM56" s="122">
        <v>2.12</v>
      </c>
      <c r="BN56" s="122">
        <v>0.52</v>
      </c>
      <c r="BO56" s="122">
        <v>0</v>
      </c>
      <c r="BP56" s="122">
        <v>0</v>
      </c>
      <c r="BQ56" s="122">
        <v>0</v>
      </c>
      <c r="BR56" s="122">
        <f t="shared" si="37"/>
        <v>96.11999999999999</v>
      </c>
      <c r="BS56" s="122"/>
      <c r="BT56" s="42">
        <v>6.1441442105615502</v>
      </c>
      <c r="BU56" s="42">
        <v>1.8558557894384498</v>
      </c>
      <c r="BV56" s="42">
        <v>0</v>
      </c>
      <c r="BW56" s="42">
        <v>8</v>
      </c>
      <c r="BX56" s="42">
        <v>0.24810011375965724</v>
      </c>
      <c r="BY56" s="42">
        <v>0.33297045538676007</v>
      </c>
      <c r="BZ56" s="42">
        <v>0</v>
      </c>
      <c r="CA56" s="42">
        <v>0.68596191187586442</v>
      </c>
      <c r="CB56" s="42">
        <v>2.9633761576513904</v>
      </c>
      <c r="CC56" s="42">
        <v>0.70501259391674886</v>
      </c>
      <c r="CD56" s="42">
        <v>1.8681982625161117E-2</v>
      </c>
      <c r="CE56" s="42">
        <v>4.9541032152155813</v>
      </c>
      <c r="CF56" s="42">
        <v>0</v>
      </c>
      <c r="CG56" s="42">
        <v>0</v>
      </c>
      <c r="CH56" s="42">
        <v>0</v>
      </c>
      <c r="CI56" s="42">
        <v>1.8228387107409321</v>
      </c>
      <c r="CJ56" s="42">
        <v>0.17716128925906793</v>
      </c>
      <c r="CK56" s="42">
        <v>2</v>
      </c>
      <c r="CL56" s="42">
        <v>0.42726616230771686</v>
      </c>
      <c r="CM56" s="42">
        <v>9.7541549549597803E-2</v>
      </c>
      <c r="CN56" s="42">
        <v>0.52480771185731467</v>
      </c>
      <c r="CO56" s="24" t="s">
        <v>622</v>
      </c>
      <c r="CP56" s="24" t="s">
        <v>624</v>
      </c>
      <c r="CQ56" s="40">
        <v>0.80781409995999609</v>
      </c>
      <c r="CR56" s="42">
        <v>0.46929448598959383</v>
      </c>
      <c r="CS56" s="40">
        <v>0.38640109890109886</v>
      </c>
      <c r="CT56" s="40" t="s">
        <v>606</v>
      </c>
      <c r="CU56" s="40"/>
    </row>
    <row r="57" spans="1:99" ht="10.5" customHeight="1">
      <c r="A57" s="12">
        <v>994</v>
      </c>
      <c r="B57" s="13" t="s">
        <v>23</v>
      </c>
      <c r="C57" s="86">
        <v>1.2</v>
      </c>
      <c r="D57" s="25">
        <f t="shared" si="51"/>
        <v>1200</v>
      </c>
      <c r="E57" s="12">
        <v>900</v>
      </c>
      <c r="F57" s="14" t="s">
        <v>19</v>
      </c>
      <c r="G57" s="15">
        <v>58.55</v>
      </c>
      <c r="H57" s="15">
        <v>0.81</v>
      </c>
      <c r="I57" s="15">
        <v>16.850000000000001</v>
      </c>
      <c r="J57" s="15">
        <v>4.2699999999999996</v>
      </c>
      <c r="K57" s="15">
        <v>0.08</v>
      </c>
      <c r="L57" s="15">
        <v>1.1100000000000001</v>
      </c>
      <c r="M57" s="15">
        <v>4.58</v>
      </c>
      <c r="N57" s="15">
        <v>4.1500000000000004</v>
      </c>
      <c r="O57" s="15">
        <v>1.5</v>
      </c>
      <c r="P57" s="15">
        <v>0.18</v>
      </c>
      <c r="Q57" s="26">
        <f t="shared" si="1"/>
        <v>92.080000000000013</v>
      </c>
      <c r="R57" s="26"/>
      <c r="S57" s="26">
        <f t="shared" si="40"/>
        <v>63.586012163336214</v>
      </c>
      <c r="T57" s="26">
        <f t="shared" si="41"/>
        <v>0.87966985230234562</v>
      </c>
      <c r="U57" s="26">
        <f t="shared" si="42"/>
        <v>18.299304952215465</v>
      </c>
      <c r="V57" s="26">
        <f t="shared" si="43"/>
        <v>4.637271937445699</v>
      </c>
      <c r="W57" s="26">
        <f t="shared" si="44"/>
        <v>8.6880973066898348E-2</v>
      </c>
      <c r="X57" s="26">
        <f t="shared" si="45"/>
        <v>1.2054735013032145</v>
      </c>
      <c r="Y57" s="26">
        <f t="shared" si="46"/>
        <v>4.9739357080799298</v>
      </c>
      <c r="Z57" s="26">
        <f t="shared" si="47"/>
        <v>4.5069504778453515</v>
      </c>
      <c r="AA57" s="26">
        <f t="shared" si="48"/>
        <v>1.6290182450043438</v>
      </c>
      <c r="AB57" s="26">
        <f t="shared" si="49"/>
        <v>0.19548218940052126</v>
      </c>
      <c r="AC57" s="26">
        <f t="shared" si="12"/>
        <v>100</v>
      </c>
      <c r="AD57" s="26"/>
      <c r="AE57" s="42">
        <f t="shared" si="13"/>
        <v>0.97446421111671433</v>
      </c>
      <c r="AF57" s="42">
        <f t="shared" si="14"/>
        <v>1.014201322718861E-2</v>
      </c>
      <c r="AG57" s="42">
        <f t="shared" si="15"/>
        <v>0.33051763691148789</v>
      </c>
      <c r="AH57" s="42">
        <f t="shared" si="16"/>
        <v>5.9433999031239734E-2</v>
      </c>
      <c r="AI57" s="42">
        <f t="shared" si="17"/>
        <v>1.1277541147553811E-3</v>
      </c>
      <c r="AJ57" s="42">
        <f t="shared" si="18"/>
        <v>2.7540417423407869E-2</v>
      </c>
      <c r="AK57" s="42">
        <f t="shared" si="19"/>
        <v>8.1672830766048352E-2</v>
      </c>
      <c r="AL57" s="42">
        <f t="shared" si="20"/>
        <v>0.13391645613816566</v>
      </c>
      <c r="AM57" s="42">
        <f t="shared" si="21"/>
        <v>3.184848613529237E-2</v>
      </c>
      <c r="AN57" s="42">
        <f t="shared" si="22"/>
        <v>2.5362021725107808E-3</v>
      </c>
      <c r="AO57" s="42">
        <f t="shared" si="23"/>
        <v>1.6532000070368111</v>
      </c>
      <c r="AP57" s="42">
        <f t="shared" si="24"/>
        <v>0.58944120915129916</v>
      </c>
      <c r="AQ57" s="42">
        <f t="shared" si="25"/>
        <v>6.1347769078268473E-3</v>
      </c>
      <c r="AR57" s="42">
        <f t="shared" si="26"/>
        <v>0.19992598324742711</v>
      </c>
      <c r="AS57" s="42">
        <f t="shared" si="27"/>
        <v>3.595088239672161E-2</v>
      </c>
      <c r="AT57" s="42">
        <f t="shared" si="28"/>
        <v>6.8216435395301194E-4</v>
      </c>
      <c r="AU57" s="42">
        <f t="shared" si="29"/>
        <v>1.6658853923410755E-2</v>
      </c>
      <c r="AV57" s="42">
        <f t="shared" si="30"/>
        <v>4.940287346867267E-2</v>
      </c>
      <c r="AW57" s="42">
        <f t="shared" si="31"/>
        <v>8.1004388802415367E-2</v>
      </c>
      <c r="AX57" s="42">
        <f t="shared" si="32"/>
        <v>1.9264750786190391E-2</v>
      </c>
      <c r="AY57" s="42">
        <f t="shared" si="33"/>
        <v>1.5341169620829238E-3</v>
      </c>
      <c r="AZ57" s="42">
        <f t="shared" si="34"/>
        <v>0.68971034873990489</v>
      </c>
      <c r="BA57" s="42">
        <f t="shared" si="35"/>
        <v>2.1580645680672959</v>
      </c>
      <c r="BB57" s="42">
        <f t="shared" si="36"/>
        <v>0.31664963728464551</v>
      </c>
      <c r="BC57" s="43"/>
      <c r="BD57" s="12">
        <v>994</v>
      </c>
      <c r="BE57" s="122">
        <v>40.76</v>
      </c>
      <c r="BF57" s="122">
        <v>3.26</v>
      </c>
      <c r="BG57" s="122">
        <v>13.81</v>
      </c>
      <c r="BH57" s="122"/>
      <c r="BI57" s="122">
        <v>13.6</v>
      </c>
      <c r="BJ57" s="122">
        <v>11.3</v>
      </c>
      <c r="BK57" s="122">
        <v>10.64</v>
      </c>
      <c r="BL57" s="122">
        <v>0.16</v>
      </c>
      <c r="BM57" s="122">
        <v>2.6</v>
      </c>
      <c r="BN57" s="122">
        <v>0.66</v>
      </c>
      <c r="BO57" s="122">
        <v>0</v>
      </c>
      <c r="BP57" s="122">
        <v>0</v>
      </c>
      <c r="BQ57" s="122">
        <v>0</v>
      </c>
      <c r="BR57" s="122">
        <f t="shared" si="37"/>
        <v>96.789999999999978</v>
      </c>
      <c r="BS57" s="122"/>
      <c r="BT57" s="42">
        <v>5.9971827987816742</v>
      </c>
      <c r="BU57" s="42">
        <v>2.0028172012183258</v>
      </c>
      <c r="BV57" s="42">
        <v>0</v>
      </c>
      <c r="BW57" s="42">
        <v>8</v>
      </c>
      <c r="BX57" s="42">
        <v>0.39177614527081461</v>
      </c>
      <c r="BY57" s="42">
        <v>0.36080865849953231</v>
      </c>
      <c r="BZ57" s="42">
        <v>0</v>
      </c>
      <c r="CA57" s="42">
        <v>0.82151562290270164</v>
      </c>
      <c r="CB57" s="42">
        <v>2.4780421013543918</v>
      </c>
      <c r="CC57" s="42">
        <v>0.85194547136294663</v>
      </c>
      <c r="CD57" s="42">
        <v>1.9937552034369421E-2</v>
      </c>
      <c r="CE57" s="42">
        <v>4.9240255514247568</v>
      </c>
      <c r="CF57" s="42">
        <v>0</v>
      </c>
      <c r="CG57" s="42">
        <v>0</v>
      </c>
      <c r="CH57" s="42">
        <v>0</v>
      </c>
      <c r="CI57" s="42">
        <v>1.6771683505288535</v>
      </c>
      <c r="CJ57" s="42">
        <v>0.32283164947114651</v>
      </c>
      <c r="CK57" s="42">
        <v>2</v>
      </c>
      <c r="CL57" s="42">
        <v>0.41882315445986928</v>
      </c>
      <c r="CM57" s="42">
        <v>0.12386550820750498</v>
      </c>
      <c r="CN57" s="42">
        <v>0.54268866266737426</v>
      </c>
      <c r="CO57" s="24" t="s">
        <v>622</v>
      </c>
      <c r="CP57" s="24" t="s">
        <v>624</v>
      </c>
      <c r="CQ57" s="40">
        <v>0.74415956433502795</v>
      </c>
      <c r="CR57" s="42">
        <v>0.6751806743807155</v>
      </c>
      <c r="CS57" s="40">
        <v>0.31286398209363542</v>
      </c>
      <c r="CT57" s="40" t="s">
        <v>606</v>
      </c>
      <c r="CU57" s="40"/>
    </row>
    <row r="58" spans="1:99" ht="10.5" customHeight="1">
      <c r="A58" s="16" t="s">
        <v>166</v>
      </c>
      <c r="B58" s="17" t="s">
        <v>167</v>
      </c>
      <c r="C58" s="85">
        <v>0.20000000298023199</v>
      </c>
      <c r="D58" s="25">
        <f t="shared" si="51"/>
        <v>200.00000298023198</v>
      </c>
      <c r="E58" s="16">
        <v>990</v>
      </c>
      <c r="F58" s="17" t="s">
        <v>226</v>
      </c>
      <c r="G58" s="18">
        <v>59.5</v>
      </c>
      <c r="H58" s="18">
        <v>0.95999997854232799</v>
      </c>
      <c r="I58" s="18">
        <v>18.299999237060501</v>
      </c>
      <c r="J58" s="18">
        <v>5.6799998283386204</v>
      </c>
      <c r="K58" s="18">
        <v>0.140000000596046</v>
      </c>
      <c r="L58" s="18">
        <v>2.8599998950958199</v>
      </c>
      <c r="M58" s="18">
        <v>6.2699999809265101</v>
      </c>
      <c r="N58" s="18">
        <v>5.1999998092651403</v>
      </c>
      <c r="O58" s="18">
        <v>0.75</v>
      </c>
      <c r="P58" s="18">
        <v>0.230000004172325</v>
      </c>
      <c r="Q58" s="26">
        <f t="shared" si="1"/>
        <v>99.889998733997302</v>
      </c>
      <c r="R58" s="26"/>
      <c r="S58" s="26">
        <f t="shared" si="40"/>
        <v>59.565522829213258</v>
      </c>
      <c r="T58" s="26">
        <f t="shared" si="41"/>
        <v>0.96105715357827359</v>
      </c>
      <c r="U58" s="26">
        <f t="shared" si="42"/>
        <v>18.32015163579349</v>
      </c>
      <c r="V58" s="26">
        <f t="shared" si="43"/>
        <v>5.6862547805854033</v>
      </c>
      <c r="W58" s="26">
        <f t="shared" si="44"/>
        <v>0.14015417195955712</v>
      </c>
      <c r="X58" s="26">
        <f t="shared" si="45"/>
        <v>2.8631493956786147</v>
      </c>
      <c r="Y58" s="26">
        <f t="shared" si="46"/>
        <v>6.2769046555133574</v>
      </c>
      <c r="Z58" s="26">
        <f t="shared" si="47"/>
        <v>5.2057261739611311</v>
      </c>
      <c r="AA58" s="26">
        <f t="shared" si="48"/>
        <v>0.75082591801529319</v>
      </c>
      <c r="AB58" s="26">
        <f t="shared" si="49"/>
        <v>0.23025328570160955</v>
      </c>
      <c r="AC58" s="26">
        <f t="shared" si="12"/>
        <v>99.999999999999986</v>
      </c>
      <c r="AD58" s="26"/>
      <c r="AE58" s="42">
        <f t="shared" si="13"/>
        <v>0.99027532982825794</v>
      </c>
      <c r="AF58" s="42">
        <f t="shared" si="14"/>
        <v>1.2020163556144534E-2</v>
      </c>
      <c r="AG58" s="42">
        <f t="shared" si="15"/>
        <v>0.35895979248161825</v>
      </c>
      <c r="AH58" s="42">
        <f t="shared" si="16"/>
        <v>7.905974339459472E-2</v>
      </c>
      <c r="AI58" s="42">
        <f t="shared" si="17"/>
        <v>1.9735697092243339E-3</v>
      </c>
      <c r="AJ58" s="42">
        <f t="shared" si="18"/>
        <v>7.0959991839496916E-2</v>
      </c>
      <c r="AK58" s="42">
        <f t="shared" si="19"/>
        <v>0.11180974832867625</v>
      </c>
      <c r="AL58" s="42">
        <f t="shared" si="20"/>
        <v>0.16779892683757225</v>
      </c>
      <c r="AM58" s="42">
        <f t="shared" si="21"/>
        <v>1.5924243067646185E-2</v>
      </c>
      <c r="AN58" s="42">
        <f t="shared" si="22"/>
        <v>3.2407028347741073E-3</v>
      </c>
      <c r="AO58" s="42">
        <f t="shared" si="23"/>
        <v>1.8120222118780052</v>
      </c>
      <c r="AP58" s="42">
        <f t="shared" si="24"/>
        <v>0.54650286477554966</v>
      </c>
      <c r="AQ58" s="42">
        <f t="shared" si="25"/>
        <v>6.6335630310440114E-3</v>
      </c>
      <c r="AR58" s="42">
        <f t="shared" si="26"/>
        <v>0.19809900239003544</v>
      </c>
      <c r="AS58" s="42">
        <f t="shared" si="27"/>
        <v>4.3630670129951719E-2</v>
      </c>
      <c r="AT58" s="42">
        <f t="shared" si="28"/>
        <v>1.0891531551254544E-3</v>
      </c>
      <c r="AU58" s="42">
        <f t="shared" si="29"/>
        <v>3.9160663359613559E-2</v>
      </c>
      <c r="AV58" s="42">
        <f t="shared" si="30"/>
        <v>6.1704402736208773E-2</v>
      </c>
      <c r="AW58" s="42">
        <f t="shared" si="31"/>
        <v>9.2603129110466642E-2</v>
      </c>
      <c r="AX58" s="42">
        <f t="shared" si="32"/>
        <v>8.7881058870366031E-3</v>
      </c>
      <c r="AY58" s="42">
        <f t="shared" si="33"/>
        <v>1.788445424968272E-3</v>
      </c>
      <c r="AZ58" s="42">
        <f t="shared" si="34"/>
        <v>0.6478940997730529</v>
      </c>
      <c r="BA58" s="42">
        <f t="shared" si="35"/>
        <v>1.1141453281648974</v>
      </c>
      <c r="BB58" s="42">
        <f t="shared" si="36"/>
        <v>0.47300437991555278</v>
      </c>
      <c r="BC58" s="43"/>
      <c r="BD58" s="16" t="s">
        <v>166</v>
      </c>
      <c r="BE58" s="122">
        <v>42.799999237060597</v>
      </c>
      <c r="BF58" s="122">
        <v>3.0699999332428001</v>
      </c>
      <c r="BG58" s="122">
        <v>12.3999996185303</v>
      </c>
      <c r="BH58" s="122">
        <v>0.92000001668929998</v>
      </c>
      <c r="BI58" s="122">
        <v>8.8500003814697301</v>
      </c>
      <c r="BJ58" s="122">
        <v>15</v>
      </c>
      <c r="BK58" s="122">
        <v>11.5</v>
      </c>
      <c r="BL58" s="122">
        <v>0.129999995231628</v>
      </c>
      <c r="BM58" s="122">
        <v>2.75</v>
      </c>
      <c r="BN58" s="122">
        <v>0.21999999880790699</v>
      </c>
      <c r="BO58" s="122">
        <v>0</v>
      </c>
      <c r="BP58" s="122">
        <v>0</v>
      </c>
      <c r="BQ58" s="122">
        <v>0</v>
      </c>
      <c r="BR58" s="124">
        <f t="shared" si="37"/>
        <v>97.639999181032266</v>
      </c>
      <c r="BS58" s="124"/>
      <c r="BT58" s="42">
        <v>6.1504678038049567</v>
      </c>
      <c r="BU58" s="42">
        <v>1.8495321961950433</v>
      </c>
      <c r="BV58" s="42">
        <v>0</v>
      </c>
      <c r="BW58" s="42">
        <v>8</v>
      </c>
      <c r="BX58" s="42">
        <v>0.25042789619712691</v>
      </c>
      <c r="BY58" s="42">
        <v>0.33185548008132826</v>
      </c>
      <c r="BZ58" s="42">
        <v>0.10451945296063485</v>
      </c>
      <c r="CA58" s="42">
        <v>0.52564431693771496</v>
      </c>
      <c r="CB58" s="42">
        <v>3.212719231790814</v>
      </c>
      <c r="CC58" s="42">
        <v>0.53793841567967005</v>
      </c>
      <c r="CD58" s="42">
        <v>1.5821456604479617E-2</v>
      </c>
      <c r="CE58" s="42">
        <v>4.9789262502517682</v>
      </c>
      <c r="CF58" s="42">
        <v>0</v>
      </c>
      <c r="CG58" s="42">
        <v>0</v>
      </c>
      <c r="CH58" s="42">
        <v>0</v>
      </c>
      <c r="CI58" s="42">
        <v>1.7704519622980373</v>
      </c>
      <c r="CJ58" s="42">
        <v>0.22954803770196275</v>
      </c>
      <c r="CK58" s="42">
        <v>2</v>
      </c>
      <c r="CL58" s="42">
        <v>0.53659954700057899</v>
      </c>
      <c r="CM58" s="42">
        <v>4.0325560134751873E-2</v>
      </c>
      <c r="CN58" s="42">
        <v>0.57692510713533085</v>
      </c>
      <c r="CO58" s="24" t="s">
        <v>622</v>
      </c>
      <c r="CP58" s="24" t="s">
        <v>624</v>
      </c>
      <c r="CQ58" s="40">
        <v>0.85657490865836128</v>
      </c>
      <c r="CR58" s="42">
        <v>0.33098748162687569</v>
      </c>
      <c r="CS58" s="40">
        <v>0.2970774756754968</v>
      </c>
      <c r="CT58" s="40" t="s">
        <v>606</v>
      </c>
      <c r="CU58" s="40"/>
    </row>
    <row r="59" spans="1:99" ht="10.5" customHeight="1">
      <c r="A59" s="25" t="s">
        <v>317</v>
      </c>
      <c r="B59" s="30" t="s">
        <v>316</v>
      </c>
      <c r="C59" s="27"/>
      <c r="D59" s="25">
        <v>400</v>
      </c>
      <c r="E59" s="25">
        <v>825</v>
      </c>
      <c r="F59" s="30" t="s">
        <v>315</v>
      </c>
      <c r="G59" s="30">
        <v>67.510000000000005</v>
      </c>
      <c r="H59" s="30">
        <v>0.37</v>
      </c>
      <c r="I59" s="30">
        <v>18.79</v>
      </c>
      <c r="J59" s="30">
        <v>1.3</v>
      </c>
      <c r="K59" s="30">
        <v>0.13</v>
      </c>
      <c r="L59" s="30">
        <v>0.21</v>
      </c>
      <c r="M59" s="30">
        <v>2.42</v>
      </c>
      <c r="N59" s="30">
        <v>5.01</v>
      </c>
      <c r="O59" s="30">
        <v>4.2699999999999996</v>
      </c>
      <c r="P59" s="30">
        <v>0</v>
      </c>
      <c r="Q59" s="29">
        <f t="shared" si="1"/>
        <v>100.01</v>
      </c>
      <c r="R59" s="29"/>
      <c r="S59" s="29">
        <f t="shared" si="40"/>
        <v>67.503249675032492</v>
      </c>
      <c r="T59" s="29">
        <f t="shared" si="41"/>
        <v>0.36996300369963003</v>
      </c>
      <c r="U59" s="29">
        <f t="shared" si="42"/>
        <v>18.78812118788121</v>
      </c>
      <c r="V59" s="29">
        <f t="shared" si="43"/>
        <v>1.2998700129987</v>
      </c>
      <c r="W59" s="29">
        <f t="shared" si="44"/>
        <v>0.12998700129987001</v>
      </c>
      <c r="X59" s="29">
        <f t="shared" si="45"/>
        <v>0.20997900209978998</v>
      </c>
      <c r="Y59" s="29">
        <f t="shared" si="46"/>
        <v>2.4197580241975802</v>
      </c>
      <c r="Z59" s="29">
        <f t="shared" si="47"/>
        <v>5.0094990500949894</v>
      </c>
      <c r="AA59" s="29">
        <f t="shared" si="48"/>
        <v>4.2695730426957299</v>
      </c>
      <c r="AB59" s="29">
        <f t="shared" si="49"/>
        <v>0</v>
      </c>
      <c r="AC59" s="29">
        <f t="shared" si="12"/>
        <v>99.999999999999957</v>
      </c>
      <c r="AD59" s="26"/>
      <c r="AE59" s="42">
        <f t="shared" si="13"/>
        <v>1.1235880254908521</v>
      </c>
      <c r="AF59" s="42">
        <f t="shared" si="14"/>
        <v>4.6327714741478832E-3</v>
      </c>
      <c r="AG59" s="42">
        <f t="shared" si="15"/>
        <v>0.36857129955886386</v>
      </c>
      <c r="AH59" s="42">
        <f t="shared" si="16"/>
        <v>1.8094660126606946E-2</v>
      </c>
      <c r="AI59" s="42">
        <f t="shared" si="17"/>
        <v>1.8326004364774945E-3</v>
      </c>
      <c r="AJ59" s="42">
        <f t="shared" si="18"/>
        <v>5.2103492422663523E-3</v>
      </c>
      <c r="AK59" s="42">
        <f t="shared" si="19"/>
        <v>4.3154639837082315E-2</v>
      </c>
      <c r="AL59" s="42">
        <f t="shared" si="20"/>
        <v>0.16166781813306261</v>
      </c>
      <c r="AM59" s="42">
        <f t="shared" si="21"/>
        <v>9.0662023865132266E-2</v>
      </c>
      <c r="AN59" s="42">
        <f t="shared" si="22"/>
        <v>0</v>
      </c>
      <c r="AO59" s="42">
        <f t="shared" si="23"/>
        <v>1.8174141881644921</v>
      </c>
      <c r="AP59" s="42">
        <f t="shared" si="24"/>
        <v>0.61823443043857074</v>
      </c>
      <c r="AQ59" s="42">
        <f t="shared" si="25"/>
        <v>2.5491005321284397E-3</v>
      </c>
      <c r="AR59" s="42">
        <f t="shared" si="26"/>
        <v>0.20279983614032671</v>
      </c>
      <c r="AS59" s="42">
        <f t="shared" si="27"/>
        <v>9.9562665706278836E-3</v>
      </c>
      <c r="AT59" s="42">
        <f t="shared" si="28"/>
        <v>1.008355964431168E-3</v>
      </c>
      <c r="AU59" s="42">
        <f t="shared" si="29"/>
        <v>2.8669024794664858E-3</v>
      </c>
      <c r="AV59" s="42">
        <f t="shared" si="30"/>
        <v>2.3745076999022768E-2</v>
      </c>
      <c r="AW59" s="42">
        <f t="shared" si="31"/>
        <v>8.8954856403063498E-2</v>
      </c>
      <c r="AX59" s="42">
        <f t="shared" si="32"/>
        <v>4.9885174472362244E-2</v>
      </c>
      <c r="AY59" s="42">
        <f t="shared" si="33"/>
        <v>0</v>
      </c>
      <c r="AZ59" s="42">
        <f t="shared" si="34"/>
        <v>0.75707446131399658</v>
      </c>
      <c r="BA59" s="42">
        <f t="shared" si="35"/>
        <v>3.4728305695562716</v>
      </c>
      <c r="BB59" s="42">
        <f t="shared" si="36"/>
        <v>0.22357207241570193</v>
      </c>
      <c r="BC59" s="40"/>
      <c r="BD59" s="25" t="s">
        <v>317</v>
      </c>
      <c r="BE59" s="139">
        <v>39.799999999999997</v>
      </c>
      <c r="BF59" s="139">
        <v>2.5299999999999998</v>
      </c>
      <c r="BG59" s="139">
        <v>12.13</v>
      </c>
      <c r="BH59" s="139">
        <v>0</v>
      </c>
      <c r="BI59" s="139">
        <v>14.69</v>
      </c>
      <c r="BJ59" s="139">
        <v>11.69</v>
      </c>
      <c r="BK59" s="139">
        <v>11.79</v>
      </c>
      <c r="BL59" s="139">
        <v>0.65</v>
      </c>
      <c r="BM59" s="139">
        <v>2.36</v>
      </c>
      <c r="BN59" s="139">
        <v>1.21</v>
      </c>
      <c r="BO59" s="139">
        <v>0</v>
      </c>
      <c r="BP59" s="139">
        <v>0</v>
      </c>
      <c r="BQ59" s="139"/>
      <c r="BR59" s="124">
        <f t="shared" si="37"/>
        <v>96.85</v>
      </c>
      <c r="BS59" s="124"/>
      <c r="BT59" s="42">
        <v>5.9615266383953163</v>
      </c>
      <c r="BU59" s="42">
        <v>2.0384733616046837</v>
      </c>
      <c r="BV59" s="42">
        <v>0</v>
      </c>
      <c r="BW59" s="42">
        <v>8</v>
      </c>
      <c r="BX59" s="42">
        <v>0.10274125436895742</v>
      </c>
      <c r="BY59" s="42">
        <v>0.28506321412371116</v>
      </c>
      <c r="BZ59" s="42">
        <v>0</v>
      </c>
      <c r="CA59" s="42">
        <v>0.82472243711571025</v>
      </c>
      <c r="CB59" s="42">
        <v>2.6097929512875107</v>
      </c>
      <c r="CC59" s="42">
        <v>1.0154554726121727</v>
      </c>
      <c r="CD59" s="42">
        <v>8.2456806970648944E-2</v>
      </c>
      <c r="CE59" s="42">
        <v>4.9202321364787114</v>
      </c>
      <c r="CF59" s="42">
        <v>0</v>
      </c>
      <c r="CG59" s="42">
        <v>0</v>
      </c>
      <c r="CH59" s="42">
        <v>0</v>
      </c>
      <c r="CI59" s="42">
        <v>1.8919521179032561</v>
      </c>
      <c r="CJ59" s="42">
        <v>0.10804788209674387</v>
      </c>
      <c r="CK59" s="42">
        <v>2</v>
      </c>
      <c r="CL59" s="42">
        <v>0.5772853234249723</v>
      </c>
      <c r="CM59" s="42">
        <v>0.23118152758694754</v>
      </c>
      <c r="CN59" s="42">
        <v>0.80846685101191984</v>
      </c>
      <c r="CO59" s="24" t="s">
        <v>622</v>
      </c>
      <c r="CP59" s="24" t="s">
        <v>624</v>
      </c>
      <c r="CQ59" s="40">
        <v>0.71989354828272811</v>
      </c>
      <c r="CR59" s="42">
        <v>0.70496381022729104</v>
      </c>
      <c r="CS59" s="40">
        <v>0.20299401197604791</v>
      </c>
      <c r="CT59" s="40" t="s">
        <v>606</v>
      </c>
      <c r="CU59" s="40"/>
    </row>
    <row r="60" spans="1:99" ht="10.5" customHeight="1">
      <c r="A60" s="25" t="s">
        <v>318</v>
      </c>
      <c r="B60" s="30" t="s">
        <v>316</v>
      </c>
      <c r="C60" s="27"/>
      <c r="D60" s="25">
        <v>200</v>
      </c>
      <c r="E60" s="25">
        <v>900</v>
      </c>
      <c r="F60" s="30" t="s">
        <v>315</v>
      </c>
      <c r="G60" s="30">
        <v>64.38</v>
      </c>
      <c r="H60" s="30">
        <v>0.54</v>
      </c>
      <c r="I60" s="30">
        <v>18.100000000000001</v>
      </c>
      <c r="J60" s="30">
        <v>2.08</v>
      </c>
      <c r="K60" s="30">
        <v>0.24</v>
      </c>
      <c r="L60" s="30">
        <v>0.7</v>
      </c>
      <c r="M60" s="30">
        <v>2.74</v>
      </c>
      <c r="N60" s="30">
        <v>6.88</v>
      </c>
      <c r="O60" s="30">
        <v>4.32</v>
      </c>
      <c r="P60" s="30">
        <v>0</v>
      </c>
      <c r="Q60" s="29">
        <f t="shared" si="1"/>
        <v>99.97999999999999</v>
      </c>
      <c r="R60" s="29"/>
      <c r="S60" s="29">
        <f t="shared" si="40"/>
        <v>64.392878575715145</v>
      </c>
      <c r="T60" s="29">
        <f t="shared" si="41"/>
        <v>0.54010802160432092</v>
      </c>
      <c r="U60" s="29">
        <f t="shared" si="42"/>
        <v>18.103620724144832</v>
      </c>
      <c r="V60" s="29">
        <f t="shared" si="43"/>
        <v>2.0804160832166434</v>
      </c>
      <c r="W60" s="29">
        <f t="shared" si="44"/>
        <v>0.24004800960192038</v>
      </c>
      <c r="X60" s="29">
        <f t="shared" si="45"/>
        <v>0.70014002800560116</v>
      </c>
      <c r="Y60" s="29">
        <f t="shared" si="46"/>
        <v>2.7405481096219249</v>
      </c>
      <c r="Z60" s="29">
        <f t="shared" si="47"/>
        <v>6.881376275255052</v>
      </c>
      <c r="AA60" s="29">
        <f t="shared" si="48"/>
        <v>4.3208641728345674</v>
      </c>
      <c r="AB60" s="29">
        <f t="shared" si="49"/>
        <v>0</v>
      </c>
      <c r="AC60" s="29">
        <f t="shared" si="12"/>
        <v>100.00000000000001</v>
      </c>
      <c r="AD60" s="26"/>
      <c r="AE60" s="42">
        <f t="shared" si="13"/>
        <v>1.0714945501570292</v>
      </c>
      <c r="AF60" s="42">
        <f t="shared" si="14"/>
        <v>6.7613421514590736E-3</v>
      </c>
      <c r="AG60" s="42">
        <f t="shared" si="15"/>
        <v>0.35503674944201369</v>
      </c>
      <c r="AH60" s="42">
        <f t="shared" si="16"/>
        <v>2.8951456202571117E-2</v>
      </c>
      <c r="AI60" s="42">
        <f t="shared" si="17"/>
        <v>3.3832623442661435E-3</v>
      </c>
      <c r="AJ60" s="42">
        <f t="shared" si="18"/>
        <v>1.736783080755451E-2</v>
      </c>
      <c r="AK60" s="42">
        <f t="shared" si="19"/>
        <v>4.8861038493225435E-2</v>
      </c>
      <c r="AL60" s="42">
        <f t="shared" si="20"/>
        <v>0.22201089595917581</v>
      </c>
      <c r="AM60" s="42">
        <f t="shared" si="21"/>
        <v>9.1723640069642037E-2</v>
      </c>
      <c r="AN60" s="42">
        <f t="shared" si="22"/>
        <v>0</v>
      </c>
      <c r="AO60" s="42">
        <f t="shared" si="23"/>
        <v>1.8455907656269372</v>
      </c>
      <c r="AP60" s="42">
        <f t="shared" si="24"/>
        <v>0.58056995630504704</v>
      </c>
      <c r="AQ60" s="42">
        <f t="shared" si="25"/>
        <v>3.6635110433933505E-3</v>
      </c>
      <c r="AR60" s="42">
        <f t="shared" si="26"/>
        <v>0.19237024591494942</v>
      </c>
      <c r="AS60" s="42">
        <f t="shared" si="27"/>
        <v>1.5686823288117428E-2</v>
      </c>
      <c r="AT60" s="42">
        <f t="shared" si="28"/>
        <v>1.8331595537198452E-3</v>
      </c>
      <c r="AU60" s="42">
        <f t="shared" si="29"/>
        <v>9.4104452249221954E-3</v>
      </c>
      <c r="AV60" s="42">
        <f t="shared" si="30"/>
        <v>2.6474470615715073E-2</v>
      </c>
      <c r="AW60" s="42">
        <f t="shared" si="31"/>
        <v>0.12029259145310033</v>
      </c>
      <c r="AX60" s="42">
        <f t="shared" si="32"/>
        <v>4.9698796601035232E-2</v>
      </c>
      <c r="AY60" s="42">
        <f t="shared" si="33"/>
        <v>0</v>
      </c>
      <c r="AZ60" s="42">
        <f t="shared" si="34"/>
        <v>0.75056134435918265</v>
      </c>
      <c r="BA60" s="42">
        <f t="shared" si="35"/>
        <v>1.6669586733870103</v>
      </c>
      <c r="BB60" s="42">
        <f t="shared" si="36"/>
        <v>0.37495894105101008</v>
      </c>
      <c r="BC60" s="40"/>
      <c r="BD60" s="25" t="s">
        <v>318</v>
      </c>
      <c r="BE60" s="139">
        <v>41.71</v>
      </c>
      <c r="BF60" s="139">
        <v>2.91</v>
      </c>
      <c r="BG60" s="139">
        <v>11.36</v>
      </c>
      <c r="BH60" s="139">
        <v>0</v>
      </c>
      <c r="BI60" s="139">
        <v>9.81</v>
      </c>
      <c r="BJ60" s="139">
        <v>14.52</v>
      </c>
      <c r="BK60" s="139">
        <v>11.53</v>
      </c>
      <c r="BL60" s="139">
        <v>0.47</v>
      </c>
      <c r="BM60" s="139">
        <v>2.54</v>
      </c>
      <c r="BN60" s="139">
        <v>1.06</v>
      </c>
      <c r="BO60" s="139">
        <v>0</v>
      </c>
      <c r="BP60" s="139">
        <v>0</v>
      </c>
      <c r="BQ60" s="139"/>
      <c r="BR60" s="124">
        <f t="shared" si="37"/>
        <v>95.910000000000011</v>
      </c>
      <c r="BS60" s="124"/>
      <c r="BT60" s="42">
        <v>6.1638752816706646</v>
      </c>
      <c r="BU60" s="42">
        <v>1.8361247183293354</v>
      </c>
      <c r="BV60" s="42">
        <v>0</v>
      </c>
      <c r="BW60" s="42">
        <v>8</v>
      </c>
      <c r="BX60" s="42">
        <v>0.14228832139674408</v>
      </c>
      <c r="BY60" s="42">
        <v>0.3234840571650795</v>
      </c>
      <c r="BZ60" s="42">
        <v>0</v>
      </c>
      <c r="CA60" s="42">
        <v>0.59821317757543824</v>
      </c>
      <c r="CB60" s="42">
        <v>3.1981394390778299</v>
      </c>
      <c r="CC60" s="42">
        <v>0.61418775177621265</v>
      </c>
      <c r="CD60" s="42">
        <v>5.8823417270071898E-2</v>
      </c>
      <c r="CE60" s="42">
        <v>4.9351361642613769</v>
      </c>
      <c r="CF60" s="42">
        <v>0</v>
      </c>
      <c r="CG60" s="42">
        <v>0</v>
      </c>
      <c r="CH60" s="42">
        <v>0</v>
      </c>
      <c r="CI60" s="42">
        <v>1.8254287203588919</v>
      </c>
      <c r="CJ60" s="42">
        <v>0.17457127964110808</v>
      </c>
      <c r="CK60" s="42">
        <v>2</v>
      </c>
      <c r="CL60" s="42">
        <v>0.55314606193565863</v>
      </c>
      <c r="CM60" s="42">
        <v>0.19980799420968792</v>
      </c>
      <c r="CN60" s="42">
        <v>0.7529540561453465</v>
      </c>
      <c r="CO60" s="24" t="s">
        <v>622</v>
      </c>
      <c r="CP60" s="24" t="s">
        <v>624</v>
      </c>
      <c r="CQ60" s="40">
        <v>0.83889427086697099</v>
      </c>
      <c r="CR60" s="42">
        <v>0.37901982710017351</v>
      </c>
      <c r="CS60" s="40">
        <v>0.22737205975842339</v>
      </c>
      <c r="CT60" s="40" t="s">
        <v>606</v>
      </c>
      <c r="CU60" s="40"/>
    </row>
    <row r="61" spans="1:99" ht="10.5" customHeight="1">
      <c r="A61" s="27" t="s">
        <v>302</v>
      </c>
      <c r="B61" s="28" t="s">
        <v>295</v>
      </c>
      <c r="C61" s="27"/>
      <c r="D61" s="27">
        <v>700</v>
      </c>
      <c r="E61" s="27">
        <v>1010</v>
      </c>
      <c r="F61" s="28" t="s">
        <v>299</v>
      </c>
      <c r="G61" s="28">
        <v>51.1</v>
      </c>
      <c r="H61" s="28">
        <v>0.64</v>
      </c>
      <c r="I61" s="28">
        <v>18.399999999999999</v>
      </c>
      <c r="J61" s="28">
        <v>6.1</v>
      </c>
      <c r="K61" s="28">
        <v>0.15</v>
      </c>
      <c r="L61" s="28">
        <v>2.5</v>
      </c>
      <c r="M61" s="28">
        <v>7.1</v>
      </c>
      <c r="N61" s="28">
        <v>3</v>
      </c>
      <c r="O61" s="28">
        <v>1.1200000000000001</v>
      </c>
      <c r="P61" s="28">
        <v>0.2</v>
      </c>
      <c r="Q61" s="29">
        <f t="shared" si="1"/>
        <v>90.31</v>
      </c>
      <c r="R61" s="29"/>
      <c r="S61" s="29">
        <f t="shared" si="40"/>
        <v>56.58288118702248</v>
      </c>
      <c r="T61" s="29">
        <f t="shared" si="41"/>
        <v>0.70867013619754182</v>
      </c>
      <c r="U61" s="29">
        <f t="shared" si="42"/>
        <v>20.374266415679323</v>
      </c>
      <c r="V61" s="29">
        <f t="shared" si="43"/>
        <v>6.75451223563282</v>
      </c>
      <c r="W61" s="29">
        <f t="shared" si="44"/>
        <v>0.16609456317129884</v>
      </c>
      <c r="X61" s="29">
        <f t="shared" si="45"/>
        <v>2.7682427195216479</v>
      </c>
      <c r="Y61" s="29">
        <f t="shared" si="46"/>
        <v>7.861809323441479</v>
      </c>
      <c r="Z61" s="29">
        <f t="shared" si="47"/>
        <v>3.3218912634259774</v>
      </c>
      <c r="AA61" s="29">
        <f t="shared" si="48"/>
        <v>1.2401727383456982</v>
      </c>
      <c r="AB61" s="29">
        <f t="shared" si="49"/>
        <v>0.22145941756173182</v>
      </c>
      <c r="AC61" s="29">
        <f t="shared" si="12"/>
        <v>99.999999999999986</v>
      </c>
      <c r="AD61" s="26"/>
      <c r="AE61" s="42">
        <f t="shared" si="13"/>
        <v>0.85047175385250395</v>
      </c>
      <c r="AF61" s="42">
        <f t="shared" si="14"/>
        <v>8.0134425498774205E-3</v>
      </c>
      <c r="AG61" s="42">
        <f t="shared" si="15"/>
        <v>0.36092133644933982</v>
      </c>
      <c r="AH61" s="42">
        <f t="shared" si="16"/>
        <v>8.4905712901771055E-2</v>
      </c>
      <c r="AI61" s="42">
        <f t="shared" si="17"/>
        <v>2.1145389651663397E-3</v>
      </c>
      <c r="AJ61" s="42">
        <f t="shared" si="18"/>
        <v>6.2027967169837536E-2</v>
      </c>
      <c r="AK61" s="42">
        <f t="shared" si="19"/>
        <v>0.12661072018317537</v>
      </c>
      <c r="AL61" s="42">
        <f t="shared" si="20"/>
        <v>9.6807076726384805E-2</v>
      </c>
      <c r="AM61" s="42">
        <f t="shared" si="21"/>
        <v>2.3780202981018305E-2</v>
      </c>
      <c r="AN61" s="42">
        <f t="shared" si="22"/>
        <v>2.8180024139008676E-3</v>
      </c>
      <c r="AO61" s="42">
        <f t="shared" si="23"/>
        <v>1.6184707541929757</v>
      </c>
      <c r="AP61" s="42">
        <f t="shared" si="24"/>
        <v>0.52547860481827358</v>
      </c>
      <c r="AQ61" s="42">
        <f t="shared" si="25"/>
        <v>4.9512433444453517E-3</v>
      </c>
      <c r="AR61" s="42">
        <f t="shared" si="26"/>
        <v>0.22300145709417371</v>
      </c>
      <c r="AS61" s="42">
        <f t="shared" si="27"/>
        <v>5.2460455452658407E-2</v>
      </c>
      <c r="AT61" s="42">
        <f t="shared" si="28"/>
        <v>1.306504278614982E-3</v>
      </c>
      <c r="AU61" s="42">
        <f t="shared" si="29"/>
        <v>3.832504665848397E-2</v>
      </c>
      <c r="AV61" s="42">
        <f t="shared" si="30"/>
        <v>7.8228611703464332E-2</v>
      </c>
      <c r="AW61" s="42">
        <f t="shared" si="31"/>
        <v>5.9813917845340424E-2</v>
      </c>
      <c r="AX61" s="42">
        <f t="shared" si="32"/>
        <v>1.4693007531591709E-2</v>
      </c>
      <c r="AY61" s="42">
        <f t="shared" si="33"/>
        <v>1.7411512729533496E-3</v>
      </c>
      <c r="AZ61" s="42">
        <f t="shared" si="34"/>
        <v>0.59998553019520573</v>
      </c>
      <c r="BA61" s="42">
        <f t="shared" si="35"/>
        <v>1.3688295260312566</v>
      </c>
      <c r="BB61" s="42">
        <f t="shared" si="36"/>
        <v>0.42214941557039892</v>
      </c>
      <c r="BC61" s="42"/>
      <c r="BD61" s="27" t="s">
        <v>302</v>
      </c>
      <c r="BE61" s="142">
        <v>40.11</v>
      </c>
      <c r="BF61" s="142">
        <v>1.56</v>
      </c>
      <c r="BG61" s="142">
        <v>15.21</v>
      </c>
      <c r="BH61" s="142">
        <v>0</v>
      </c>
      <c r="BI61" s="142">
        <v>11.72</v>
      </c>
      <c r="BJ61" s="142">
        <v>13.92</v>
      </c>
      <c r="BK61" s="142">
        <v>11.42</v>
      </c>
      <c r="BL61" s="142">
        <v>0.17</v>
      </c>
      <c r="BM61" s="142">
        <v>2.35</v>
      </c>
      <c r="BN61" s="142">
        <v>0.51</v>
      </c>
      <c r="BO61" s="142">
        <v>0</v>
      </c>
      <c r="BP61" s="142">
        <v>0</v>
      </c>
      <c r="BQ61" s="142">
        <v>0</v>
      </c>
      <c r="BR61" s="124">
        <f t="shared" si="37"/>
        <v>96.970000000000013</v>
      </c>
      <c r="BS61" s="124"/>
      <c r="BT61" s="42">
        <v>5.8303343666871061</v>
      </c>
      <c r="BU61" s="42">
        <v>2.1696656333128939</v>
      </c>
      <c r="BV61" s="42">
        <v>0</v>
      </c>
      <c r="BW61" s="42">
        <v>8</v>
      </c>
      <c r="BX61" s="42">
        <v>0.43585787328138315</v>
      </c>
      <c r="BY61" s="42">
        <v>0.17057353029478059</v>
      </c>
      <c r="BZ61" s="42">
        <v>0</v>
      </c>
      <c r="CA61" s="42">
        <v>0.94335282636770046</v>
      </c>
      <c r="CB61" s="42">
        <v>3.0157626706461809</v>
      </c>
      <c r="CC61" s="42">
        <v>0.43445309940995536</v>
      </c>
      <c r="CD61" s="42">
        <v>0</v>
      </c>
      <c r="CE61" s="42">
        <v>5</v>
      </c>
      <c r="CF61" s="42">
        <v>0</v>
      </c>
      <c r="CG61" s="42">
        <v>4.6922246635658693E-2</v>
      </c>
      <c r="CH61" s="42">
        <v>2.0928035401797666E-2</v>
      </c>
      <c r="CI61" s="42">
        <v>1.7783974337740485</v>
      </c>
      <c r="CJ61" s="42">
        <v>0.15375228418849529</v>
      </c>
      <c r="CK61" s="42">
        <v>2</v>
      </c>
      <c r="CL61" s="42">
        <v>0.50850084211676871</v>
      </c>
      <c r="CM61" s="42">
        <v>9.4559315145962428E-2</v>
      </c>
      <c r="CN61" s="42">
        <v>0.6030601572627311</v>
      </c>
      <c r="CO61" s="24" t="s">
        <v>622</v>
      </c>
      <c r="CP61" s="24" t="s">
        <v>624</v>
      </c>
      <c r="CQ61" s="40">
        <v>0.86235163046239072</v>
      </c>
      <c r="CR61" s="42">
        <v>0.47233259271617467</v>
      </c>
      <c r="CS61" s="40">
        <v>0.34506312417561713</v>
      </c>
      <c r="CT61" s="40" t="s">
        <v>606</v>
      </c>
      <c r="CU61" s="40"/>
    </row>
    <row r="62" spans="1:99" ht="10.5" customHeight="1">
      <c r="A62" s="25" t="s">
        <v>321</v>
      </c>
      <c r="B62" s="30" t="s">
        <v>320</v>
      </c>
      <c r="C62" s="27"/>
      <c r="D62" s="25">
        <v>200</v>
      </c>
      <c r="E62" s="25">
        <v>850</v>
      </c>
      <c r="F62" s="28" t="s">
        <v>319</v>
      </c>
      <c r="G62" s="30">
        <v>67.928496319663509</v>
      </c>
      <c r="H62" s="30">
        <v>0.52576235541535232</v>
      </c>
      <c r="I62" s="30">
        <v>15.983175604626709</v>
      </c>
      <c r="J62" s="30">
        <v>3.0494216614090432</v>
      </c>
      <c r="K62" s="30">
        <v>0</v>
      </c>
      <c r="L62" s="30">
        <v>0.63091482649842268</v>
      </c>
      <c r="M62" s="30">
        <v>3.7854889589905363</v>
      </c>
      <c r="N62" s="30">
        <v>4.2060988433228186</v>
      </c>
      <c r="O62" s="30">
        <v>3.890641430073607</v>
      </c>
      <c r="P62" s="30">
        <v>0</v>
      </c>
      <c r="Q62" s="29">
        <f t="shared" si="1"/>
        <v>100</v>
      </c>
      <c r="R62" s="29"/>
      <c r="S62" s="29">
        <f t="shared" si="40"/>
        <v>67.928496319663509</v>
      </c>
      <c r="T62" s="29">
        <f t="shared" si="41"/>
        <v>0.52576235541535232</v>
      </c>
      <c r="U62" s="29">
        <f t="shared" si="42"/>
        <v>15.983175604626709</v>
      </c>
      <c r="V62" s="29">
        <f t="shared" si="43"/>
        <v>3.0494216614090432</v>
      </c>
      <c r="W62" s="29">
        <f t="shared" si="44"/>
        <v>0</v>
      </c>
      <c r="X62" s="29">
        <f t="shared" si="45"/>
        <v>0.63091482649842268</v>
      </c>
      <c r="Y62" s="29">
        <f t="shared" si="46"/>
        <v>3.7854889589905363</v>
      </c>
      <c r="Z62" s="29">
        <f t="shared" si="47"/>
        <v>4.2060988433228186</v>
      </c>
      <c r="AA62" s="29">
        <f t="shared" si="48"/>
        <v>3.890641430073607</v>
      </c>
      <c r="AB62" s="29">
        <f t="shared" si="49"/>
        <v>0</v>
      </c>
      <c r="AC62" s="29">
        <f t="shared" si="12"/>
        <v>100</v>
      </c>
      <c r="AD62" s="26"/>
      <c r="AE62" s="42">
        <f t="shared" si="13"/>
        <v>1.1305531781124771</v>
      </c>
      <c r="AF62" s="42">
        <f t="shared" si="14"/>
        <v>6.5830725468893113E-3</v>
      </c>
      <c r="AG62" s="42">
        <f t="shared" si="15"/>
        <v>0.31351462499599769</v>
      </c>
      <c r="AH62" s="42">
        <f t="shared" si="16"/>
        <v>4.2444806573776708E-2</v>
      </c>
      <c r="AI62" s="42">
        <f t="shared" si="17"/>
        <v>0</v>
      </c>
      <c r="AJ62" s="42">
        <f t="shared" si="18"/>
        <v>1.5653745658003163E-2</v>
      </c>
      <c r="AK62" s="42">
        <f t="shared" si="19"/>
        <v>6.7504715963838127E-2</v>
      </c>
      <c r="AL62" s="42">
        <f t="shared" si="20"/>
        <v>0.13572671114810347</v>
      </c>
      <c r="AM62" s="42">
        <f t="shared" si="21"/>
        <v>8.2607359762062238E-2</v>
      </c>
      <c r="AN62" s="42">
        <f t="shared" si="22"/>
        <v>0</v>
      </c>
      <c r="AO62" s="42">
        <f t="shared" si="23"/>
        <v>1.7945882147611483</v>
      </c>
      <c r="AP62" s="42">
        <f t="shared" si="24"/>
        <v>0.62997916113193064</v>
      </c>
      <c r="AQ62" s="42">
        <f t="shared" si="25"/>
        <v>3.6682914179091992E-3</v>
      </c>
      <c r="AR62" s="42">
        <f t="shared" si="26"/>
        <v>0.17470003559436342</v>
      </c>
      <c r="AS62" s="42">
        <f t="shared" si="27"/>
        <v>2.3651557624558412E-2</v>
      </c>
      <c r="AT62" s="42">
        <f t="shared" si="28"/>
        <v>0</v>
      </c>
      <c r="AU62" s="42">
        <f t="shared" si="29"/>
        <v>8.7227507286882552E-3</v>
      </c>
      <c r="AV62" s="42">
        <f t="shared" si="30"/>
        <v>3.7615713403546844E-2</v>
      </c>
      <c r="AW62" s="42">
        <f t="shared" si="31"/>
        <v>7.5631116950229213E-2</v>
      </c>
      <c r="AX62" s="42">
        <f t="shared" si="32"/>
        <v>4.6031373148773806E-2</v>
      </c>
      <c r="AY62" s="42">
        <f t="shared" si="33"/>
        <v>0</v>
      </c>
      <c r="AZ62" s="42">
        <f t="shared" si="34"/>
        <v>0.75164165123093363</v>
      </c>
      <c r="BA62" s="42">
        <f t="shared" si="35"/>
        <v>2.7114792523843199</v>
      </c>
      <c r="BB62" s="42">
        <f t="shared" si="36"/>
        <v>0.26943435002568916</v>
      </c>
      <c r="BC62" s="40"/>
      <c r="BD62" s="25" t="s">
        <v>321</v>
      </c>
      <c r="BE62" s="139">
        <v>43.2</v>
      </c>
      <c r="BF62" s="139">
        <v>3.1</v>
      </c>
      <c r="BG62" s="139">
        <v>10.5</v>
      </c>
      <c r="BH62" s="139">
        <v>0</v>
      </c>
      <c r="BI62" s="139">
        <v>15.1</v>
      </c>
      <c r="BJ62" s="139">
        <v>11.9</v>
      </c>
      <c r="BK62" s="139">
        <v>11.6</v>
      </c>
      <c r="BL62" s="139">
        <v>0.2</v>
      </c>
      <c r="BM62" s="139">
        <v>2</v>
      </c>
      <c r="BN62" s="139">
        <v>0.8</v>
      </c>
      <c r="BO62" s="139">
        <v>0</v>
      </c>
      <c r="BP62" s="139">
        <v>0</v>
      </c>
      <c r="BQ62" s="139"/>
      <c r="BR62" s="124">
        <f t="shared" si="37"/>
        <v>98.4</v>
      </c>
      <c r="BS62" s="124"/>
      <c r="BT62" s="42">
        <v>6.3137949857026365</v>
      </c>
      <c r="BU62" s="42">
        <v>1.6862050142973635</v>
      </c>
      <c r="BV62" s="42">
        <v>0</v>
      </c>
      <c r="BW62" s="42">
        <v>8</v>
      </c>
      <c r="BX62" s="42">
        <v>0.12230538202326091</v>
      </c>
      <c r="BY62" s="42">
        <v>0.34081183094320644</v>
      </c>
      <c r="BZ62" s="42">
        <v>0</v>
      </c>
      <c r="CA62" s="42">
        <v>0.68239092591299055</v>
      </c>
      <c r="CB62" s="42">
        <v>2.5922137879455462</v>
      </c>
      <c r="CC62" s="42">
        <v>1.1632502756606313</v>
      </c>
      <c r="CD62" s="42">
        <v>2.475571444967933E-2</v>
      </c>
      <c r="CE62" s="42">
        <v>4.9257279169353145</v>
      </c>
      <c r="CF62" s="42">
        <v>0</v>
      </c>
      <c r="CG62" s="42">
        <v>0</v>
      </c>
      <c r="CH62" s="42">
        <v>0</v>
      </c>
      <c r="CI62" s="42">
        <v>1.8162960452477637</v>
      </c>
      <c r="CJ62" s="42">
        <v>0.18370395475223633</v>
      </c>
      <c r="CK62" s="42">
        <v>2</v>
      </c>
      <c r="CL62" s="42">
        <v>0.3829945667018857</v>
      </c>
      <c r="CM62" s="42">
        <v>0.14913859865442242</v>
      </c>
      <c r="CN62" s="42">
        <v>0.53213316535630817</v>
      </c>
      <c r="CO62" s="24" t="s">
        <v>622</v>
      </c>
      <c r="CP62" s="24" t="s">
        <v>624</v>
      </c>
      <c r="CQ62" s="40">
        <v>0.69025125631381434</v>
      </c>
      <c r="CR62" s="42">
        <v>0.71185169593167019</v>
      </c>
      <c r="CS62" s="40">
        <v>0.26253259924659517</v>
      </c>
      <c r="CT62" s="40" t="s">
        <v>606</v>
      </c>
      <c r="CU62" s="40"/>
    </row>
    <row r="63" spans="1:99" ht="10.5" customHeight="1">
      <c r="A63" s="27" t="s">
        <v>306</v>
      </c>
      <c r="B63" s="28" t="s">
        <v>298</v>
      </c>
      <c r="C63" s="27"/>
      <c r="D63" s="27">
        <v>200</v>
      </c>
      <c r="E63" s="27">
        <v>1050</v>
      </c>
      <c r="F63" s="28" t="s">
        <v>305</v>
      </c>
      <c r="G63" s="29">
        <v>55.8</v>
      </c>
      <c r="H63" s="29">
        <v>0.72</v>
      </c>
      <c r="I63" s="29">
        <v>18.899999999999999</v>
      </c>
      <c r="J63" s="29">
        <v>8.0299999999999994</v>
      </c>
      <c r="K63" s="29">
        <v>0.14000000000000001</v>
      </c>
      <c r="L63" s="29">
        <v>3.73</v>
      </c>
      <c r="M63" s="29">
        <v>7.53</v>
      </c>
      <c r="N63" s="29">
        <v>4.04</v>
      </c>
      <c r="O63" s="29">
        <v>1.01</v>
      </c>
      <c r="P63" s="29">
        <v>0.18</v>
      </c>
      <c r="Q63" s="29">
        <f t="shared" si="1"/>
        <v>100.08000000000001</v>
      </c>
      <c r="R63" s="29"/>
      <c r="S63" s="29">
        <f t="shared" si="40"/>
        <v>55.755395683453223</v>
      </c>
      <c r="T63" s="29">
        <f t="shared" si="41"/>
        <v>0.71942446043165453</v>
      </c>
      <c r="U63" s="29">
        <f t="shared" si="42"/>
        <v>18.884892086330932</v>
      </c>
      <c r="V63" s="29">
        <f t="shared" si="43"/>
        <v>8.0235811350919235</v>
      </c>
      <c r="W63" s="29">
        <f t="shared" si="44"/>
        <v>0.13988808952837731</v>
      </c>
      <c r="X63" s="29">
        <f t="shared" si="45"/>
        <v>3.7270183852917658</v>
      </c>
      <c r="Y63" s="29">
        <f t="shared" si="46"/>
        <v>7.5239808153477208</v>
      </c>
      <c r="Z63" s="29">
        <f t="shared" si="47"/>
        <v>4.0367705835331735</v>
      </c>
      <c r="AA63" s="29">
        <f t="shared" si="48"/>
        <v>1.0091926458832934</v>
      </c>
      <c r="AB63" s="29">
        <f t="shared" si="49"/>
        <v>0.17985611510791363</v>
      </c>
      <c r="AC63" s="29">
        <f t="shared" si="12"/>
        <v>99.999999999999986</v>
      </c>
      <c r="AD63" s="26"/>
      <c r="AE63" s="42">
        <f t="shared" si="13"/>
        <v>0.92869518326750911</v>
      </c>
      <c r="AF63" s="42">
        <f t="shared" si="14"/>
        <v>9.0151228686120976E-3</v>
      </c>
      <c r="AG63" s="42">
        <f t="shared" si="15"/>
        <v>0.37072898146155014</v>
      </c>
      <c r="AH63" s="42">
        <f t="shared" si="16"/>
        <v>0.11176932370511829</v>
      </c>
      <c r="AI63" s="42">
        <f t="shared" si="17"/>
        <v>1.9735697008219171E-3</v>
      </c>
      <c r="AJ63" s="42">
        <f t="shared" si="18"/>
        <v>9.2545727017397605E-2</v>
      </c>
      <c r="AK63" s="42">
        <f t="shared" si="19"/>
        <v>0.1342786933773677</v>
      </c>
      <c r="AL63" s="42">
        <f t="shared" si="20"/>
        <v>0.13036686332486486</v>
      </c>
      <c r="AM63" s="42">
        <f t="shared" si="21"/>
        <v>2.1444647331096862E-2</v>
      </c>
      <c r="AN63" s="42">
        <f t="shared" si="22"/>
        <v>2.5362021725107808E-3</v>
      </c>
      <c r="AO63" s="42">
        <f t="shared" si="23"/>
        <v>1.8033543142268496</v>
      </c>
      <c r="AP63" s="42">
        <f t="shared" si="24"/>
        <v>0.5149820952770825</v>
      </c>
      <c r="AQ63" s="42">
        <f t="shared" si="25"/>
        <v>4.9990857578518302E-3</v>
      </c>
      <c r="AR63" s="42">
        <f t="shared" si="26"/>
        <v>0.20557745005339809</v>
      </c>
      <c r="AS63" s="42">
        <f t="shared" si="27"/>
        <v>6.1978571167827907E-2</v>
      </c>
      <c r="AT63" s="42">
        <f t="shared" si="28"/>
        <v>1.0943882104876566E-3</v>
      </c>
      <c r="AU63" s="42">
        <f t="shared" si="29"/>
        <v>5.1318660058810819E-2</v>
      </c>
      <c r="AV63" s="42">
        <f t="shared" si="30"/>
        <v>7.4460516337820651E-2</v>
      </c>
      <c r="AW63" s="42">
        <f t="shared" si="31"/>
        <v>7.2291319734778203E-2</v>
      </c>
      <c r="AX63" s="42">
        <f t="shared" si="32"/>
        <v>1.1891532995994082E-2</v>
      </c>
      <c r="AY63" s="42">
        <f t="shared" si="33"/>
        <v>1.4063804059481924E-3</v>
      </c>
      <c r="AZ63" s="42">
        <f t="shared" si="34"/>
        <v>0.5991649480078548</v>
      </c>
      <c r="BA63" s="42">
        <f t="shared" si="35"/>
        <v>1.2077199813245496</v>
      </c>
      <c r="BB63" s="42">
        <f t="shared" si="36"/>
        <v>0.4529559946275602</v>
      </c>
      <c r="BC63" s="42"/>
      <c r="BD63" s="27" t="s">
        <v>306</v>
      </c>
      <c r="BE63" s="149">
        <v>40.9</v>
      </c>
      <c r="BF63" s="124">
        <v>2.15</v>
      </c>
      <c r="BG63" s="149">
        <v>13.1</v>
      </c>
      <c r="BH63" s="124">
        <v>0</v>
      </c>
      <c r="BI63" s="149">
        <v>11.6</v>
      </c>
      <c r="BJ63" s="149">
        <v>14.1</v>
      </c>
      <c r="BK63" s="149">
        <v>11.6</v>
      </c>
      <c r="BL63" s="124">
        <v>0.17</v>
      </c>
      <c r="BM63" s="124">
        <v>2.4900000000000002</v>
      </c>
      <c r="BN63" s="124">
        <v>0.38</v>
      </c>
      <c r="BO63" s="124">
        <v>0</v>
      </c>
      <c r="BP63" s="124">
        <v>0</v>
      </c>
      <c r="BQ63" s="124">
        <v>0</v>
      </c>
      <c r="BR63" s="124">
        <f t="shared" si="37"/>
        <v>96.489999999999981</v>
      </c>
      <c r="BS63" s="124"/>
      <c r="BT63" s="42">
        <v>5.9882626265761951</v>
      </c>
      <c r="BU63" s="42">
        <v>2.0117373734238049</v>
      </c>
      <c r="BV63" s="42">
        <v>0</v>
      </c>
      <c r="BW63" s="42">
        <v>8</v>
      </c>
      <c r="BX63" s="42">
        <v>0.24860282181702997</v>
      </c>
      <c r="BY63" s="42">
        <v>0.23678938544085854</v>
      </c>
      <c r="BZ63" s="42">
        <v>0</v>
      </c>
      <c r="CA63" s="42">
        <v>0.86527716573250046</v>
      </c>
      <c r="CB63" s="42">
        <v>3.0769027459719194</v>
      </c>
      <c r="CC63" s="42">
        <v>0.55508508174167948</v>
      </c>
      <c r="CD63" s="42">
        <v>1.7342799296012679E-2</v>
      </c>
      <c r="CE63" s="42">
        <v>5</v>
      </c>
      <c r="CF63" s="42">
        <v>0</v>
      </c>
      <c r="CG63" s="42">
        <v>0</v>
      </c>
      <c r="CH63" s="42">
        <v>3.7369378980618047E-3</v>
      </c>
      <c r="CI63" s="42">
        <v>1.8195225367072947</v>
      </c>
      <c r="CJ63" s="42">
        <v>0.17674052539464347</v>
      </c>
      <c r="CK63" s="42">
        <v>2</v>
      </c>
      <c r="CL63" s="42">
        <v>0.53005246346470125</v>
      </c>
      <c r="CM63" s="42">
        <v>7.0966676922502067E-2</v>
      </c>
      <c r="CN63" s="42">
        <v>0.60101914038720328</v>
      </c>
      <c r="CO63" s="24" t="s">
        <v>622</v>
      </c>
      <c r="CP63" s="24" t="s">
        <v>624</v>
      </c>
      <c r="CQ63" s="40">
        <v>0.84716769216401389</v>
      </c>
      <c r="CR63" s="42">
        <v>0.46152838338456509</v>
      </c>
      <c r="CS63" s="40">
        <v>0.38214850339595313</v>
      </c>
      <c r="CT63" s="40" t="s">
        <v>606</v>
      </c>
      <c r="CU63" s="40"/>
    </row>
    <row r="64" spans="1:99" ht="10.5" customHeight="1">
      <c r="A64" s="27" t="s">
        <v>307</v>
      </c>
      <c r="B64" s="28" t="s">
        <v>295</v>
      </c>
      <c r="C64" s="27"/>
      <c r="D64" s="27">
        <v>200</v>
      </c>
      <c r="E64" s="27">
        <v>1050</v>
      </c>
      <c r="F64" s="28" t="s">
        <v>305</v>
      </c>
      <c r="G64" s="29">
        <v>62.9</v>
      </c>
      <c r="H64" s="29">
        <v>0.72</v>
      </c>
      <c r="I64" s="29">
        <v>18.399999999999999</v>
      </c>
      <c r="J64" s="29">
        <v>4.25</v>
      </c>
      <c r="K64" s="29">
        <v>0.15</v>
      </c>
      <c r="L64" s="29">
        <v>1.78</v>
      </c>
      <c r="M64" s="29">
        <v>4.71</v>
      </c>
      <c r="N64" s="29">
        <v>4.95</v>
      </c>
      <c r="O64" s="29">
        <v>2.0299999999999998</v>
      </c>
      <c r="P64" s="29">
        <v>0.15</v>
      </c>
      <c r="Q64" s="29">
        <f t="shared" si="1"/>
        <v>100.04</v>
      </c>
      <c r="R64" s="29"/>
      <c r="S64" s="29">
        <f t="shared" si="40"/>
        <v>62.874850059976005</v>
      </c>
      <c r="T64" s="29">
        <f t="shared" si="41"/>
        <v>0.71971211515393829</v>
      </c>
      <c r="U64" s="29">
        <f t="shared" si="42"/>
        <v>18.392642942822867</v>
      </c>
      <c r="V64" s="29">
        <f t="shared" si="43"/>
        <v>4.2483006797281089</v>
      </c>
      <c r="W64" s="29">
        <f t="shared" si="44"/>
        <v>0.14994002399040382</v>
      </c>
      <c r="X64" s="29">
        <f t="shared" si="45"/>
        <v>1.7792882846861253</v>
      </c>
      <c r="Y64" s="29">
        <f t="shared" si="46"/>
        <v>4.7081167532986798</v>
      </c>
      <c r="Z64" s="29">
        <f t="shared" si="47"/>
        <v>4.9480207916833265</v>
      </c>
      <c r="AA64" s="29">
        <f t="shared" si="48"/>
        <v>2.0291883246701317</v>
      </c>
      <c r="AB64" s="29">
        <f t="shared" si="49"/>
        <v>0.14994002399040382</v>
      </c>
      <c r="AC64" s="29">
        <f t="shared" si="12"/>
        <v>100.00000000000001</v>
      </c>
      <c r="AD64" s="26"/>
      <c r="AE64" s="42">
        <f t="shared" si="13"/>
        <v>1.0468624915327298</v>
      </c>
      <c r="AF64" s="42">
        <f t="shared" si="14"/>
        <v>9.0151228686120976E-3</v>
      </c>
      <c r="AG64" s="42">
        <f t="shared" si="15"/>
        <v>0.36092133644933982</v>
      </c>
      <c r="AH64" s="42">
        <f t="shared" si="16"/>
        <v>5.9155619644676555E-2</v>
      </c>
      <c r="AI64" s="42">
        <f t="shared" si="17"/>
        <v>2.1145389651663397E-3</v>
      </c>
      <c r="AJ64" s="42">
        <f t="shared" si="18"/>
        <v>4.4163912624924327E-2</v>
      </c>
      <c r="AK64" s="42">
        <f t="shared" si="19"/>
        <v>8.3991055220106484E-2</v>
      </c>
      <c r="AL64" s="42">
        <f t="shared" si="20"/>
        <v>0.15973167659853493</v>
      </c>
      <c r="AM64" s="42">
        <f t="shared" si="21"/>
        <v>4.3101617903095669E-2</v>
      </c>
      <c r="AN64" s="42">
        <f t="shared" si="22"/>
        <v>2.1135018104256505E-3</v>
      </c>
      <c r="AO64" s="42">
        <f t="shared" si="23"/>
        <v>1.8111708736176115</v>
      </c>
      <c r="AP64" s="42">
        <f t="shared" si="24"/>
        <v>0.57800316181197131</v>
      </c>
      <c r="AQ64" s="42">
        <f t="shared" si="25"/>
        <v>4.9775109571000313E-3</v>
      </c>
      <c r="AR64" s="42">
        <f t="shared" si="26"/>
        <v>0.19927514388989689</v>
      </c>
      <c r="AS64" s="42">
        <f t="shared" si="27"/>
        <v>3.2661534318139632E-2</v>
      </c>
      <c r="AT64" s="42">
        <f t="shared" si="28"/>
        <v>1.1674983271693102E-3</v>
      </c>
      <c r="AU64" s="42">
        <f t="shared" si="29"/>
        <v>2.4384177809083162E-2</v>
      </c>
      <c r="AV64" s="42">
        <f t="shared" si="30"/>
        <v>4.6373899030489447E-2</v>
      </c>
      <c r="AW64" s="42">
        <f t="shared" si="31"/>
        <v>8.8192494107134548E-2</v>
      </c>
      <c r="AX64" s="42">
        <f t="shared" si="32"/>
        <v>2.3797654065077251E-2</v>
      </c>
      <c r="AY64" s="42">
        <f t="shared" si="33"/>
        <v>1.1669256839384606E-3</v>
      </c>
      <c r="AZ64" s="42">
        <f t="shared" si="34"/>
        <v>0.68999330998418318</v>
      </c>
      <c r="BA64" s="42">
        <f t="shared" si="35"/>
        <v>1.3394560429252258</v>
      </c>
      <c r="BB64" s="42">
        <f t="shared" si="36"/>
        <v>0.42744979245244241</v>
      </c>
      <c r="BC64" s="42"/>
      <c r="BD64" s="27" t="s">
        <v>307</v>
      </c>
      <c r="BE64" s="149">
        <v>42.1</v>
      </c>
      <c r="BF64" s="124">
        <v>2.92</v>
      </c>
      <c r="BG64" s="149">
        <v>11.7</v>
      </c>
      <c r="BH64" s="124">
        <v>0</v>
      </c>
      <c r="BI64" s="149">
        <v>12.6</v>
      </c>
      <c r="BJ64" s="149">
        <v>14</v>
      </c>
      <c r="BK64" s="149">
        <v>11.4</v>
      </c>
      <c r="BL64" s="124">
        <v>0.32</v>
      </c>
      <c r="BM64" s="124">
        <v>2.81</v>
      </c>
      <c r="BN64" s="124">
        <v>0.47</v>
      </c>
      <c r="BO64" s="124">
        <v>0</v>
      </c>
      <c r="BP64" s="124">
        <v>0</v>
      </c>
      <c r="BQ64" s="124">
        <v>0</v>
      </c>
      <c r="BR64" s="124">
        <f t="shared" si="37"/>
        <v>98.32</v>
      </c>
      <c r="BS64" s="124"/>
      <c r="BT64" s="42">
        <v>6.1095718619162085</v>
      </c>
      <c r="BU64" s="42">
        <v>1.8904281380837915</v>
      </c>
      <c r="BV64" s="42">
        <v>0</v>
      </c>
      <c r="BW64" s="42">
        <v>8</v>
      </c>
      <c r="BX64" s="42">
        <v>0.11053701240055336</v>
      </c>
      <c r="BY64" s="42">
        <v>0.31875556276415418</v>
      </c>
      <c r="BZ64" s="42">
        <v>0</v>
      </c>
      <c r="CA64" s="42">
        <v>0.66815867190540246</v>
      </c>
      <c r="CB64" s="42">
        <v>3.0281253094308656</v>
      </c>
      <c r="CC64" s="42">
        <v>0.86103617916422981</v>
      </c>
      <c r="CD64" s="42">
        <v>1.3387264334794757E-2</v>
      </c>
      <c r="CE64" s="42">
        <v>5</v>
      </c>
      <c r="CF64" s="42">
        <v>0</v>
      </c>
      <c r="CG64" s="42">
        <v>0</v>
      </c>
      <c r="CH64" s="42">
        <v>2.594214280142762E-2</v>
      </c>
      <c r="CI64" s="42">
        <v>1.7723743325147794</v>
      </c>
      <c r="CJ64" s="42">
        <v>0.20168352468379291</v>
      </c>
      <c r="CK64" s="42">
        <v>2</v>
      </c>
      <c r="CL64" s="42">
        <v>0.58890472695230167</v>
      </c>
      <c r="CM64" s="42">
        <v>8.7000125981022136E-2</v>
      </c>
      <c r="CN64" s="42">
        <v>0.67590485293332381</v>
      </c>
      <c r="CO64" s="24" t="s">
        <v>622</v>
      </c>
      <c r="CP64" s="24" t="s">
        <v>624</v>
      </c>
      <c r="CQ64" s="40">
        <v>0.77860621584133105</v>
      </c>
      <c r="CR64" s="42">
        <v>0.5048961366508733</v>
      </c>
      <c r="CS64" s="40">
        <v>0.37694117647058817</v>
      </c>
      <c r="CT64" s="40" t="s">
        <v>606</v>
      </c>
      <c r="CU64" s="40"/>
    </row>
    <row r="65" spans="1:99" ht="10.5" customHeight="1">
      <c r="A65" s="27" t="s">
        <v>308</v>
      </c>
      <c r="B65" s="28" t="s">
        <v>297</v>
      </c>
      <c r="C65" s="27"/>
      <c r="D65" s="27">
        <v>200</v>
      </c>
      <c r="E65" s="27">
        <v>1050</v>
      </c>
      <c r="F65" s="28" t="s">
        <v>305</v>
      </c>
      <c r="G65" s="29">
        <v>67.2</v>
      </c>
      <c r="H65" s="29">
        <v>0.64</v>
      </c>
      <c r="I65" s="29">
        <v>16.399999999999999</v>
      </c>
      <c r="J65" s="29">
        <v>3.3</v>
      </c>
      <c r="K65" s="29">
        <v>0.05</v>
      </c>
      <c r="L65" s="29">
        <v>0.79</v>
      </c>
      <c r="M65" s="29">
        <v>3.5</v>
      </c>
      <c r="N65" s="29">
        <v>6.86</v>
      </c>
      <c r="O65" s="29">
        <v>0.98</v>
      </c>
      <c r="P65" s="29">
        <v>0.24</v>
      </c>
      <c r="Q65" s="29">
        <f t="shared" si="1"/>
        <v>99.960000000000008</v>
      </c>
      <c r="R65" s="29"/>
      <c r="S65" s="29">
        <f t="shared" si="40"/>
        <v>67.22689075630251</v>
      </c>
      <c r="T65" s="29">
        <f t="shared" si="41"/>
        <v>0.6402561024409763</v>
      </c>
      <c r="U65" s="29">
        <f t="shared" si="42"/>
        <v>16.406562625050018</v>
      </c>
      <c r="V65" s="29">
        <f t="shared" si="43"/>
        <v>3.3013205282112845</v>
      </c>
      <c r="W65" s="29">
        <f t="shared" si="44"/>
        <v>5.0020008003201284E-2</v>
      </c>
      <c r="X65" s="29">
        <f t="shared" si="45"/>
        <v>0.79031612645058014</v>
      </c>
      <c r="Y65" s="29">
        <f t="shared" si="46"/>
        <v>3.5014005602240896</v>
      </c>
      <c r="Z65" s="29">
        <f t="shared" si="47"/>
        <v>6.8627450980392153</v>
      </c>
      <c r="AA65" s="29">
        <f t="shared" si="48"/>
        <v>0.98039215686274506</v>
      </c>
      <c r="AB65" s="29">
        <f t="shared" si="49"/>
        <v>0.24009603841536614</v>
      </c>
      <c r="AC65" s="29">
        <f t="shared" si="12"/>
        <v>99.999999999999957</v>
      </c>
      <c r="AD65" s="26"/>
      <c r="AE65" s="42">
        <f t="shared" si="13"/>
        <v>1.1184286078060326</v>
      </c>
      <c r="AF65" s="42">
        <f t="shared" si="14"/>
        <v>8.0134425498774205E-3</v>
      </c>
      <c r="AG65" s="42">
        <f t="shared" si="15"/>
        <v>0.32169075640049855</v>
      </c>
      <c r="AH65" s="42">
        <f t="shared" si="16"/>
        <v>4.5932598782925327E-2</v>
      </c>
      <c r="AI65" s="42">
        <f t="shared" si="17"/>
        <v>7.0484632172211322E-4</v>
      </c>
      <c r="AJ65" s="42">
        <f t="shared" si="18"/>
        <v>1.9600837625668662E-2</v>
      </c>
      <c r="AK65" s="42">
        <f t="shared" si="19"/>
        <v>6.2413735301565333E-2</v>
      </c>
      <c r="AL65" s="42">
        <f t="shared" si="20"/>
        <v>0.22136551544766658</v>
      </c>
      <c r="AM65" s="42">
        <f t="shared" si="21"/>
        <v>2.0807677608391015E-2</v>
      </c>
      <c r="AN65" s="42">
        <f t="shared" si="22"/>
        <v>3.3816028966810411E-3</v>
      </c>
      <c r="AO65" s="42">
        <f t="shared" si="23"/>
        <v>1.8223396207410285</v>
      </c>
      <c r="AP65" s="42">
        <f t="shared" si="24"/>
        <v>0.61373225664228248</v>
      </c>
      <c r="AQ65" s="42">
        <f t="shared" si="25"/>
        <v>4.3973376085731306E-3</v>
      </c>
      <c r="AR65" s="42">
        <f t="shared" si="26"/>
        <v>0.17652623733752085</v>
      </c>
      <c r="AS65" s="42">
        <f t="shared" si="27"/>
        <v>2.5205290089806359E-2</v>
      </c>
      <c r="AT65" s="42">
        <f t="shared" si="28"/>
        <v>3.8678098950375533E-4</v>
      </c>
      <c r="AU65" s="42">
        <f t="shared" si="29"/>
        <v>1.0755864276110213E-2</v>
      </c>
      <c r="AV65" s="42">
        <f t="shared" si="30"/>
        <v>3.4249233562833735E-2</v>
      </c>
      <c r="AW65" s="42">
        <f t="shared" si="31"/>
        <v>0.12147324951298126</v>
      </c>
      <c r="AX65" s="42">
        <f t="shared" si="32"/>
        <v>1.1418111844558298E-2</v>
      </c>
      <c r="AY65" s="42">
        <f t="shared" si="33"/>
        <v>1.8556381358300054E-3</v>
      </c>
      <c r="AZ65" s="42">
        <f t="shared" si="34"/>
        <v>0.74662361799982202</v>
      </c>
      <c r="BA65" s="42">
        <f t="shared" si="35"/>
        <v>2.3433997903627031</v>
      </c>
      <c r="BB65" s="42">
        <f t="shared" si="36"/>
        <v>0.29909674663571023</v>
      </c>
      <c r="BC65" s="42"/>
      <c r="BD65" s="27" t="s">
        <v>308</v>
      </c>
      <c r="BE65" s="149">
        <v>43</v>
      </c>
      <c r="BF65" s="124">
        <v>3.3</v>
      </c>
      <c r="BG65" s="149">
        <v>10.9</v>
      </c>
      <c r="BH65" s="124">
        <v>0</v>
      </c>
      <c r="BI65" s="149">
        <v>11.8</v>
      </c>
      <c r="BJ65" s="149">
        <v>14.6</v>
      </c>
      <c r="BK65" s="149">
        <v>11.2</v>
      </c>
      <c r="BL65" s="124">
        <v>0.15</v>
      </c>
      <c r="BM65" s="124">
        <v>2.66</v>
      </c>
      <c r="BN65" s="124">
        <v>0.28000000000000003</v>
      </c>
      <c r="BO65" s="124">
        <v>0</v>
      </c>
      <c r="BP65" s="124">
        <v>0</v>
      </c>
      <c r="BQ65" s="124">
        <v>0</v>
      </c>
      <c r="BR65" s="124">
        <f t="shared" si="37"/>
        <v>97.89</v>
      </c>
      <c r="BS65" s="124"/>
      <c r="BT65" s="42">
        <v>6.2347339374150819</v>
      </c>
      <c r="BU65" s="42">
        <v>1.7652660625849181</v>
      </c>
      <c r="BV65" s="42">
        <v>0</v>
      </c>
      <c r="BW65" s="42">
        <v>8</v>
      </c>
      <c r="BX65" s="42">
        <v>9.7253954405990495E-2</v>
      </c>
      <c r="BY65" s="42">
        <v>0.35992304045459428</v>
      </c>
      <c r="BZ65" s="42">
        <v>0</v>
      </c>
      <c r="CA65" s="42">
        <v>0.54593661418823558</v>
      </c>
      <c r="CB65" s="42">
        <v>3.1551459320582409</v>
      </c>
      <c r="CC65" s="42">
        <v>0.84174045889293847</v>
      </c>
      <c r="CD65" s="42">
        <v>0</v>
      </c>
      <c r="CE65" s="42">
        <v>5</v>
      </c>
      <c r="CF65" s="42">
        <v>0</v>
      </c>
      <c r="CG65" s="42">
        <v>4.3176120231742443E-2</v>
      </c>
      <c r="CH65" s="42">
        <v>1.8419569188500174E-2</v>
      </c>
      <c r="CI65" s="42">
        <v>1.7397602791489142</v>
      </c>
      <c r="CJ65" s="42">
        <v>0.1986440314308433</v>
      </c>
      <c r="CK65" s="42">
        <v>2</v>
      </c>
      <c r="CL65" s="42">
        <v>0.54908881866303993</v>
      </c>
      <c r="CM65" s="42">
        <v>5.1784625849317076E-2</v>
      </c>
      <c r="CN65" s="42">
        <v>0.60087344451235702</v>
      </c>
      <c r="CO65" s="24" t="s">
        <v>622</v>
      </c>
      <c r="CP65" s="24" t="s">
        <v>624</v>
      </c>
      <c r="CQ65" s="40">
        <v>0.78096463193942534</v>
      </c>
      <c r="CR65" s="42">
        <v>0.45340748953426985</v>
      </c>
      <c r="CS65" s="40">
        <v>0.19348277293482777</v>
      </c>
      <c r="CT65" s="40" t="s">
        <v>606</v>
      </c>
      <c r="CU65" s="40"/>
    </row>
    <row r="66" spans="1:99" ht="10.5" customHeight="1">
      <c r="A66" s="16" t="s">
        <v>121</v>
      </c>
      <c r="B66" s="17" t="s">
        <v>122</v>
      </c>
      <c r="C66" s="85">
        <v>0.20000000298023199</v>
      </c>
      <c r="D66" s="25">
        <f t="shared" ref="D66:D100" si="52">C66*1000</f>
        <v>200.00000298023198</v>
      </c>
      <c r="E66" s="16">
        <v>965</v>
      </c>
      <c r="F66" s="17" t="s">
        <v>103</v>
      </c>
      <c r="G66" s="18">
        <v>59.099998474121101</v>
      </c>
      <c r="H66" s="18">
        <v>0.54000002145767201</v>
      </c>
      <c r="I66" s="18">
        <v>19.100000381469702</v>
      </c>
      <c r="J66" s="18">
        <v>5.2199997901916504</v>
      </c>
      <c r="K66" s="18">
        <v>0.18999999761581399</v>
      </c>
      <c r="L66" s="18">
        <v>3.25</v>
      </c>
      <c r="M66" s="18">
        <v>7.4499998092651403</v>
      </c>
      <c r="N66" s="18">
        <v>4</v>
      </c>
      <c r="O66" s="18">
        <v>0.87999999523162797</v>
      </c>
      <c r="P66" s="18">
        <v>0.31000000238418601</v>
      </c>
      <c r="Q66" s="26">
        <f t="shared" si="1"/>
        <v>100.03999847173689</v>
      </c>
      <c r="R66" s="26"/>
      <c r="S66" s="26">
        <f t="shared" si="40"/>
        <v>59.076368829431679</v>
      </c>
      <c r="T66" s="26">
        <f t="shared" si="41"/>
        <v>0.5397841160605692</v>
      </c>
      <c r="U66" s="26">
        <f t="shared" si="42"/>
        <v>19.092363727760148</v>
      </c>
      <c r="V66" s="26">
        <f t="shared" si="43"/>
        <v>5.217912704853144</v>
      </c>
      <c r="W66" s="26">
        <f t="shared" si="44"/>
        <v>0.18992403090599047</v>
      </c>
      <c r="X66" s="26">
        <f t="shared" si="45"/>
        <v>3.2487005694209237</v>
      </c>
      <c r="Y66" s="26">
        <f t="shared" si="46"/>
        <v>7.447021114629365</v>
      </c>
      <c r="Z66" s="26">
        <f t="shared" si="47"/>
        <v>3.9984007008257523</v>
      </c>
      <c r="AA66" s="26">
        <f t="shared" si="48"/>
        <v>0.87964814941520009</v>
      </c>
      <c r="AB66" s="26">
        <f t="shared" si="49"/>
        <v>0.30987605669722856</v>
      </c>
      <c r="AC66" s="26">
        <f t="shared" si="12"/>
        <v>100</v>
      </c>
      <c r="AD66" s="26"/>
      <c r="AE66" s="42">
        <f t="shared" si="13"/>
        <v>0.98361799129092131</v>
      </c>
      <c r="AF66" s="42">
        <f t="shared" si="14"/>
        <v>6.7613424201306699E-3</v>
      </c>
      <c r="AG66" s="42">
        <f t="shared" si="15"/>
        <v>0.37465204694907311</v>
      </c>
      <c r="AH66" s="42">
        <f t="shared" si="16"/>
        <v>7.2657016972674987E-2</v>
      </c>
      <c r="AI66" s="42">
        <f t="shared" si="17"/>
        <v>2.6784159889343354E-3</v>
      </c>
      <c r="AJ66" s="42">
        <f t="shared" si="18"/>
        <v>8.063635732078879E-2</v>
      </c>
      <c r="AK66" s="42">
        <f t="shared" si="19"/>
        <v>0.13285209031205333</v>
      </c>
      <c r="AL66" s="42">
        <f t="shared" si="20"/>
        <v>0.12907610230184641</v>
      </c>
      <c r="AM66" s="42">
        <f t="shared" si="21"/>
        <v>1.8684445098127903E-2</v>
      </c>
      <c r="AN66" s="42">
        <f t="shared" si="22"/>
        <v>4.3679037751395543E-3</v>
      </c>
      <c r="AO66" s="42">
        <f t="shared" si="23"/>
        <v>1.8059837124296907</v>
      </c>
      <c r="AP66" s="42">
        <f t="shared" si="24"/>
        <v>0.54464388827051224</v>
      </c>
      <c r="AQ66" s="42">
        <f t="shared" si="25"/>
        <v>3.7438557023497508E-3</v>
      </c>
      <c r="AR66" s="42">
        <f t="shared" si="26"/>
        <v>0.20745040188930208</v>
      </c>
      <c r="AS66" s="42">
        <f t="shared" si="27"/>
        <v>4.0231269237154664E-2</v>
      </c>
      <c r="AT66" s="42">
        <f t="shared" si="28"/>
        <v>1.4830787069119869E-3</v>
      </c>
      <c r="AU66" s="42">
        <f t="shared" si="29"/>
        <v>4.4649548479207601E-2</v>
      </c>
      <c r="AV66" s="42">
        <f t="shared" si="30"/>
        <v>7.3562175227660273E-2</v>
      </c>
      <c r="AW66" s="42">
        <f t="shared" si="31"/>
        <v>7.1471354593886746E-2</v>
      </c>
      <c r="AX66" s="42">
        <f t="shared" si="32"/>
        <v>1.0345854710389761E-2</v>
      </c>
      <c r="AY66" s="42">
        <f t="shared" si="33"/>
        <v>2.4185731826247589E-3</v>
      </c>
      <c r="AZ66" s="42">
        <f t="shared" si="34"/>
        <v>0.62646109757478874</v>
      </c>
      <c r="BA66" s="42">
        <f t="shared" si="35"/>
        <v>0.90104537688414832</v>
      </c>
      <c r="BB66" s="42">
        <f t="shared" si="36"/>
        <v>0.52602637062720725</v>
      </c>
      <c r="BC66" s="43"/>
      <c r="BD66" s="16" t="s">
        <v>121</v>
      </c>
      <c r="BE66" s="122">
        <v>42.200000762939403</v>
      </c>
      <c r="BF66" s="122">
        <v>1.3899999856948899</v>
      </c>
      <c r="BG66" s="122">
        <v>12.199999809265099</v>
      </c>
      <c r="BH66" s="122"/>
      <c r="BI66" s="122">
        <v>9.5399999618530291</v>
      </c>
      <c r="BJ66" s="122">
        <v>16.399999618530298</v>
      </c>
      <c r="BK66" s="122">
        <v>11.699999809265099</v>
      </c>
      <c r="BL66" s="122">
        <v>0.140000000596046</v>
      </c>
      <c r="BM66" s="122">
        <v>2.5</v>
      </c>
      <c r="BN66" s="122">
        <v>0.36000001430511502</v>
      </c>
      <c r="BO66" s="122">
        <v>0</v>
      </c>
      <c r="BP66" s="122">
        <v>0</v>
      </c>
      <c r="BQ66" s="122">
        <v>0</v>
      </c>
      <c r="BR66" s="122">
        <f t="shared" si="37"/>
        <v>96.429999962448989</v>
      </c>
      <c r="BS66" s="122"/>
      <c r="BT66" s="42">
        <v>6.1192610228285327</v>
      </c>
      <c r="BU66" s="42">
        <v>1.8807389771714673</v>
      </c>
      <c r="BV66" s="42">
        <v>0</v>
      </c>
      <c r="BW66" s="42">
        <v>8</v>
      </c>
      <c r="BX66" s="42">
        <v>0.20409427603172592</v>
      </c>
      <c r="BY66" s="42">
        <v>0.1516168799867057</v>
      </c>
      <c r="BZ66" s="42">
        <v>0</v>
      </c>
      <c r="CA66" s="42">
        <v>0.82034197423111266</v>
      </c>
      <c r="CB66" s="42">
        <v>3.5444388146331223</v>
      </c>
      <c r="CC66" s="42">
        <v>0.27950805511733368</v>
      </c>
      <c r="CD66" s="42">
        <v>0</v>
      </c>
      <c r="CE66" s="42">
        <v>5</v>
      </c>
      <c r="CF66" s="42">
        <v>0</v>
      </c>
      <c r="CG66" s="42">
        <v>5.7057089171100195E-2</v>
      </c>
      <c r="CH66" s="42">
        <v>1.7193064696489367E-2</v>
      </c>
      <c r="CI66" s="42">
        <v>1.8175831743640454</v>
      </c>
      <c r="CJ66" s="42">
        <v>0.10816667176836514</v>
      </c>
      <c r="CK66" s="42">
        <v>2</v>
      </c>
      <c r="CL66" s="42">
        <v>0.59464972248050474</v>
      </c>
      <c r="CM66" s="42">
        <v>6.6585916223079092E-2</v>
      </c>
      <c r="CN66" s="42">
        <v>0.66123563870358382</v>
      </c>
      <c r="CO66" s="24" t="s">
        <v>622</v>
      </c>
      <c r="CP66" s="24" t="s">
        <v>624</v>
      </c>
      <c r="CQ66" s="40">
        <v>0.91327884540938276</v>
      </c>
      <c r="CR66" s="42">
        <v>0.3263353141210979</v>
      </c>
      <c r="CS66" s="40">
        <v>0.36217411741190964</v>
      </c>
      <c r="CT66" s="40" t="s">
        <v>606</v>
      </c>
      <c r="CU66" s="40"/>
    </row>
    <row r="67" spans="1:99" ht="10.5" customHeight="1">
      <c r="A67" s="16" t="s">
        <v>119</v>
      </c>
      <c r="B67" s="17" t="s">
        <v>120</v>
      </c>
      <c r="C67" s="85">
        <v>0.20000000298023199</v>
      </c>
      <c r="D67" s="25">
        <f t="shared" si="52"/>
        <v>200.00000298023198</v>
      </c>
      <c r="E67" s="16">
        <v>970</v>
      </c>
      <c r="F67" s="17" t="s">
        <v>103</v>
      </c>
      <c r="G67" s="18">
        <v>52.099998474121101</v>
      </c>
      <c r="H67" s="18">
        <v>1.2699999809265099</v>
      </c>
      <c r="I67" s="18">
        <v>19.299999237060501</v>
      </c>
      <c r="J67" s="18">
        <v>8.3500003814697301</v>
      </c>
      <c r="K67" s="18">
        <v>0.15000000596046401</v>
      </c>
      <c r="L67" s="18">
        <v>4.1399998664856001</v>
      </c>
      <c r="M67" s="18">
        <v>8.7700004577636701</v>
      </c>
      <c r="N67" s="18">
        <v>4.4899997711181596</v>
      </c>
      <c r="O67" s="18">
        <v>1</v>
      </c>
      <c r="P67" s="18">
        <v>0.41999998688697798</v>
      </c>
      <c r="Q67" s="26">
        <f t="shared" si="1"/>
        <v>99.989998161792712</v>
      </c>
      <c r="R67" s="26"/>
      <c r="S67" s="26">
        <f t="shared" si="40"/>
        <v>52.105209952918166</v>
      </c>
      <c r="T67" s="26">
        <f t="shared" si="41"/>
        <v>1.2701270169757748</v>
      </c>
      <c r="U67" s="26">
        <f t="shared" si="42"/>
        <v>19.301929784848465</v>
      </c>
      <c r="V67" s="26">
        <f t="shared" si="43"/>
        <v>8.3508356185372534</v>
      </c>
      <c r="W67" s="26">
        <f t="shared" si="44"/>
        <v>0.15001501021907276</v>
      </c>
      <c r="X67" s="26">
        <f t="shared" si="45"/>
        <v>4.1404139839933913</v>
      </c>
      <c r="Y67" s="26">
        <f t="shared" si="46"/>
        <v>8.7708777067612598</v>
      </c>
      <c r="Z67" s="26">
        <f t="shared" si="47"/>
        <v>4.4904488985517732</v>
      </c>
      <c r="AA67" s="26">
        <f t="shared" si="48"/>
        <v>1.0001000283867503</v>
      </c>
      <c r="AB67" s="26">
        <f t="shared" si="49"/>
        <v>0.42004199880810139</v>
      </c>
      <c r="AC67" s="26">
        <f t="shared" si="12"/>
        <v>100.00000000000003</v>
      </c>
      <c r="AD67" s="26"/>
      <c r="AE67" s="42">
        <f t="shared" si="13"/>
        <v>0.86711501131112623</v>
      </c>
      <c r="AF67" s="42">
        <f t="shared" si="14"/>
        <v>1.590167482109376E-2</v>
      </c>
      <c r="AG67" s="42">
        <f t="shared" si="15"/>
        <v>0.37857508250603888</v>
      </c>
      <c r="AH67" s="42">
        <f t="shared" si="16"/>
        <v>0.11622339919979471</v>
      </c>
      <c r="AI67" s="42">
        <f t="shared" si="17"/>
        <v>2.1145390491905621E-3</v>
      </c>
      <c r="AJ67" s="42">
        <f t="shared" si="18"/>
        <v>0.10271831032060023</v>
      </c>
      <c r="AK67" s="42">
        <f t="shared" si="19"/>
        <v>0.156390996332991</v>
      </c>
      <c r="AL67" s="42">
        <f t="shared" si="20"/>
        <v>0.14488791744802862</v>
      </c>
      <c r="AM67" s="42">
        <f t="shared" si="21"/>
        <v>2.1232324090194914E-2</v>
      </c>
      <c r="AN67" s="42">
        <f t="shared" si="22"/>
        <v>5.9178048844291831E-3</v>
      </c>
      <c r="AO67" s="42">
        <f t="shared" si="23"/>
        <v>1.8110770599634882</v>
      </c>
      <c r="AP67" s="42">
        <f t="shared" si="24"/>
        <v>0.47878416135899127</v>
      </c>
      <c r="AQ67" s="42">
        <f t="shared" si="25"/>
        <v>8.7802309314294683E-3</v>
      </c>
      <c r="AR67" s="42">
        <f t="shared" si="26"/>
        <v>0.20903311674306727</v>
      </c>
      <c r="AS67" s="42">
        <f t="shared" si="27"/>
        <v>6.4173635550404354E-2</v>
      </c>
      <c r="AT67" s="42">
        <f t="shared" si="28"/>
        <v>1.1675588498885805E-3</v>
      </c>
      <c r="AU67" s="42">
        <f t="shared" si="29"/>
        <v>5.6716697810015364E-2</v>
      </c>
      <c r="AV67" s="42">
        <f t="shared" si="30"/>
        <v>8.6352480405303064E-2</v>
      </c>
      <c r="AW67" s="42">
        <f t="shared" si="31"/>
        <v>8.0000967739577905E-2</v>
      </c>
      <c r="AX67" s="42">
        <f t="shared" si="32"/>
        <v>1.1723589547660089E-2</v>
      </c>
      <c r="AY67" s="42">
        <f t="shared" si="33"/>
        <v>3.2675610636625743E-3</v>
      </c>
      <c r="AZ67" s="42">
        <f t="shared" si="34"/>
        <v>0.57050871864622921</v>
      </c>
      <c r="BA67" s="42">
        <f t="shared" si="35"/>
        <v>1.1314769376272149</v>
      </c>
      <c r="BB67" s="42">
        <f t="shared" si="36"/>
        <v>0.46915825470446409</v>
      </c>
      <c r="BC67" s="43"/>
      <c r="BD67" s="16" t="s">
        <v>119</v>
      </c>
      <c r="BE67" s="122">
        <v>40.700000762939403</v>
      </c>
      <c r="BF67" s="122">
        <v>3.03999996185303</v>
      </c>
      <c r="BG67" s="122">
        <v>14</v>
      </c>
      <c r="BH67" s="122"/>
      <c r="BI67" s="122">
        <v>10.6000003814697</v>
      </c>
      <c r="BJ67" s="122">
        <v>14.699999809265099</v>
      </c>
      <c r="BK67" s="122">
        <v>11.8999996185303</v>
      </c>
      <c r="BL67" s="122">
        <v>0.129999995231628</v>
      </c>
      <c r="BM67" s="122">
        <v>2.7400000095367401</v>
      </c>
      <c r="BN67" s="122">
        <v>0.46000000834464999</v>
      </c>
      <c r="BO67" s="122">
        <v>0</v>
      </c>
      <c r="BP67" s="122">
        <v>0</v>
      </c>
      <c r="BQ67" s="122">
        <v>0</v>
      </c>
      <c r="BR67" s="122">
        <f t="shared" si="37"/>
        <v>98.270000547170554</v>
      </c>
      <c r="BS67" s="122"/>
      <c r="BT67" s="42">
        <v>5.8540736949931444</v>
      </c>
      <c r="BU67" s="42">
        <v>2.1459263050068556</v>
      </c>
      <c r="BV67" s="42">
        <v>0</v>
      </c>
      <c r="BW67" s="42">
        <v>8</v>
      </c>
      <c r="BX67" s="42">
        <v>0.22717777050812149</v>
      </c>
      <c r="BY67" s="42">
        <v>0.32891492878318107</v>
      </c>
      <c r="BZ67" s="42">
        <v>0</v>
      </c>
      <c r="CA67" s="42">
        <v>0.74830755735259658</v>
      </c>
      <c r="CB67" s="42">
        <v>3.1513614851291449</v>
      </c>
      <c r="CC67" s="42">
        <v>0.52676015686588284</v>
      </c>
      <c r="CD67" s="42">
        <v>1.5836012802869007E-2</v>
      </c>
      <c r="CE67" s="42">
        <v>4.9983579114417962</v>
      </c>
      <c r="CF67" s="42">
        <v>0</v>
      </c>
      <c r="CG67" s="42">
        <v>0</v>
      </c>
      <c r="CH67" s="42">
        <v>0</v>
      </c>
      <c r="CI67" s="42">
        <v>1.8337183646730386</v>
      </c>
      <c r="CJ67" s="42">
        <v>0.16628163532696139</v>
      </c>
      <c r="CK67" s="42">
        <v>2</v>
      </c>
      <c r="CL67" s="42">
        <v>0.59778227559678754</v>
      </c>
      <c r="CM67" s="42">
        <v>8.4394656426362166E-2</v>
      </c>
      <c r="CN67" s="42">
        <v>0.68217693202314966</v>
      </c>
      <c r="CO67" s="24" t="s">
        <v>622</v>
      </c>
      <c r="CP67" s="24" t="s">
        <v>624</v>
      </c>
      <c r="CQ67" s="40">
        <v>0.85678555302478632</v>
      </c>
      <c r="CR67" s="42">
        <v>0.40452753670019675</v>
      </c>
      <c r="CS67" s="40">
        <v>0.35752168095314329</v>
      </c>
      <c r="CT67" s="40" t="s">
        <v>606</v>
      </c>
      <c r="CU67" s="40"/>
    </row>
    <row r="68" spans="1:99" ht="10.5" customHeight="1">
      <c r="A68" s="16" t="s">
        <v>117</v>
      </c>
      <c r="B68" s="17" t="s">
        <v>118</v>
      </c>
      <c r="C68" s="85">
        <v>0.20000000298023199</v>
      </c>
      <c r="D68" s="25">
        <f t="shared" si="52"/>
        <v>200.00000298023198</v>
      </c>
      <c r="E68" s="16">
        <v>965</v>
      </c>
      <c r="F68" s="17" t="s">
        <v>103</v>
      </c>
      <c r="G68" s="18">
        <v>53.200000762939403</v>
      </c>
      <c r="H68" s="18">
        <v>1.1000000238418599</v>
      </c>
      <c r="I68" s="18">
        <v>19.200000762939499</v>
      </c>
      <c r="J68" s="18">
        <v>7.6300001144409197</v>
      </c>
      <c r="K68" s="18">
        <v>0.15999999642372101</v>
      </c>
      <c r="L68" s="18">
        <v>3.6600000858306898</v>
      </c>
      <c r="M68" s="18">
        <v>8.57999992370606</v>
      </c>
      <c r="N68" s="18">
        <v>4.53999996185303</v>
      </c>
      <c r="O68" s="18">
        <v>1.2300000190734901</v>
      </c>
      <c r="P68" s="18">
        <v>0.63999998569488503</v>
      </c>
      <c r="Q68" s="26">
        <f t="shared" si="1"/>
        <v>99.940001636743546</v>
      </c>
      <c r="R68" s="26"/>
      <c r="S68" s="26">
        <f t="shared" si="40"/>
        <v>53.231939055102139</v>
      </c>
      <c r="T68" s="26">
        <f t="shared" si="41"/>
        <v>1.1006604020681126</v>
      </c>
      <c r="U68" s="26">
        <f t="shared" si="42"/>
        <v>19.211527364915014</v>
      </c>
      <c r="V68" s="26">
        <f t="shared" si="43"/>
        <v>7.6345807379251678</v>
      </c>
      <c r="W68" s="26">
        <f t="shared" si="44"/>
        <v>0.16009605143421976</v>
      </c>
      <c r="X68" s="26">
        <f t="shared" si="45"/>
        <v>3.662197344296489</v>
      </c>
      <c r="Y68" s="26">
        <f t="shared" si="46"/>
        <v>8.5851508737133848</v>
      </c>
      <c r="Z68" s="26">
        <f t="shared" si="47"/>
        <v>4.5427255228139511</v>
      </c>
      <c r="AA68" s="26">
        <f t="shared" si="48"/>
        <v>1.230738441994655</v>
      </c>
      <c r="AB68" s="26">
        <f t="shared" si="49"/>
        <v>0.64038420573687993</v>
      </c>
      <c r="AC68" s="26">
        <f t="shared" si="12"/>
        <v>100.00000000000003</v>
      </c>
      <c r="AD68" s="26"/>
      <c r="AE68" s="42">
        <f t="shared" si="13"/>
        <v>0.88542266054425878</v>
      </c>
      <c r="AF68" s="42">
        <f t="shared" si="14"/>
        <v>1.3773104681125839E-2</v>
      </c>
      <c r="AG68" s="42">
        <f t="shared" si="15"/>
        <v>0.37661358343415591</v>
      </c>
      <c r="AH68" s="42">
        <f t="shared" si="16"/>
        <v>0.10620173756675427</v>
      </c>
      <c r="AI68" s="42">
        <f t="shared" si="17"/>
        <v>2.2555081790962203E-3</v>
      </c>
      <c r="AJ68" s="42">
        <f t="shared" si="18"/>
        <v>9.0808946066203433E-2</v>
      </c>
      <c r="AK68" s="42">
        <f t="shared" si="19"/>
        <v>0.15300281260732593</v>
      </c>
      <c r="AL68" s="42">
        <f t="shared" si="20"/>
        <v>0.14650137488163012</v>
      </c>
      <c r="AM68" s="42">
        <f t="shared" si="21"/>
        <v>2.6115759035914267E-2</v>
      </c>
      <c r="AN68" s="42">
        <f t="shared" si="22"/>
        <v>9.017607522923533E-3</v>
      </c>
      <c r="AO68" s="42">
        <f t="shared" si="23"/>
        <v>1.8097130945193884</v>
      </c>
      <c r="AP68" s="42">
        <f t="shared" si="24"/>
        <v>0.48926134381505565</v>
      </c>
      <c r="AQ68" s="42">
        <f t="shared" si="25"/>
        <v>7.6106564752373681E-3</v>
      </c>
      <c r="AR68" s="42">
        <f t="shared" si="26"/>
        <v>0.2081067902833374</v>
      </c>
      <c r="AS68" s="42">
        <f t="shared" si="27"/>
        <v>5.8684295255629251E-2</v>
      </c>
      <c r="AT68" s="42">
        <f t="shared" si="28"/>
        <v>1.2463346736711451E-3</v>
      </c>
      <c r="AU68" s="42">
        <f t="shared" si="29"/>
        <v>5.0178642316957907E-2</v>
      </c>
      <c r="AV68" s="42">
        <f t="shared" si="30"/>
        <v>8.4545342060399584E-2</v>
      </c>
      <c r="AW68" s="42">
        <f t="shared" si="31"/>
        <v>8.0952818060111884E-2</v>
      </c>
      <c r="AX68" s="42">
        <f t="shared" si="32"/>
        <v>1.4430883610780258E-2</v>
      </c>
      <c r="AY68" s="42">
        <f t="shared" si="33"/>
        <v>4.9828934488195045E-3</v>
      </c>
      <c r="AZ68" s="42">
        <f t="shared" si="34"/>
        <v>0.58464504548594776</v>
      </c>
      <c r="BA68" s="42">
        <f t="shared" si="35"/>
        <v>1.1695074347557</v>
      </c>
      <c r="BB68" s="42">
        <f t="shared" si="36"/>
        <v>0.46093411987436039</v>
      </c>
      <c r="BC68" s="43"/>
      <c r="BD68" s="16" t="s">
        <v>117</v>
      </c>
      <c r="BE68" s="122">
        <v>39.799999237060597</v>
      </c>
      <c r="BF68" s="122">
        <v>2.7200000286102299</v>
      </c>
      <c r="BG68" s="122">
        <v>13.6000003814697</v>
      </c>
      <c r="BH68" s="122"/>
      <c r="BI68" s="122">
        <v>11.3999996185303</v>
      </c>
      <c r="BJ68" s="122">
        <v>14.199999809265099</v>
      </c>
      <c r="BK68" s="122">
        <v>12</v>
      </c>
      <c r="BL68" s="122">
        <v>0.140000000596046</v>
      </c>
      <c r="BM68" s="122">
        <v>2.6700000762939502</v>
      </c>
      <c r="BN68" s="122">
        <v>0.490000009536743</v>
      </c>
      <c r="BO68" s="122">
        <v>0</v>
      </c>
      <c r="BP68" s="122">
        <v>0</v>
      </c>
      <c r="BQ68" s="122">
        <v>0</v>
      </c>
      <c r="BR68" s="122">
        <f t="shared" si="37"/>
        <v>97.019999161362648</v>
      </c>
      <c r="BS68" s="122"/>
      <c r="BT68" s="42">
        <v>5.8168337539160175</v>
      </c>
      <c r="BU68" s="42">
        <v>2.1831662460839825</v>
      </c>
      <c r="BV68" s="42">
        <v>0</v>
      </c>
      <c r="BW68" s="42">
        <v>8</v>
      </c>
      <c r="BX68" s="42">
        <v>0.15926843881706798</v>
      </c>
      <c r="BY68" s="42">
        <v>0.29903273720687024</v>
      </c>
      <c r="BZ68" s="42">
        <v>0</v>
      </c>
      <c r="CA68" s="42">
        <v>0.89567100652565301</v>
      </c>
      <c r="CB68" s="42">
        <v>3.0932074849268161</v>
      </c>
      <c r="CC68" s="42">
        <v>0.49771686235621693</v>
      </c>
      <c r="CD68" s="42">
        <v>1.7328874856780075E-2</v>
      </c>
      <c r="CE68" s="42">
        <v>4.9622254046894039</v>
      </c>
      <c r="CF68" s="42">
        <v>0</v>
      </c>
      <c r="CG68" s="42">
        <v>0</v>
      </c>
      <c r="CH68" s="42">
        <v>0</v>
      </c>
      <c r="CI68" s="42">
        <v>1.8789133540445653</v>
      </c>
      <c r="CJ68" s="42">
        <v>0.12108664595543472</v>
      </c>
      <c r="CK68" s="42">
        <v>2</v>
      </c>
      <c r="CL68" s="42">
        <v>0.63545043011931024</v>
      </c>
      <c r="CM68" s="42">
        <v>9.1346732784844439E-2</v>
      </c>
      <c r="CN68" s="42">
        <v>0.72679716290415464</v>
      </c>
      <c r="CO68" s="24" t="s">
        <v>622</v>
      </c>
      <c r="CP68" s="24" t="s">
        <v>624</v>
      </c>
      <c r="CQ68" s="40">
        <v>0.86139589302882436</v>
      </c>
      <c r="CR68" s="42">
        <v>0.45037682648902189</v>
      </c>
      <c r="CS68" s="40">
        <v>0.38509958389713161</v>
      </c>
      <c r="CT68" s="40" t="s">
        <v>606</v>
      </c>
      <c r="CU68" s="40"/>
    </row>
    <row r="69" spans="1:99" ht="10.5" customHeight="1">
      <c r="A69" s="16" t="s">
        <v>116</v>
      </c>
      <c r="B69" s="17" t="s">
        <v>115</v>
      </c>
      <c r="C69" s="85">
        <v>0.20000000298023199</v>
      </c>
      <c r="D69" s="25">
        <f t="shared" si="52"/>
        <v>200.00000298023198</v>
      </c>
      <c r="E69" s="16">
        <v>950</v>
      </c>
      <c r="F69" s="17" t="s">
        <v>103</v>
      </c>
      <c r="G69" s="18">
        <v>56.900001525878899</v>
      </c>
      <c r="H69" s="18">
        <v>0.81999999284744296</v>
      </c>
      <c r="I69" s="18">
        <v>18.600000381469702</v>
      </c>
      <c r="J69" s="18">
        <v>6.28999996185303</v>
      </c>
      <c r="K69" s="18">
        <v>0.18000000715255701</v>
      </c>
      <c r="L69" s="18">
        <v>2.6800000667571999</v>
      </c>
      <c r="M69" s="18">
        <v>7.2300000190734899</v>
      </c>
      <c r="N69" s="18">
        <v>5.0700001716613796</v>
      </c>
      <c r="O69" s="18">
        <v>1.4800000190734901</v>
      </c>
      <c r="P69" s="18">
        <v>0.769999980926514</v>
      </c>
      <c r="Q69" s="26">
        <f t="shared" ref="Q69:Q132" si="53">SUM(G69:P69)</f>
        <v>100.0200021266937</v>
      </c>
      <c r="R69" s="26"/>
      <c r="S69" s="26">
        <f t="shared" ref="S69:S100" si="54">G69/$Q69*100</f>
        <v>56.888622591513851</v>
      </c>
      <c r="T69" s="26">
        <f t="shared" ref="T69:T100" si="55">H69/$Q69*100</f>
        <v>0.81983600821040026</v>
      </c>
      <c r="U69" s="26">
        <f t="shared" ref="U69:U100" si="56">I69/$Q69*100</f>
        <v>18.596280729837805</v>
      </c>
      <c r="V69" s="26">
        <f t="shared" ref="V69:V100" si="57">J69/$Q69*100</f>
        <v>6.288742079694809</v>
      </c>
      <c r="W69" s="26">
        <f t="shared" ref="W69:W100" si="58">K69/$Q69*100</f>
        <v>0.1799640105231691</v>
      </c>
      <c r="X69" s="26">
        <f t="shared" ref="X69:X100" si="59">L69/$Q69*100</f>
        <v>2.6794641169498155</v>
      </c>
      <c r="Y69" s="26">
        <f t="shared" ref="Y69:Y100" si="60">M69/$Q69*100</f>
        <v>7.2285541545133825</v>
      </c>
      <c r="Z69" s="26">
        <f t="shared" ref="Z69:Z100" si="61">N69/$Q69*100</f>
        <v>5.0689862666062471</v>
      </c>
      <c r="AA69" s="26">
        <f t="shared" ref="AA69:AA100" si="62">O69/$Q69*100</f>
        <v>1.4797040467953584</v>
      </c>
      <c r="AB69" s="26">
        <f t="shared" ref="AB69:AB100" si="63">P69/$Q69*100</f>
        <v>0.76984599535517673</v>
      </c>
      <c r="AC69" s="26">
        <f t="shared" ref="AC69:AC132" si="64">SUM(S69:AB69)</f>
        <v>100.00000000000003</v>
      </c>
      <c r="AD69" s="26"/>
      <c r="AE69" s="42">
        <f t="shared" ref="AE69:AE132" si="65">G69/G$2</f>
        <v>0.94700281980282541</v>
      </c>
      <c r="AF69" s="42">
        <f t="shared" ref="AF69:AF132" si="66">H69/H$2</f>
        <v>1.0267223177473249E-2</v>
      </c>
      <c r="AG69" s="42">
        <f t="shared" ref="AG69:AG132" si="67">2*I69/I$2</f>
        <v>0.36484440193686279</v>
      </c>
      <c r="AH69" s="42">
        <f t="shared" ref="AH69:AH132" si="68">J69/J$2</f>
        <v>8.7550316543154802E-2</v>
      </c>
      <c r="AI69" s="42">
        <f t="shared" ref="AI69:AI132" si="69">K69/K$2</f>
        <v>2.5374468590286777E-3</v>
      </c>
      <c r="AJ69" s="42">
        <f t="shared" ref="AJ69:AJ132" si="70">L69/L$2</f>
        <v>6.6493982462391202E-2</v>
      </c>
      <c r="AK69" s="42">
        <f t="shared" ref="AK69:AK132" si="71">M69/M$2</f>
        <v>0.12892894497736146</v>
      </c>
      <c r="AL69" s="42">
        <f t="shared" ref="AL69:AL132" si="72">2*N69/N$2</f>
        <v>0.16360396520693576</v>
      </c>
      <c r="AM69" s="42">
        <f t="shared" ref="AM69:AM132" si="73">2*O69/O$2</f>
        <v>3.1423840058462993E-2</v>
      </c>
      <c r="AN69" s="42">
        <f t="shared" ref="AN69:AN132" si="74">2*P69/P$2</f>
        <v>1.0849309024772692E-2</v>
      </c>
      <c r="AO69" s="42">
        <f t="shared" ref="AO69:AO132" si="75">SUM(AE69:AN69)</f>
        <v>1.813502250049269</v>
      </c>
      <c r="AP69" s="42">
        <f t="shared" ref="AP69:AP132" si="76">AE69/$AO69</f>
        <v>0.52219555822282404</v>
      </c>
      <c r="AQ69" s="42">
        <f t="shared" ref="AQ69:AQ132" si="77">AF69/$AO69</f>
        <v>5.6615442176563661E-3</v>
      </c>
      <c r="AR69" s="42">
        <f t="shared" ref="AR69:AR132" si="78">AG69/$AO69</f>
        <v>0.20118221630381256</v>
      </c>
      <c r="AS69" s="42">
        <f t="shared" ref="AS69:AS132" si="79">AH69/$AO69</f>
        <v>4.8276927442894677E-2</v>
      </c>
      <c r="AT69" s="42">
        <f t="shared" ref="AT69:AT132" si="80">AI69/$AO69</f>
        <v>1.3991969731274063E-3</v>
      </c>
      <c r="AU69" s="42">
        <f t="shared" ref="AU69:AU132" si="81">AJ69/$AO69</f>
        <v>3.6666060083787984E-2</v>
      </c>
      <c r="AV69" s="42">
        <f t="shared" ref="AV69:AV132" si="82">AK69/$AO69</f>
        <v>7.1093898545677978E-2</v>
      </c>
      <c r="AW69" s="42">
        <f t="shared" ref="AW69:AW132" si="83">AL69/$AO69</f>
        <v>9.021437122699516E-2</v>
      </c>
      <c r="AX69" s="42">
        <f t="shared" ref="AX69:AX132" si="84">AM69/$AO69</f>
        <v>1.7327709440453837E-2</v>
      </c>
      <c r="AY69" s="42">
        <f t="shared" ref="AY69:AY132" si="85">AN69/$AO69</f>
        <v>5.9825175427700404E-3</v>
      </c>
      <c r="AZ69" s="42">
        <f t="shared" ref="AZ69:AZ132" si="86">AP69+AW69+AX69</f>
        <v>0.62973763889027301</v>
      </c>
      <c r="BA69" s="42">
        <f t="shared" ref="BA69:BA132" si="87">AS69/AU69</f>
        <v>1.3166652575317324</v>
      </c>
      <c r="BB69" s="42">
        <f t="shared" ref="BB69:BB132" si="88">AU69/(AU69+AS69)</f>
        <v>0.43165493881728939</v>
      </c>
      <c r="BC69" s="43"/>
      <c r="BD69" s="16" t="s">
        <v>116</v>
      </c>
      <c r="BE69" s="122">
        <v>41.299999237060597</v>
      </c>
      <c r="BF69" s="122">
        <v>3.1700000762939502</v>
      </c>
      <c r="BG69" s="122">
        <v>13.3999996185303</v>
      </c>
      <c r="BH69" s="122"/>
      <c r="BI69" s="122">
        <v>11.199999809265099</v>
      </c>
      <c r="BJ69" s="122">
        <v>13.699999809265099</v>
      </c>
      <c r="BK69" s="122">
        <v>11.800000190734901</v>
      </c>
      <c r="BL69" s="122">
        <v>0.15999999642372101</v>
      </c>
      <c r="BM69" s="122">
        <v>2.7699999809265101</v>
      </c>
      <c r="BN69" s="122">
        <v>0.490000009536743</v>
      </c>
      <c r="BO69" s="122">
        <v>0</v>
      </c>
      <c r="BP69" s="122">
        <v>0</v>
      </c>
      <c r="BQ69" s="122">
        <v>0</v>
      </c>
      <c r="BR69" s="122">
        <f t="shared" ref="BR69:BR132" si="89">SUM(BE69:BQ69)</f>
        <v>97.989998728036923</v>
      </c>
      <c r="BS69" s="122"/>
      <c r="BT69" s="42">
        <v>5.9770564152770218</v>
      </c>
      <c r="BU69" s="42">
        <v>2.0229435847229782</v>
      </c>
      <c r="BV69" s="42">
        <v>0</v>
      </c>
      <c r="BW69" s="42">
        <v>8</v>
      </c>
      <c r="BX69" s="42">
        <v>0.2624819685824562</v>
      </c>
      <c r="BY69" s="42">
        <v>0.34509830293803079</v>
      </c>
      <c r="BZ69" s="42">
        <v>0</v>
      </c>
      <c r="CA69" s="42">
        <v>0.66779579631376151</v>
      </c>
      <c r="CB69" s="42">
        <v>2.9551191639957701</v>
      </c>
      <c r="CC69" s="42">
        <v>0.68776477123031543</v>
      </c>
      <c r="CD69" s="42">
        <v>1.9610832223228295E-2</v>
      </c>
      <c r="CE69" s="42">
        <v>4.9378708352835625</v>
      </c>
      <c r="CF69" s="42">
        <v>0</v>
      </c>
      <c r="CG69" s="42">
        <v>0</v>
      </c>
      <c r="CH69" s="42">
        <v>0</v>
      </c>
      <c r="CI69" s="42">
        <v>1.8295372012842579</v>
      </c>
      <c r="CJ69" s="42">
        <v>0.1704627987157421</v>
      </c>
      <c r="CK69" s="42">
        <v>2</v>
      </c>
      <c r="CL69" s="42">
        <v>0.60673655764420675</v>
      </c>
      <c r="CM69" s="42">
        <v>9.0453784455102923E-2</v>
      </c>
      <c r="CN69" s="42">
        <v>0.69719034209930963</v>
      </c>
      <c r="CO69" s="24" t="s">
        <v>622</v>
      </c>
      <c r="CP69" s="24" t="s">
        <v>624</v>
      </c>
      <c r="CQ69" s="40">
        <v>0.81120321606193835</v>
      </c>
      <c r="CR69" s="42">
        <v>0.4586242265139131</v>
      </c>
      <c r="CS69" s="40">
        <v>0.3483225701372773</v>
      </c>
      <c r="CT69" s="40" t="s">
        <v>606</v>
      </c>
      <c r="CU69" s="40"/>
    </row>
    <row r="70" spans="1:99" ht="10.5" customHeight="1">
      <c r="A70" s="16" t="s">
        <v>114</v>
      </c>
      <c r="B70" s="17" t="s">
        <v>115</v>
      </c>
      <c r="C70" s="85">
        <v>0.20000000298023199</v>
      </c>
      <c r="D70" s="25">
        <f t="shared" si="52"/>
        <v>200.00000298023198</v>
      </c>
      <c r="E70" s="16">
        <v>925</v>
      </c>
      <c r="F70" s="17" t="s">
        <v>103</v>
      </c>
      <c r="G70" s="18">
        <v>60</v>
      </c>
      <c r="H70" s="18">
        <v>0.57999998331070002</v>
      </c>
      <c r="I70" s="18">
        <v>18.899999618530298</v>
      </c>
      <c r="J70" s="18">
        <v>5.2699999809265101</v>
      </c>
      <c r="K70" s="18">
        <v>0.18999999761581399</v>
      </c>
      <c r="L70" s="18">
        <v>1.7599999904632599</v>
      </c>
      <c r="M70" s="18">
        <v>5.6599998474121103</v>
      </c>
      <c r="N70" s="18">
        <v>5.4400000572204599</v>
      </c>
      <c r="O70" s="18">
        <v>1.7799999713897701</v>
      </c>
      <c r="P70" s="18">
        <v>0.37000000476837203</v>
      </c>
      <c r="Q70" s="26">
        <f t="shared" si="53"/>
        <v>99.949999451637296</v>
      </c>
      <c r="R70" s="26"/>
      <c r="S70" s="26">
        <f t="shared" si="54"/>
        <v>60.030015336850639</v>
      </c>
      <c r="T70" s="26">
        <f t="shared" si="55"/>
        <v>0.58029013155857401</v>
      </c>
      <c r="U70" s="26">
        <f t="shared" si="56"/>
        <v>18.90945444944742</v>
      </c>
      <c r="V70" s="26">
        <f t="shared" si="57"/>
        <v>5.2726363280036832</v>
      </c>
      <c r="W70" s="26">
        <f t="shared" si="58"/>
        <v>0.19009504618131498</v>
      </c>
      <c r="X70" s="26">
        <f t="shared" si="59"/>
        <v>1.7608804403394414</v>
      </c>
      <c r="Y70" s="26">
        <f t="shared" si="60"/>
        <v>5.6628312941120207</v>
      </c>
      <c r="Z70" s="26">
        <f t="shared" si="61"/>
        <v>5.4427214477902091</v>
      </c>
      <c r="AA70" s="26">
        <f t="shared" si="62"/>
        <v>1.7808904263686933</v>
      </c>
      <c r="AB70" s="26">
        <f t="shared" si="63"/>
        <v>0.37018509934800303</v>
      </c>
      <c r="AC70" s="26">
        <f t="shared" si="64"/>
        <v>100</v>
      </c>
      <c r="AD70" s="26"/>
      <c r="AE70" s="42">
        <f t="shared" si="65"/>
        <v>0.99859697125538616</v>
      </c>
      <c r="AF70" s="42">
        <f t="shared" si="66"/>
        <v>7.2621821018596204E-3</v>
      </c>
      <c r="AG70" s="42">
        <f t="shared" si="67"/>
        <v>0.37072897397891136</v>
      </c>
      <c r="AH70" s="42">
        <f t="shared" si="68"/>
        <v>7.3352968093915616E-2</v>
      </c>
      <c r="AI70" s="42">
        <f t="shared" si="69"/>
        <v>2.6784159889343354E-3</v>
      </c>
      <c r="AJ70" s="42">
        <f t="shared" si="70"/>
        <v>4.3667688650947785E-2</v>
      </c>
      <c r="AK70" s="42">
        <f t="shared" si="71"/>
        <v>0.10093192350950846</v>
      </c>
      <c r="AL70" s="42">
        <f t="shared" si="72"/>
        <v>0.17554350097695959</v>
      </c>
      <c r="AM70" s="42">
        <f t="shared" si="73"/>
        <v>3.7793536273085272E-2</v>
      </c>
      <c r="AN70" s="42">
        <f t="shared" si="74"/>
        <v>5.213304532903024E-3</v>
      </c>
      <c r="AO70" s="42">
        <f t="shared" si="75"/>
        <v>1.815769465362411</v>
      </c>
      <c r="AP70" s="42">
        <f t="shared" si="76"/>
        <v>0.54995801521316767</v>
      </c>
      <c r="AQ70" s="42">
        <f t="shared" si="77"/>
        <v>3.9995066776883793E-3</v>
      </c>
      <c r="AR70" s="42">
        <f t="shared" si="78"/>
        <v>0.20417182965730576</v>
      </c>
      <c r="AS70" s="42">
        <f t="shared" si="79"/>
        <v>4.039773192202846E-2</v>
      </c>
      <c r="AT70" s="42">
        <f t="shared" si="80"/>
        <v>1.475085929148912E-3</v>
      </c>
      <c r="AU70" s="42">
        <f t="shared" si="81"/>
        <v>2.4049137009929899E-2</v>
      </c>
      <c r="AV70" s="42">
        <f t="shared" si="82"/>
        <v>5.5586309514993062E-2</v>
      </c>
      <c r="AW70" s="42">
        <f t="shared" si="83"/>
        <v>9.6677196266169566E-2</v>
      </c>
      <c r="AX70" s="42">
        <f t="shared" si="84"/>
        <v>2.0814060922399104E-2</v>
      </c>
      <c r="AY70" s="42">
        <f t="shared" si="85"/>
        <v>2.8711268871692893E-3</v>
      </c>
      <c r="AZ70" s="42">
        <f t="shared" si="86"/>
        <v>0.66744927240173635</v>
      </c>
      <c r="BA70" s="42">
        <f t="shared" si="87"/>
        <v>1.6797996495819463</v>
      </c>
      <c r="BB70" s="42">
        <f t="shared" si="88"/>
        <v>0.37316222507753583</v>
      </c>
      <c r="BC70" s="43"/>
      <c r="BD70" s="16" t="s">
        <v>114</v>
      </c>
      <c r="BE70" s="122">
        <v>41.099998474121101</v>
      </c>
      <c r="BF70" s="122">
        <v>2.71000003814697</v>
      </c>
      <c r="BG70" s="122">
        <v>13.3999996185303</v>
      </c>
      <c r="BH70" s="122"/>
      <c r="BI70" s="122">
        <v>13</v>
      </c>
      <c r="BJ70" s="122">
        <v>13.3999996185303</v>
      </c>
      <c r="BK70" s="122">
        <v>11.6000003814697</v>
      </c>
      <c r="BL70" s="122">
        <v>0.18999999761581399</v>
      </c>
      <c r="BM70" s="122">
        <v>2.7599999904632599</v>
      </c>
      <c r="BN70" s="122">
        <v>0.46000000834464999</v>
      </c>
      <c r="BO70" s="122">
        <v>0</v>
      </c>
      <c r="BP70" s="122">
        <v>0</v>
      </c>
      <c r="BQ70" s="122">
        <v>0</v>
      </c>
      <c r="BR70" s="122">
        <f t="shared" si="89"/>
        <v>98.61999812722209</v>
      </c>
      <c r="BS70" s="122"/>
      <c r="BT70" s="42">
        <v>5.932524935366601</v>
      </c>
      <c r="BU70" s="42">
        <v>2.067475064633399</v>
      </c>
      <c r="BV70" s="42">
        <v>0</v>
      </c>
      <c r="BW70" s="42">
        <v>8</v>
      </c>
      <c r="BX70" s="42">
        <v>0.21196162358117565</v>
      </c>
      <c r="BY70" s="42">
        <v>0.29424785329497766</v>
      </c>
      <c r="BZ70" s="42">
        <v>0</v>
      </c>
      <c r="CA70" s="42">
        <v>0.85919769774850607</v>
      </c>
      <c r="CB70" s="42">
        <v>2.8828342849712714</v>
      </c>
      <c r="CC70" s="42">
        <v>0.71009776538650504</v>
      </c>
      <c r="CD70" s="42">
        <v>2.3226838590378482E-2</v>
      </c>
      <c r="CE70" s="42">
        <v>4.9815660635728154</v>
      </c>
      <c r="CF70" s="42">
        <v>0</v>
      </c>
      <c r="CG70" s="42">
        <v>0</v>
      </c>
      <c r="CH70" s="42">
        <v>0</v>
      </c>
      <c r="CI70" s="42">
        <v>1.7938151561464186</v>
      </c>
      <c r="CJ70" s="42">
        <v>0.20618484385358138</v>
      </c>
      <c r="CK70" s="42">
        <v>2</v>
      </c>
      <c r="CL70" s="42">
        <v>0.56617947429019244</v>
      </c>
      <c r="CM70" s="42">
        <v>8.469327913153149E-2</v>
      </c>
      <c r="CN70" s="42">
        <v>0.6508727534217239</v>
      </c>
      <c r="CO70" s="24" t="s">
        <v>622</v>
      </c>
      <c r="CP70" s="24" t="s">
        <v>624</v>
      </c>
      <c r="CQ70" s="40">
        <v>0.8023625953861846</v>
      </c>
      <c r="CR70" s="42">
        <v>0.54424958236439513</v>
      </c>
      <c r="CS70" s="40">
        <v>0.3239967233591477</v>
      </c>
      <c r="CT70" s="40" t="s">
        <v>606</v>
      </c>
      <c r="CU70" s="40"/>
    </row>
    <row r="71" spans="1:99" ht="10.5" customHeight="1">
      <c r="A71" s="16" t="s">
        <v>112</v>
      </c>
      <c r="B71" s="17" t="s">
        <v>113</v>
      </c>
      <c r="C71" s="85">
        <v>0.20000000298023199</v>
      </c>
      <c r="D71" s="25">
        <f t="shared" si="52"/>
        <v>200.00000298023198</v>
      </c>
      <c r="E71" s="16">
        <v>940</v>
      </c>
      <c r="F71" s="17" t="s">
        <v>103</v>
      </c>
      <c r="G71" s="18">
        <v>56.299999237060597</v>
      </c>
      <c r="H71" s="18">
        <v>1.0900000333786</v>
      </c>
      <c r="I71" s="18">
        <v>18.600000381469702</v>
      </c>
      <c r="J71" s="18">
        <v>7.25</v>
      </c>
      <c r="K71" s="18">
        <v>0.129999995231628</v>
      </c>
      <c r="L71" s="18">
        <v>3.0899999141693102</v>
      </c>
      <c r="M71" s="18">
        <v>7.2199997901916504</v>
      </c>
      <c r="N71" s="18">
        <v>4.0900001525878897</v>
      </c>
      <c r="O71" s="18">
        <v>1.9400000572204601</v>
      </c>
      <c r="P71" s="18">
        <v>0.30000001192092901</v>
      </c>
      <c r="Q71" s="26">
        <f t="shared" si="53"/>
        <v>100.00999957323077</v>
      </c>
      <c r="R71" s="26"/>
      <c r="S71" s="26">
        <f t="shared" si="54"/>
        <v>56.294370040303612</v>
      </c>
      <c r="T71" s="26">
        <f t="shared" si="55"/>
        <v>1.0898910489250271</v>
      </c>
      <c r="U71" s="26">
        <f t="shared" si="56"/>
        <v>18.598140646776166</v>
      </c>
      <c r="V71" s="26">
        <f t="shared" si="57"/>
        <v>7.2492751034273333</v>
      </c>
      <c r="W71" s="26">
        <f t="shared" si="58"/>
        <v>0.12998699708666384</v>
      </c>
      <c r="X71" s="26">
        <f t="shared" si="59"/>
        <v>3.0896909582593346</v>
      </c>
      <c r="Y71" s="26">
        <f t="shared" si="60"/>
        <v>7.2192778932119852</v>
      </c>
      <c r="Z71" s="26">
        <f t="shared" si="61"/>
        <v>4.0895912109199148</v>
      </c>
      <c r="AA71" s="26">
        <f t="shared" si="62"/>
        <v>1.9398060848904664</v>
      </c>
      <c r="AB71" s="26">
        <f t="shared" si="63"/>
        <v>0.29997001619948876</v>
      </c>
      <c r="AC71" s="26">
        <f t="shared" si="64"/>
        <v>100</v>
      </c>
      <c r="AD71" s="26"/>
      <c r="AE71" s="42">
        <f t="shared" si="65"/>
        <v>0.93701681199682108</v>
      </c>
      <c r="AF71" s="42">
        <f t="shared" si="66"/>
        <v>1.3647894760693564E-2</v>
      </c>
      <c r="AG71" s="42">
        <f t="shared" si="67"/>
        <v>0.36484440193686279</v>
      </c>
      <c r="AH71" s="42">
        <f t="shared" si="68"/>
        <v>0.10091252762915412</v>
      </c>
      <c r="AI71" s="42">
        <f t="shared" si="69"/>
        <v>1.8326003692581052E-3</v>
      </c>
      <c r="AJ71" s="42">
        <f t="shared" si="70"/>
        <v>7.6666565292357908E-2</v>
      </c>
      <c r="AK71" s="42">
        <f t="shared" si="71"/>
        <v>0.12875061593782255</v>
      </c>
      <c r="AL71" s="42">
        <f t="shared" si="72"/>
        <v>0.13198031952750044</v>
      </c>
      <c r="AM71" s="42">
        <f t="shared" si="73"/>
        <v>4.1190709949901483E-2</v>
      </c>
      <c r="AN71" s="42">
        <f t="shared" si="74"/>
        <v>4.2270037888173352E-3</v>
      </c>
      <c r="AO71" s="42">
        <f t="shared" si="75"/>
        <v>1.8010694511891894</v>
      </c>
      <c r="AP71" s="42">
        <f t="shared" si="76"/>
        <v>0.52025579101246677</v>
      </c>
      <c r="AQ71" s="42">
        <f t="shared" si="77"/>
        <v>7.5776615675105085E-3</v>
      </c>
      <c r="AR71" s="42">
        <f t="shared" si="78"/>
        <v>0.20257097897916571</v>
      </c>
      <c r="AS71" s="42">
        <f t="shared" si="79"/>
        <v>5.6029226170331611E-2</v>
      </c>
      <c r="AT71" s="42">
        <f t="shared" si="80"/>
        <v>1.0175067752373997E-3</v>
      </c>
      <c r="AU71" s="42">
        <f t="shared" si="81"/>
        <v>4.2567245389530863E-2</v>
      </c>
      <c r="AV71" s="42">
        <f t="shared" si="82"/>
        <v>7.1485647515043119E-2</v>
      </c>
      <c r="AW71" s="42">
        <f t="shared" si="83"/>
        <v>7.3278861867518766E-2</v>
      </c>
      <c r="AX71" s="42">
        <f t="shared" si="84"/>
        <v>2.2870139695448478E-2</v>
      </c>
      <c r="AY71" s="42">
        <f t="shared" si="85"/>
        <v>2.3469410277468078E-3</v>
      </c>
      <c r="AZ71" s="42">
        <f t="shared" si="86"/>
        <v>0.61640479257543401</v>
      </c>
      <c r="BA71" s="42">
        <f t="shared" si="87"/>
        <v>1.3162521008256653</v>
      </c>
      <c r="BB71" s="42">
        <f t="shared" si="88"/>
        <v>0.43173193437948049</v>
      </c>
      <c r="BC71" s="43"/>
      <c r="BD71" s="16" t="s">
        <v>112</v>
      </c>
      <c r="BE71" s="122">
        <v>41.400001525878899</v>
      </c>
      <c r="BF71" s="122">
        <v>2.5799999237060498</v>
      </c>
      <c r="BG71" s="122">
        <v>13.199999809265099</v>
      </c>
      <c r="BH71" s="122"/>
      <c r="BI71" s="122">
        <v>12.1000003814697</v>
      </c>
      <c r="BJ71" s="122">
        <v>13.8999996185303</v>
      </c>
      <c r="BK71" s="122">
        <v>11.199999809265099</v>
      </c>
      <c r="BL71" s="122">
        <v>0.18000000715255701</v>
      </c>
      <c r="BM71" s="122">
        <v>2.3099999427795401</v>
      </c>
      <c r="BN71" s="122">
        <v>0.82999998331070002</v>
      </c>
      <c r="BO71" s="122">
        <v>0</v>
      </c>
      <c r="BP71" s="122">
        <v>0</v>
      </c>
      <c r="BQ71" s="122">
        <v>0</v>
      </c>
      <c r="BR71" s="122">
        <f t="shared" si="89"/>
        <v>97.700001001357947</v>
      </c>
      <c r="BS71" s="122"/>
      <c r="BT71" s="42">
        <v>6.0078067741555925</v>
      </c>
      <c r="BU71" s="42">
        <v>1.9921932258444075</v>
      </c>
      <c r="BV71" s="42">
        <v>0</v>
      </c>
      <c r="BW71" s="42">
        <v>8</v>
      </c>
      <c r="BX71" s="42">
        <v>0.26523788289973993</v>
      </c>
      <c r="BY71" s="42">
        <v>0.28163169682625594</v>
      </c>
      <c r="BZ71" s="42">
        <v>0</v>
      </c>
      <c r="CA71" s="42">
        <v>0.78997788634674038</v>
      </c>
      <c r="CB71" s="42">
        <v>3.0064051955850615</v>
      </c>
      <c r="CC71" s="42">
        <v>0.65674733834220245</v>
      </c>
      <c r="CD71" s="42">
        <v>0</v>
      </c>
      <c r="CE71" s="42">
        <v>5</v>
      </c>
      <c r="CF71" s="42">
        <v>0</v>
      </c>
      <c r="CG71" s="42">
        <v>2.1743101231657347E-2</v>
      </c>
      <c r="CH71" s="42">
        <v>2.212212598709274E-2</v>
      </c>
      <c r="CI71" s="42">
        <v>1.7412275636502452</v>
      </c>
      <c r="CJ71" s="42">
        <v>0.2149072091310047</v>
      </c>
      <c r="CK71" s="42">
        <v>2</v>
      </c>
      <c r="CL71" s="42">
        <v>0.43498738287791272</v>
      </c>
      <c r="CM71" s="42">
        <v>0.15363388919851248</v>
      </c>
      <c r="CN71" s="42">
        <v>0.58862127207642523</v>
      </c>
      <c r="CO71" s="24" t="s">
        <v>622</v>
      </c>
      <c r="CP71" s="24" t="s">
        <v>624</v>
      </c>
      <c r="CQ71" s="40">
        <v>0.8158725492521044</v>
      </c>
      <c r="CR71" s="42">
        <v>0.48834881005111042</v>
      </c>
      <c r="CS71" s="40">
        <v>0.37101464813980278</v>
      </c>
      <c r="CT71" s="40" t="s">
        <v>606</v>
      </c>
      <c r="CU71" s="40"/>
    </row>
    <row r="72" spans="1:99" ht="10.5" customHeight="1">
      <c r="A72" s="16" t="s">
        <v>111</v>
      </c>
      <c r="B72" s="17" t="s">
        <v>110</v>
      </c>
      <c r="C72" s="85">
        <v>0.20000000298023199</v>
      </c>
      <c r="D72" s="25">
        <f t="shared" si="52"/>
        <v>200.00000298023198</v>
      </c>
      <c r="E72" s="16">
        <v>960</v>
      </c>
      <c r="F72" s="17" t="s">
        <v>103</v>
      </c>
      <c r="G72" s="18">
        <v>56.5</v>
      </c>
      <c r="H72" s="18">
        <v>1.03999996185303</v>
      </c>
      <c r="I72" s="18">
        <v>18.799999237060501</v>
      </c>
      <c r="J72" s="18">
        <v>6.8200001716613796</v>
      </c>
      <c r="K72" s="18">
        <v>0.17000000178813901</v>
      </c>
      <c r="L72" s="18">
        <v>3.2699999809265101</v>
      </c>
      <c r="M72" s="18">
        <v>7.4200000762939498</v>
      </c>
      <c r="N72" s="18">
        <v>3.6800000667571999</v>
      </c>
      <c r="O72" s="18">
        <v>2.03999996185303</v>
      </c>
      <c r="P72" s="18">
        <v>0.36000001430511502</v>
      </c>
      <c r="Q72" s="26">
        <f t="shared" si="53"/>
        <v>100.09999947249885</v>
      </c>
      <c r="R72" s="26"/>
      <c r="S72" s="26">
        <f t="shared" si="54"/>
        <v>56.443556740999412</v>
      </c>
      <c r="T72" s="26">
        <f t="shared" si="55"/>
        <v>1.0389610063272341</v>
      </c>
      <c r="U72" s="26">
        <f t="shared" si="56"/>
        <v>18.78121811801363</v>
      </c>
      <c r="V72" s="26">
        <f t="shared" si="57"/>
        <v>6.8131870205804388</v>
      </c>
      <c r="W72" s="26">
        <f t="shared" si="58"/>
        <v>0.16983017251148363</v>
      </c>
      <c r="X72" s="26">
        <f t="shared" si="59"/>
        <v>3.2667332648936718</v>
      </c>
      <c r="Y72" s="26">
        <f t="shared" si="60"/>
        <v>7.4125875278675659</v>
      </c>
      <c r="Z72" s="26">
        <f t="shared" si="61"/>
        <v>3.6763237623874625</v>
      </c>
      <c r="AA72" s="26">
        <f t="shared" si="62"/>
        <v>2.0379620105927101</v>
      </c>
      <c r="AB72" s="26">
        <f t="shared" si="63"/>
        <v>0.35964037582639574</v>
      </c>
      <c r="AC72" s="26">
        <f t="shared" si="64"/>
        <v>100.00000000000003</v>
      </c>
      <c r="AD72" s="26"/>
      <c r="AE72" s="42">
        <f t="shared" si="65"/>
        <v>0.94034548126548867</v>
      </c>
      <c r="AF72" s="42">
        <f t="shared" si="66"/>
        <v>1.3021843665912445E-2</v>
      </c>
      <c r="AG72" s="42">
        <f t="shared" si="67"/>
        <v>0.36876743749382856</v>
      </c>
      <c r="AH72" s="42">
        <f t="shared" si="68"/>
        <v>9.4927373207395152E-2</v>
      </c>
      <c r="AI72" s="42">
        <f t="shared" si="69"/>
        <v>2.396477519062449E-3</v>
      </c>
      <c r="AJ72" s="42">
        <f t="shared" si="70"/>
        <v>8.1132580584911573E-2</v>
      </c>
      <c r="AK72" s="42">
        <f t="shared" si="71"/>
        <v>0.13231712019983005</v>
      </c>
      <c r="AL72" s="42">
        <f t="shared" si="72"/>
        <v>0.11875001627188848</v>
      </c>
      <c r="AM72" s="42">
        <f t="shared" si="73"/>
        <v>4.3313940334048791E-2</v>
      </c>
      <c r="AN72" s="42">
        <f t="shared" si="74"/>
        <v>5.0724045465808049E-3</v>
      </c>
      <c r="AO72" s="42">
        <f t="shared" si="75"/>
        <v>1.8000446750889469</v>
      </c>
      <c r="AP72" s="42">
        <f t="shared" si="76"/>
        <v>0.52240119052546441</v>
      </c>
      <c r="AQ72" s="42">
        <f t="shared" si="77"/>
        <v>7.2341780435360515E-3</v>
      </c>
      <c r="AR72" s="42">
        <f t="shared" si="78"/>
        <v>0.20486571394435329</v>
      </c>
      <c r="AS72" s="42">
        <f t="shared" si="79"/>
        <v>5.2736120675840693E-2</v>
      </c>
      <c r="AT72" s="42">
        <f t="shared" si="80"/>
        <v>1.3313433562108842E-3</v>
      </c>
      <c r="AU72" s="42">
        <f t="shared" si="81"/>
        <v>4.5072537202946093E-2</v>
      </c>
      <c r="AV72" s="42">
        <f t="shared" si="82"/>
        <v>7.350768679854669E-2</v>
      </c>
      <c r="AW72" s="42">
        <f t="shared" si="83"/>
        <v>6.5970593905409936E-2</v>
      </c>
      <c r="AX72" s="42">
        <f t="shared" si="84"/>
        <v>2.406270296147427E-2</v>
      </c>
      <c r="AY72" s="42">
        <f t="shared" si="85"/>
        <v>2.817932586217705E-3</v>
      </c>
      <c r="AZ72" s="42">
        <f t="shared" si="86"/>
        <v>0.61243448739234863</v>
      </c>
      <c r="BA72" s="42">
        <f t="shared" si="87"/>
        <v>1.1700277807390369</v>
      </c>
      <c r="BB72" s="42">
        <f t="shared" si="88"/>
        <v>0.46082359353917318</v>
      </c>
      <c r="BC72" s="43"/>
      <c r="BD72" s="16" t="s">
        <v>111</v>
      </c>
      <c r="BE72" s="122">
        <v>42.400001525878899</v>
      </c>
      <c r="BF72" s="122">
        <v>2.75</v>
      </c>
      <c r="BG72" s="122">
        <v>12.699999809265099</v>
      </c>
      <c r="BH72" s="122"/>
      <c r="BI72" s="122">
        <v>10</v>
      </c>
      <c r="BJ72" s="122">
        <v>15.1000003814697</v>
      </c>
      <c r="BK72" s="122">
        <v>11.800000190734901</v>
      </c>
      <c r="BL72" s="122">
        <v>0.15000000596046401</v>
      </c>
      <c r="BM72" s="122">
        <v>2.3900001049041801</v>
      </c>
      <c r="BN72" s="122">
        <v>0.81999999284744296</v>
      </c>
      <c r="BO72" s="122">
        <v>0</v>
      </c>
      <c r="BP72" s="122">
        <v>0</v>
      </c>
      <c r="BQ72" s="122">
        <v>0</v>
      </c>
      <c r="BR72" s="122">
        <f t="shared" si="89"/>
        <v>98.110002011060686</v>
      </c>
      <c r="BS72" s="122"/>
      <c r="BT72" s="42">
        <v>6.0942140403732212</v>
      </c>
      <c r="BU72" s="42">
        <v>1.9057859596267788</v>
      </c>
      <c r="BV72" s="42">
        <v>0</v>
      </c>
      <c r="BW72" s="42">
        <v>8</v>
      </c>
      <c r="BX72" s="42">
        <v>0.24541274230427046</v>
      </c>
      <c r="BY72" s="42">
        <v>0.29732454611235642</v>
      </c>
      <c r="BZ72" s="42">
        <v>0</v>
      </c>
      <c r="CA72" s="42">
        <v>0.61976543862122924</v>
      </c>
      <c r="CB72" s="42">
        <v>3.2347886847710954</v>
      </c>
      <c r="CC72" s="42">
        <v>0.58226490648880902</v>
      </c>
      <c r="CD72" s="42">
        <v>1.825920427631075E-2</v>
      </c>
      <c r="CE72" s="42">
        <v>4.9978155225740712</v>
      </c>
      <c r="CF72" s="42">
        <v>0</v>
      </c>
      <c r="CG72" s="42">
        <v>0</v>
      </c>
      <c r="CH72" s="42">
        <v>0</v>
      </c>
      <c r="CI72" s="42">
        <v>1.8170035028256342</v>
      </c>
      <c r="CJ72" s="42">
        <v>0.18299649717436584</v>
      </c>
      <c r="CK72" s="42">
        <v>2</v>
      </c>
      <c r="CL72" s="42">
        <v>0.48298951241419219</v>
      </c>
      <c r="CM72" s="42">
        <v>0.15033462608858558</v>
      </c>
      <c r="CN72" s="42">
        <v>0.6333241385027778</v>
      </c>
      <c r="CO72" s="24" t="s">
        <v>622</v>
      </c>
      <c r="CP72" s="24" t="s">
        <v>624</v>
      </c>
      <c r="CQ72" s="40">
        <v>0.84745697366627237</v>
      </c>
      <c r="CR72" s="42">
        <v>0.37152032663409568</v>
      </c>
      <c r="CS72" s="40">
        <v>0.31753120118176031</v>
      </c>
      <c r="CT72" s="40" t="s">
        <v>606</v>
      </c>
      <c r="CU72" s="40"/>
    </row>
    <row r="73" spans="1:99" ht="10.5" customHeight="1">
      <c r="A73" s="16" t="s">
        <v>109</v>
      </c>
      <c r="B73" s="17" t="s">
        <v>110</v>
      </c>
      <c r="C73" s="85">
        <v>0.20000000298023199</v>
      </c>
      <c r="D73" s="25">
        <f t="shared" si="52"/>
        <v>200.00000298023198</v>
      </c>
      <c r="E73" s="16">
        <v>943</v>
      </c>
      <c r="F73" s="17" t="s">
        <v>103</v>
      </c>
      <c r="G73" s="18">
        <v>57.099998474121101</v>
      </c>
      <c r="H73" s="18">
        <v>0.69999998807907104</v>
      </c>
      <c r="I73" s="18">
        <v>19.100000381469702</v>
      </c>
      <c r="J73" s="18">
        <v>6.9000000953674299</v>
      </c>
      <c r="K73" s="18">
        <v>0.15999999642372101</v>
      </c>
      <c r="L73" s="18">
        <v>2.7999999523162802</v>
      </c>
      <c r="M73" s="18">
        <v>6.5900001525878897</v>
      </c>
      <c r="N73" s="18">
        <v>4.17000007629394</v>
      </c>
      <c r="O73" s="18">
        <v>2.1300001144409202</v>
      </c>
      <c r="P73" s="18">
        <v>0.38999998569488498</v>
      </c>
      <c r="Q73" s="26">
        <f t="shared" si="53"/>
        <v>100.03999921679495</v>
      </c>
      <c r="R73" s="26"/>
      <c r="S73" s="26">
        <f t="shared" si="54"/>
        <v>57.077168053930791</v>
      </c>
      <c r="T73" s="26">
        <f t="shared" si="55"/>
        <v>0.69972010551710739</v>
      </c>
      <c r="U73" s="26">
        <f t="shared" si="56"/>
        <v>19.092363585567828</v>
      </c>
      <c r="V73" s="26">
        <f t="shared" si="57"/>
        <v>6.8972412528858174</v>
      </c>
      <c r="W73" s="26">
        <f t="shared" si="58"/>
        <v>0.15993602326704121</v>
      </c>
      <c r="X73" s="26">
        <f t="shared" si="59"/>
        <v>2.7988804220684256</v>
      </c>
      <c r="Y73" s="26">
        <f t="shared" si="60"/>
        <v>6.5873652580772362</v>
      </c>
      <c r="Z73" s="26">
        <f t="shared" si="61"/>
        <v>4.1683327758302005</v>
      </c>
      <c r="AA73" s="26">
        <f t="shared" si="62"/>
        <v>2.1291484717278273</v>
      </c>
      <c r="AB73" s="26">
        <f t="shared" si="63"/>
        <v>0.3898440511277122</v>
      </c>
      <c r="AC73" s="26">
        <f t="shared" si="64"/>
        <v>99.999999999999986</v>
      </c>
      <c r="AD73" s="26"/>
      <c r="AE73" s="42">
        <f t="shared" si="65"/>
        <v>0.95033142558240846</v>
      </c>
      <c r="AF73" s="42">
        <f t="shared" si="66"/>
        <v>8.7647026396664284E-3</v>
      </c>
      <c r="AG73" s="42">
        <f t="shared" si="67"/>
        <v>0.37465204694907311</v>
      </c>
      <c r="AH73" s="42">
        <f t="shared" si="68"/>
        <v>9.6040889691714745E-2</v>
      </c>
      <c r="AI73" s="42">
        <f t="shared" si="69"/>
        <v>2.2555081790962203E-3</v>
      </c>
      <c r="AJ73" s="42">
        <f t="shared" si="70"/>
        <v>6.9471322047128359E-2</v>
      </c>
      <c r="AK73" s="42">
        <f t="shared" si="71"/>
        <v>0.1175161500459702</v>
      </c>
      <c r="AL73" s="42">
        <f t="shared" si="72"/>
        <v>0.13456183911160596</v>
      </c>
      <c r="AM73" s="42">
        <f t="shared" si="73"/>
        <v>4.522485274196187E-2</v>
      </c>
      <c r="AN73" s="42">
        <f t="shared" si="74"/>
        <v>5.4951045055474483E-3</v>
      </c>
      <c r="AO73" s="42">
        <f t="shared" si="75"/>
        <v>1.8043138414941726</v>
      </c>
      <c r="AP73" s="42">
        <f t="shared" si="76"/>
        <v>0.52669962604478404</v>
      </c>
      <c r="AQ73" s="42">
        <f t="shared" si="77"/>
        <v>4.8576375340601942E-3</v>
      </c>
      <c r="AR73" s="42">
        <f t="shared" si="78"/>
        <v>0.20764239476144544</v>
      </c>
      <c r="AS73" s="42">
        <f t="shared" si="79"/>
        <v>5.32284835836443E-2</v>
      </c>
      <c r="AT73" s="42">
        <f t="shared" si="80"/>
        <v>1.2500642223242098E-3</v>
      </c>
      <c r="AU73" s="42">
        <f t="shared" si="81"/>
        <v>3.8502903679771348E-2</v>
      </c>
      <c r="AV73" s="42">
        <f t="shared" si="82"/>
        <v>6.5130659280789954E-2</v>
      </c>
      <c r="AW73" s="42">
        <f t="shared" si="83"/>
        <v>7.4577845614803795E-2</v>
      </c>
      <c r="AX73" s="42">
        <f t="shared" si="84"/>
        <v>2.5064848310707776E-2</v>
      </c>
      <c r="AY73" s="42">
        <f t="shared" si="85"/>
        <v>3.0455369676690449E-3</v>
      </c>
      <c r="AZ73" s="42">
        <f t="shared" si="86"/>
        <v>0.62634231997029566</v>
      </c>
      <c r="BA73" s="42">
        <f t="shared" si="87"/>
        <v>1.3824537501468876</v>
      </c>
      <c r="BB73" s="42">
        <f t="shared" si="88"/>
        <v>0.41973532537130936</v>
      </c>
      <c r="BC73" s="43"/>
      <c r="BD73" s="16" t="s">
        <v>109</v>
      </c>
      <c r="BE73" s="122">
        <v>42</v>
      </c>
      <c r="BF73" s="122">
        <v>2.6199998855590798</v>
      </c>
      <c r="BG73" s="122">
        <v>13.1000003814697</v>
      </c>
      <c r="BH73" s="122"/>
      <c r="BI73" s="122">
        <v>10.800000190734901</v>
      </c>
      <c r="BJ73" s="122">
        <v>14.6000003814697</v>
      </c>
      <c r="BK73" s="122">
        <v>11.699999809265099</v>
      </c>
      <c r="BL73" s="122">
        <v>0.20000000298023199</v>
      </c>
      <c r="BM73" s="122">
        <v>2.5199999809265101</v>
      </c>
      <c r="BN73" s="122">
        <v>0.730000019073486</v>
      </c>
      <c r="BO73" s="122">
        <v>0</v>
      </c>
      <c r="BP73" s="122">
        <v>0</v>
      </c>
      <c r="BQ73" s="122">
        <v>0</v>
      </c>
      <c r="BR73" s="122">
        <f t="shared" si="89"/>
        <v>98.270000651478711</v>
      </c>
      <c r="BS73" s="122"/>
      <c r="BT73" s="42">
        <v>6.0421757919427836</v>
      </c>
      <c r="BU73" s="42">
        <v>1.9578242080572164</v>
      </c>
      <c r="BV73" s="42">
        <v>0</v>
      </c>
      <c r="BW73" s="42">
        <v>8</v>
      </c>
      <c r="BX73" s="42">
        <v>0.26313384413546448</v>
      </c>
      <c r="BY73" s="42">
        <v>0.28352514293934472</v>
      </c>
      <c r="BZ73" s="42">
        <v>0</v>
      </c>
      <c r="CA73" s="42">
        <v>0.68258324392277814</v>
      </c>
      <c r="CB73" s="42">
        <v>3.1305025301211322</v>
      </c>
      <c r="CC73" s="42">
        <v>0.61678254987248993</v>
      </c>
      <c r="CD73" s="42">
        <v>2.3472689008791292E-2</v>
      </c>
      <c r="CE73" s="42">
        <v>5</v>
      </c>
      <c r="CF73" s="42">
        <v>0</v>
      </c>
      <c r="CG73" s="42">
        <v>0</v>
      </c>
      <c r="CH73" s="42">
        <v>8.9491386078668217E-4</v>
      </c>
      <c r="CI73" s="42">
        <v>1.8032329721340556</v>
      </c>
      <c r="CJ73" s="42">
        <v>0.19587211400515758</v>
      </c>
      <c r="CK73" s="42">
        <v>2</v>
      </c>
      <c r="CL73" s="42">
        <v>0.50697353145345192</v>
      </c>
      <c r="CM73" s="42">
        <v>0.13395541667199168</v>
      </c>
      <c r="CN73" s="42">
        <v>0.64092894812544365</v>
      </c>
      <c r="CO73" s="24" t="s">
        <v>622</v>
      </c>
      <c r="CP73" s="24" t="s">
        <v>624</v>
      </c>
      <c r="CQ73" s="40">
        <v>0.83540549045349399</v>
      </c>
      <c r="CR73" s="42">
        <v>0.414983122500579</v>
      </c>
      <c r="CS73" s="40">
        <v>0.30017866598176357</v>
      </c>
      <c r="CT73" s="40" t="s">
        <v>606</v>
      </c>
      <c r="CU73" s="40"/>
    </row>
    <row r="74" spans="1:99" ht="10.5" customHeight="1">
      <c r="A74" s="16" t="s">
        <v>107</v>
      </c>
      <c r="B74" s="17" t="s">
        <v>108</v>
      </c>
      <c r="C74" s="85">
        <v>0.20000000298023199</v>
      </c>
      <c r="D74" s="25">
        <f t="shared" si="52"/>
        <v>200.00000298023198</v>
      </c>
      <c r="E74" s="16">
        <v>985</v>
      </c>
      <c r="F74" s="17" t="s">
        <v>103</v>
      </c>
      <c r="G74" s="18">
        <v>54.799999237060597</v>
      </c>
      <c r="H74" s="18">
        <v>0.62000000476837203</v>
      </c>
      <c r="I74" s="18">
        <v>20.100000381469702</v>
      </c>
      <c r="J74" s="18">
        <v>6.57999992370606</v>
      </c>
      <c r="K74" s="18">
        <v>0.15999999642372101</v>
      </c>
      <c r="L74" s="18">
        <v>3.3199999332428001</v>
      </c>
      <c r="M74" s="18">
        <v>7.6300001144409197</v>
      </c>
      <c r="N74" s="18">
        <v>5.5599999427795401</v>
      </c>
      <c r="O74" s="18">
        <v>0.93999999761581399</v>
      </c>
      <c r="P74" s="18">
        <v>0.28000000119209301</v>
      </c>
      <c r="Q74" s="26">
        <f t="shared" si="53"/>
        <v>99.989999532699613</v>
      </c>
      <c r="R74" s="26"/>
      <c r="S74" s="26">
        <f t="shared" si="54"/>
        <v>54.805480041170931</v>
      </c>
      <c r="T74" s="26">
        <f t="shared" si="55"/>
        <v>0.62006201386731086</v>
      </c>
      <c r="U74" s="26">
        <f t="shared" si="56"/>
        <v>20.102010676474123</v>
      </c>
      <c r="V74" s="26">
        <f t="shared" si="57"/>
        <v>6.5806580202595262</v>
      </c>
      <c r="W74" s="26">
        <f t="shared" si="58"/>
        <v>0.16001599877135353</v>
      </c>
      <c r="X74" s="26">
        <f t="shared" si="59"/>
        <v>3.3203319819569197</v>
      </c>
      <c r="Y74" s="26">
        <f t="shared" si="60"/>
        <v>7.6307632264221477</v>
      </c>
      <c r="Z74" s="26">
        <f t="shared" si="61"/>
        <v>5.5605560243664769</v>
      </c>
      <c r="AA74" s="26">
        <f t="shared" si="62"/>
        <v>0.94009401141001792</v>
      </c>
      <c r="AB74" s="26">
        <f t="shared" si="63"/>
        <v>0.28002800530119509</v>
      </c>
      <c r="AC74" s="26">
        <f t="shared" si="64"/>
        <v>100</v>
      </c>
      <c r="AD74" s="26"/>
      <c r="AE74" s="42">
        <f t="shared" si="65"/>
        <v>0.91205188771543644</v>
      </c>
      <c r="AF74" s="42">
        <f t="shared" si="66"/>
        <v>7.7630225298985561E-3</v>
      </c>
      <c r="AG74" s="42">
        <f t="shared" si="67"/>
        <v>0.39426733697349381</v>
      </c>
      <c r="AH74" s="42">
        <f t="shared" si="68"/>
        <v>9.158681711735446E-2</v>
      </c>
      <c r="AI74" s="42">
        <f t="shared" si="69"/>
        <v>2.2555081790962203E-3</v>
      </c>
      <c r="AJ74" s="42">
        <f t="shared" si="70"/>
        <v>8.2373138745218885E-2</v>
      </c>
      <c r="AK74" s="42">
        <f t="shared" si="71"/>
        <v>0.13606194499817964</v>
      </c>
      <c r="AL74" s="42">
        <f t="shared" si="72"/>
        <v>0.179415780353118</v>
      </c>
      <c r="AM74" s="42">
        <f t="shared" si="73"/>
        <v>1.9958384594161407E-2</v>
      </c>
      <c r="AN74" s="42">
        <f t="shared" si="74"/>
        <v>3.9452033962578195E-3</v>
      </c>
      <c r="AO74" s="42">
        <f t="shared" si="75"/>
        <v>1.8296790246022154</v>
      </c>
      <c r="AP74" s="42">
        <f t="shared" si="76"/>
        <v>0.49847644064986901</v>
      </c>
      <c r="AQ74" s="42">
        <f t="shared" si="77"/>
        <v>4.2428329917518128E-3</v>
      </c>
      <c r="AR74" s="42">
        <f t="shared" si="78"/>
        <v>0.21548442741710405</v>
      </c>
      <c r="AS74" s="42">
        <f t="shared" si="79"/>
        <v>5.0056220728259181E-2</v>
      </c>
      <c r="AT74" s="42">
        <f t="shared" si="80"/>
        <v>1.2327343478108588E-3</v>
      </c>
      <c r="AU74" s="42">
        <f t="shared" si="81"/>
        <v>4.5020540563461595E-2</v>
      </c>
      <c r="AV74" s="42">
        <f t="shared" si="82"/>
        <v>7.4363832764471033E-2</v>
      </c>
      <c r="AW74" s="42">
        <f t="shared" si="83"/>
        <v>9.8058609155299362E-2</v>
      </c>
      <c r="AX74" s="42">
        <f t="shared" si="84"/>
        <v>1.0908134337114399E-2</v>
      </c>
      <c r="AY74" s="42">
        <f t="shared" si="85"/>
        <v>2.1562270448586105E-3</v>
      </c>
      <c r="AZ74" s="42">
        <f t="shared" si="86"/>
        <v>0.60744318414228271</v>
      </c>
      <c r="BA74" s="42">
        <f t="shared" si="87"/>
        <v>1.1118529476050876</v>
      </c>
      <c r="BB74" s="42">
        <f t="shared" si="88"/>
        <v>0.47351781814829191</v>
      </c>
      <c r="BC74" s="43"/>
      <c r="BD74" s="16" t="s">
        <v>107</v>
      </c>
      <c r="BE74" s="122">
        <v>40.599998474121101</v>
      </c>
      <c r="BF74" s="122">
        <v>2.0099999904632599</v>
      </c>
      <c r="BG74" s="122">
        <v>14.3999996185303</v>
      </c>
      <c r="BH74" s="122"/>
      <c r="BI74" s="122">
        <v>11</v>
      </c>
      <c r="BJ74" s="122">
        <v>14.8999996185303</v>
      </c>
      <c r="BK74" s="122">
        <v>11.800000190734901</v>
      </c>
      <c r="BL74" s="122">
        <v>0.140000000596046</v>
      </c>
      <c r="BM74" s="122">
        <v>3.0199999809265101</v>
      </c>
      <c r="BN74" s="122">
        <v>0.31999999284744302</v>
      </c>
      <c r="BO74" s="122">
        <v>0</v>
      </c>
      <c r="BP74" s="122">
        <v>0</v>
      </c>
      <c r="BQ74" s="122">
        <v>0</v>
      </c>
      <c r="BR74" s="122">
        <f t="shared" si="89"/>
        <v>98.189997866749863</v>
      </c>
      <c r="BS74" s="122"/>
      <c r="BT74" s="42">
        <v>5.8387995889573165</v>
      </c>
      <c r="BU74" s="42">
        <v>2.1612004110426835</v>
      </c>
      <c r="BV74" s="42">
        <v>0</v>
      </c>
      <c r="BW74" s="42">
        <v>8</v>
      </c>
      <c r="BX74" s="42">
        <v>0.27933443918772749</v>
      </c>
      <c r="BY74" s="42">
        <v>0.21744020380303225</v>
      </c>
      <c r="BZ74" s="42">
        <v>0</v>
      </c>
      <c r="CA74" s="42">
        <v>0.84909040013982207</v>
      </c>
      <c r="CB74" s="42">
        <v>3.1937501263373491</v>
      </c>
      <c r="CC74" s="42">
        <v>0.46038483053206924</v>
      </c>
      <c r="CD74" s="42">
        <v>0</v>
      </c>
      <c r="CE74" s="42">
        <v>5</v>
      </c>
      <c r="CF74" s="42">
        <v>0</v>
      </c>
      <c r="CG74" s="42">
        <v>1.3506469690650835E-2</v>
      </c>
      <c r="CH74" s="42">
        <v>1.7051568298711215E-2</v>
      </c>
      <c r="CI74" s="42">
        <v>1.8180318397512474</v>
      </c>
      <c r="CJ74" s="42">
        <v>0.15141012225939066</v>
      </c>
      <c r="CK74" s="42">
        <v>2</v>
      </c>
      <c r="CL74" s="42">
        <v>0.69060491320398243</v>
      </c>
      <c r="CM74" s="42">
        <v>5.8700373164477349E-2</v>
      </c>
      <c r="CN74" s="42">
        <v>0.74930528636845972</v>
      </c>
      <c r="CO74" s="24" t="s">
        <v>622</v>
      </c>
      <c r="CP74" s="24" t="s">
        <v>624</v>
      </c>
      <c r="CQ74" s="40">
        <v>0.8707912674366346</v>
      </c>
      <c r="CR74" s="42">
        <v>0.414157915387728</v>
      </c>
      <c r="CS74" s="40">
        <v>0.3724934275524629</v>
      </c>
      <c r="CT74" s="40" t="s">
        <v>606</v>
      </c>
      <c r="CU74" s="40"/>
    </row>
    <row r="75" spans="1:99" ht="10.5" customHeight="1">
      <c r="A75" s="16" t="s">
        <v>105</v>
      </c>
      <c r="B75" s="17" t="s">
        <v>106</v>
      </c>
      <c r="C75" s="85">
        <v>0.20000000298023199</v>
      </c>
      <c r="D75" s="25">
        <f t="shared" si="52"/>
        <v>200.00000298023198</v>
      </c>
      <c r="E75" s="16">
        <v>965</v>
      </c>
      <c r="F75" s="17" t="s">
        <v>103</v>
      </c>
      <c r="G75" s="18">
        <v>56.200000762939403</v>
      </c>
      <c r="H75" s="18">
        <v>0.34000000357627902</v>
      </c>
      <c r="I75" s="18">
        <v>20.399999618530298</v>
      </c>
      <c r="J75" s="18">
        <v>5.8800001144409197</v>
      </c>
      <c r="K75" s="18">
        <v>0.20000000298023199</v>
      </c>
      <c r="L75" s="18">
        <v>2.5799999237060498</v>
      </c>
      <c r="M75" s="18">
        <v>7.1799998283386204</v>
      </c>
      <c r="N75" s="18">
        <v>6.0199999809265101</v>
      </c>
      <c r="O75" s="18">
        <v>1.0199999809265099</v>
      </c>
      <c r="P75" s="18">
        <v>0.230000004172325</v>
      </c>
      <c r="Q75" s="26">
        <f t="shared" si="53"/>
        <v>100.05000022053716</v>
      </c>
      <c r="R75" s="26"/>
      <c r="S75" s="26">
        <f t="shared" si="54"/>
        <v>56.171914681718604</v>
      </c>
      <c r="T75" s="26">
        <f t="shared" si="55"/>
        <v>0.33983008778293594</v>
      </c>
      <c r="U75" s="26">
        <f t="shared" si="56"/>
        <v>20.389804671227587</v>
      </c>
      <c r="V75" s="26">
        <f t="shared" si="57"/>
        <v>5.877061570694468</v>
      </c>
      <c r="W75" s="26">
        <f t="shared" si="58"/>
        <v>0.19990005251312154</v>
      </c>
      <c r="X75" s="26">
        <f t="shared" si="59"/>
        <v>2.5787105627376659</v>
      </c>
      <c r="Y75" s="26">
        <f t="shared" si="60"/>
        <v>7.1764116067086121</v>
      </c>
      <c r="Z75" s="26">
        <f t="shared" si="61"/>
        <v>6.0169914719208473</v>
      </c>
      <c r="AA75" s="26">
        <f t="shared" si="62"/>
        <v>1.0194902335613745</v>
      </c>
      <c r="AB75" s="26">
        <f t="shared" si="63"/>
        <v>0.22988506113477561</v>
      </c>
      <c r="AC75" s="26">
        <f t="shared" si="64"/>
        <v>99.999999999999986</v>
      </c>
      <c r="AD75" s="26"/>
      <c r="AE75" s="42">
        <f t="shared" si="65"/>
        <v>0.93535250910702805</v>
      </c>
      <c r="AF75" s="42">
        <f t="shared" si="66"/>
        <v>4.2571413994009835E-3</v>
      </c>
      <c r="AG75" s="42">
        <f t="shared" si="67"/>
        <v>0.40015190901554232</v>
      </c>
      <c r="AH75" s="42">
        <f t="shared" si="68"/>
        <v>8.1843541242475684E-2</v>
      </c>
      <c r="AI75" s="42">
        <f t="shared" si="69"/>
        <v>2.8193853289005641E-3</v>
      </c>
      <c r="AJ75" s="42">
        <f t="shared" si="70"/>
        <v>6.4012860226328877E-2</v>
      </c>
      <c r="AK75" s="42">
        <f t="shared" si="71"/>
        <v>0.12803731678606034</v>
      </c>
      <c r="AL75" s="42">
        <f t="shared" si="72"/>
        <v>0.19425953334879589</v>
      </c>
      <c r="AM75" s="42">
        <f t="shared" si="73"/>
        <v>2.1656970167024288E-2</v>
      </c>
      <c r="AN75" s="42">
        <f t="shared" si="74"/>
        <v>3.2407028347741073E-3</v>
      </c>
      <c r="AO75" s="42">
        <f t="shared" si="75"/>
        <v>1.8356318694563312</v>
      </c>
      <c r="AP75" s="42">
        <f t="shared" si="76"/>
        <v>0.50955342662690661</v>
      </c>
      <c r="AQ75" s="42">
        <f t="shared" si="77"/>
        <v>2.3191694752291718E-3</v>
      </c>
      <c r="AR75" s="42">
        <f t="shared" si="78"/>
        <v>0.2179913716218369</v>
      </c>
      <c r="AS75" s="42">
        <f t="shared" si="79"/>
        <v>4.4586031984025054E-2</v>
      </c>
      <c r="AT75" s="42">
        <f t="shared" si="80"/>
        <v>1.5359208868691064E-3</v>
      </c>
      <c r="AU75" s="42">
        <f t="shared" si="81"/>
        <v>3.4872384431464412E-2</v>
      </c>
      <c r="AV75" s="42">
        <f t="shared" si="82"/>
        <v>6.9751086215332395E-2</v>
      </c>
      <c r="AW75" s="42">
        <f t="shared" si="83"/>
        <v>0.10582706510011224</v>
      </c>
      <c r="AX75" s="42">
        <f t="shared" si="84"/>
        <v>1.1798100984942338E-2</v>
      </c>
      <c r="AY75" s="42">
        <f t="shared" si="85"/>
        <v>1.7654426732817204E-3</v>
      </c>
      <c r="AZ75" s="42">
        <f t="shared" si="86"/>
        <v>0.62717859271196119</v>
      </c>
      <c r="BA75" s="42">
        <f t="shared" si="87"/>
        <v>1.2785484190692817</v>
      </c>
      <c r="BB75" s="42">
        <f t="shared" si="88"/>
        <v>0.43887590521708986</v>
      </c>
      <c r="BC75" s="43"/>
      <c r="BD75" s="16" t="s">
        <v>105</v>
      </c>
      <c r="BE75" s="122">
        <v>42.099998474121101</v>
      </c>
      <c r="BF75" s="122">
        <v>1.6100000143051101</v>
      </c>
      <c r="BG75" s="122">
        <v>13.699999809265099</v>
      </c>
      <c r="BH75" s="122"/>
      <c r="BI75" s="122">
        <v>11.1000003814697</v>
      </c>
      <c r="BJ75" s="122">
        <v>14.300000190734901</v>
      </c>
      <c r="BK75" s="122">
        <v>11.6000003814697</v>
      </c>
      <c r="BL75" s="122">
        <v>0.140000000596046</v>
      </c>
      <c r="BM75" s="122">
        <v>2.96000003814697</v>
      </c>
      <c r="BN75" s="122">
        <v>0.33000001311302202</v>
      </c>
      <c r="BO75" s="122">
        <v>0</v>
      </c>
      <c r="BP75" s="122">
        <v>0</v>
      </c>
      <c r="BQ75" s="122">
        <v>0</v>
      </c>
      <c r="BR75" s="122">
        <f t="shared" si="89"/>
        <v>97.83999930322166</v>
      </c>
      <c r="BS75" s="122"/>
      <c r="BT75" s="42">
        <v>6.0715813298777395</v>
      </c>
      <c r="BU75" s="42">
        <v>1.9284186701222605</v>
      </c>
      <c r="BV75" s="42">
        <v>0</v>
      </c>
      <c r="BW75" s="42">
        <v>8</v>
      </c>
      <c r="BX75" s="42">
        <v>0.40002255242662788</v>
      </c>
      <c r="BY75" s="42">
        <v>0.17465935668197771</v>
      </c>
      <c r="BZ75" s="42">
        <v>0</v>
      </c>
      <c r="CA75" s="42">
        <v>0.69758410568143603</v>
      </c>
      <c r="CB75" s="42">
        <v>3.0737808873837822</v>
      </c>
      <c r="CC75" s="42">
        <v>0.64118700081121571</v>
      </c>
      <c r="CD75" s="42">
        <v>1.2766097014960565E-2</v>
      </c>
      <c r="CE75" s="42">
        <v>5</v>
      </c>
      <c r="CF75" s="42">
        <v>0</v>
      </c>
      <c r="CG75" s="42">
        <v>0</v>
      </c>
      <c r="CH75" s="42">
        <v>4.333525144161153E-3</v>
      </c>
      <c r="CI75" s="42">
        <v>1.7922544166576175</v>
      </c>
      <c r="CJ75" s="42">
        <v>0.20341205819822128</v>
      </c>
      <c r="CK75" s="42">
        <v>2</v>
      </c>
      <c r="CL75" s="42">
        <v>0.62419999727971109</v>
      </c>
      <c r="CM75" s="42">
        <v>6.0705359568747154E-2</v>
      </c>
      <c r="CN75" s="42">
        <v>0.68490535684845821</v>
      </c>
      <c r="CO75" s="24" t="s">
        <v>622</v>
      </c>
      <c r="CP75" s="24" t="s">
        <v>624</v>
      </c>
      <c r="CQ75" s="40">
        <v>0.8274044298340486</v>
      </c>
      <c r="CR75" s="42">
        <v>0.43545821559253306</v>
      </c>
      <c r="CS75" s="40">
        <v>0.34058797390678758</v>
      </c>
      <c r="CT75" s="40" t="s">
        <v>606</v>
      </c>
      <c r="CU75" s="40"/>
    </row>
    <row r="76" spans="1:99" ht="10.5" customHeight="1">
      <c r="A76" s="16" t="s">
        <v>102</v>
      </c>
      <c r="B76" s="17" t="s">
        <v>104</v>
      </c>
      <c r="C76" s="85">
        <v>0.20000000298023199</v>
      </c>
      <c r="D76" s="25">
        <f t="shared" si="52"/>
        <v>200.00000298023198</v>
      </c>
      <c r="E76" s="16">
        <v>965</v>
      </c>
      <c r="F76" s="17" t="s">
        <v>103</v>
      </c>
      <c r="G76" s="18">
        <v>55.400001525878899</v>
      </c>
      <c r="H76" s="18">
        <v>0.60000002384185802</v>
      </c>
      <c r="I76" s="18">
        <v>19.899999618530298</v>
      </c>
      <c r="J76" s="18">
        <v>6.8000001907348597</v>
      </c>
      <c r="K76" s="18">
        <v>0.17000000178813901</v>
      </c>
      <c r="L76" s="18">
        <v>3.6400001049041801</v>
      </c>
      <c r="M76" s="18">
        <v>7.6700000762939498</v>
      </c>
      <c r="N76" s="18">
        <v>4.6399998664856001</v>
      </c>
      <c r="O76" s="18">
        <v>1.0199999809265099</v>
      </c>
      <c r="P76" s="18">
        <v>0.25</v>
      </c>
      <c r="Q76" s="26">
        <f t="shared" si="53"/>
        <v>100.09000138938428</v>
      </c>
      <c r="R76" s="26"/>
      <c r="S76" s="26">
        <f t="shared" si="54"/>
        <v>55.35018558982128</v>
      </c>
      <c r="T76" s="26">
        <f t="shared" si="55"/>
        <v>0.59946050106209214</v>
      </c>
      <c r="U76" s="26">
        <f t="shared" si="56"/>
        <v>19.882105447388803</v>
      </c>
      <c r="V76" s="26">
        <f t="shared" si="57"/>
        <v>6.7938855993023086</v>
      </c>
      <c r="W76" s="26">
        <f t="shared" si="58"/>
        <v>0.16984713700500506</v>
      </c>
      <c r="X76" s="26">
        <f t="shared" si="59"/>
        <v>3.6367270000759984</v>
      </c>
      <c r="Y76" s="26">
        <f t="shared" si="60"/>
        <v>7.6631031769647304</v>
      </c>
      <c r="Z76" s="26">
        <f t="shared" si="61"/>
        <v>4.6358275572745935</v>
      </c>
      <c r="AA76" s="26">
        <f t="shared" si="62"/>
        <v>1.0190827922545047</v>
      </c>
      <c r="AB76" s="26">
        <f t="shared" si="63"/>
        <v>0.24977519885069702</v>
      </c>
      <c r="AC76" s="26">
        <f t="shared" si="64"/>
        <v>100.00000000000001</v>
      </c>
      <c r="AD76" s="26"/>
      <c r="AE76" s="42">
        <f t="shared" si="65"/>
        <v>0.92203789552144066</v>
      </c>
      <c r="AF76" s="42">
        <f t="shared" si="66"/>
        <v>7.5126026890340808E-3</v>
      </c>
      <c r="AG76" s="42">
        <f t="shared" si="67"/>
        <v>0.390344264003332</v>
      </c>
      <c r="AH76" s="42">
        <f t="shared" si="68"/>
        <v>9.464899408631515E-2</v>
      </c>
      <c r="AI76" s="42">
        <f t="shared" si="69"/>
        <v>2.396477519062449E-3</v>
      </c>
      <c r="AJ76" s="42">
        <f t="shared" si="70"/>
        <v>9.0312722802080664E-2</v>
      </c>
      <c r="AK76" s="42">
        <f t="shared" si="71"/>
        <v>0.13677524414994185</v>
      </c>
      <c r="AL76" s="42">
        <f t="shared" si="72"/>
        <v>0.14972827436176223</v>
      </c>
      <c r="AM76" s="42">
        <f t="shared" si="73"/>
        <v>2.1656970167024288E-2</v>
      </c>
      <c r="AN76" s="42">
        <f t="shared" si="74"/>
        <v>3.5225030173760843E-3</v>
      </c>
      <c r="AO76" s="42">
        <f t="shared" si="75"/>
        <v>1.8189359483173695</v>
      </c>
      <c r="AP76" s="42">
        <f t="shared" si="76"/>
        <v>0.50691059043304076</v>
      </c>
      <c r="AQ76" s="42">
        <f t="shared" si="77"/>
        <v>4.1302183817872821E-3</v>
      </c>
      <c r="AR76" s="42">
        <f t="shared" si="78"/>
        <v>0.21460033508295059</v>
      </c>
      <c r="AS76" s="42">
        <f t="shared" si="79"/>
        <v>5.2035363957632176E-2</v>
      </c>
      <c r="AT76" s="42">
        <f t="shared" si="80"/>
        <v>1.317516167229166E-3</v>
      </c>
      <c r="AU76" s="42">
        <f t="shared" si="81"/>
        <v>4.9651403550315026E-2</v>
      </c>
      <c r="AV76" s="42">
        <f t="shared" si="82"/>
        <v>7.5195195452851207E-2</v>
      </c>
      <c r="AW76" s="42">
        <f t="shared" si="83"/>
        <v>8.2316408392648643E-2</v>
      </c>
      <c r="AX76" s="42">
        <f t="shared" si="84"/>
        <v>1.1906395157596589E-2</v>
      </c>
      <c r="AY76" s="42">
        <f t="shared" si="85"/>
        <v>1.9365734239485573E-3</v>
      </c>
      <c r="AZ76" s="42">
        <f t="shared" si="86"/>
        <v>0.60113339398328602</v>
      </c>
      <c r="BA76" s="42">
        <f t="shared" si="87"/>
        <v>1.0480139580525922</v>
      </c>
      <c r="BB76" s="42">
        <f t="shared" si="88"/>
        <v>0.48827792216361471</v>
      </c>
      <c r="BC76" s="43"/>
      <c r="BD76" s="16" t="s">
        <v>102</v>
      </c>
      <c r="BE76" s="122">
        <v>41.299999237060597</v>
      </c>
      <c r="BF76" s="122">
        <v>1.75</v>
      </c>
      <c r="BG76" s="122">
        <v>13.699999809265099</v>
      </c>
      <c r="BH76" s="122"/>
      <c r="BI76" s="122">
        <v>10.699999809265099</v>
      </c>
      <c r="BJ76" s="122">
        <v>15.3999996185303</v>
      </c>
      <c r="BK76" s="122">
        <v>11.800000190734901</v>
      </c>
      <c r="BL76" s="122">
        <v>0.140000000596046</v>
      </c>
      <c r="BM76" s="122">
        <v>2.7000000476837198</v>
      </c>
      <c r="BN76" s="122">
        <v>0.36000001430511502</v>
      </c>
      <c r="BO76" s="122">
        <v>0</v>
      </c>
      <c r="BP76" s="122">
        <v>0</v>
      </c>
      <c r="BQ76" s="122">
        <v>0</v>
      </c>
      <c r="BR76" s="122">
        <f t="shared" si="89"/>
        <v>97.849998727440877</v>
      </c>
      <c r="BS76" s="122"/>
      <c r="BT76" s="42">
        <v>5.9370553791489149</v>
      </c>
      <c r="BU76" s="42">
        <v>2.0629446208510851</v>
      </c>
      <c r="BV76" s="42">
        <v>0</v>
      </c>
      <c r="BW76" s="42">
        <v>8</v>
      </c>
      <c r="BX76" s="42">
        <v>0.25800973115994541</v>
      </c>
      <c r="BY76" s="42">
        <v>0.18923669064379681</v>
      </c>
      <c r="BZ76" s="42">
        <v>0</v>
      </c>
      <c r="CA76" s="42">
        <v>0.87287450638353903</v>
      </c>
      <c r="CB76" s="42">
        <v>3.2995817450874041</v>
      </c>
      <c r="CC76" s="42">
        <v>0.38029732672531491</v>
      </c>
      <c r="CD76" s="42">
        <v>0</v>
      </c>
      <c r="CE76" s="42">
        <v>5</v>
      </c>
      <c r="CF76" s="42">
        <v>0</v>
      </c>
      <c r="CG76" s="42">
        <v>3.3205641211647929E-2</v>
      </c>
      <c r="CH76" s="42">
        <v>1.7044640029398254E-2</v>
      </c>
      <c r="CI76" s="42">
        <v>1.8172931502662291</v>
      </c>
      <c r="CJ76" s="42">
        <v>0.1324565684927248</v>
      </c>
      <c r="CK76" s="42">
        <v>2</v>
      </c>
      <c r="CL76" s="42">
        <v>0.62003247865184874</v>
      </c>
      <c r="CM76" s="42">
        <v>6.6011091860882332E-2</v>
      </c>
      <c r="CN76" s="42">
        <v>0.68604357051273102</v>
      </c>
      <c r="CO76" s="24" t="s">
        <v>622</v>
      </c>
      <c r="CP76" s="24" t="s">
        <v>624</v>
      </c>
      <c r="CQ76" s="40">
        <v>0.88863626879114266</v>
      </c>
      <c r="CR76" s="42">
        <v>0.38978273446495698</v>
      </c>
      <c r="CS76" s="40">
        <v>0.37192513655948523</v>
      </c>
      <c r="CT76" s="40" t="s">
        <v>606</v>
      </c>
      <c r="CU76" s="40"/>
    </row>
    <row r="77" spans="1:99" ht="10.5" customHeight="1">
      <c r="A77" s="12">
        <v>1</v>
      </c>
      <c r="B77" s="13" t="s">
        <v>3</v>
      </c>
      <c r="C77" s="86">
        <v>1.4</v>
      </c>
      <c r="D77" s="25">
        <f t="shared" si="52"/>
        <v>1400</v>
      </c>
      <c r="E77" s="12">
        <v>1015</v>
      </c>
      <c r="F77" s="14" t="s">
        <v>0</v>
      </c>
      <c r="G77" s="15">
        <v>46.26</v>
      </c>
      <c r="H77" s="15">
        <v>2.48</v>
      </c>
      <c r="I77" s="15">
        <v>15.96</v>
      </c>
      <c r="J77" s="15">
        <v>9.3699999999999992</v>
      </c>
      <c r="K77" s="15"/>
      <c r="L77" s="15">
        <v>4.3899999999999997</v>
      </c>
      <c r="M77" s="15">
        <v>6.37</v>
      </c>
      <c r="N77" s="15">
        <v>1.37</v>
      </c>
      <c r="O77" s="15">
        <v>1.93</v>
      </c>
      <c r="P77" s="15"/>
      <c r="Q77" s="26">
        <f t="shared" si="53"/>
        <v>88.13000000000001</v>
      </c>
      <c r="R77" s="26"/>
      <c r="S77" s="26">
        <f t="shared" si="54"/>
        <v>52.490638829002599</v>
      </c>
      <c r="T77" s="26">
        <f t="shared" si="55"/>
        <v>2.8140247361851807</v>
      </c>
      <c r="U77" s="26">
        <f t="shared" si="56"/>
        <v>18.109610802223987</v>
      </c>
      <c r="V77" s="26">
        <f t="shared" si="57"/>
        <v>10.63202087824804</v>
      </c>
      <c r="W77" s="26">
        <f t="shared" si="58"/>
        <v>0</v>
      </c>
      <c r="X77" s="26">
        <f t="shared" si="59"/>
        <v>4.9812776580052187</v>
      </c>
      <c r="Y77" s="26">
        <f t="shared" si="60"/>
        <v>7.2279586973788712</v>
      </c>
      <c r="Z77" s="26">
        <f t="shared" si="61"/>
        <v>1.554521729263588</v>
      </c>
      <c r="AA77" s="26">
        <f t="shared" si="62"/>
        <v>2.1899466696924992</v>
      </c>
      <c r="AB77" s="26">
        <f t="shared" si="63"/>
        <v>0</v>
      </c>
      <c r="AC77" s="26">
        <f t="shared" si="64"/>
        <v>99.999999999999986</v>
      </c>
      <c r="AD77" s="26"/>
      <c r="AE77" s="42">
        <f t="shared" si="65"/>
        <v>0.76991826483790271</v>
      </c>
      <c r="AF77" s="42">
        <f t="shared" si="66"/>
        <v>3.1052089880775003E-2</v>
      </c>
      <c r="AG77" s="42">
        <f t="shared" si="67"/>
        <v>0.31306002878975348</v>
      </c>
      <c r="AH77" s="42">
        <f t="shared" si="68"/>
        <v>0.13042074260485159</v>
      </c>
      <c r="AI77" s="42">
        <f t="shared" si="69"/>
        <v>0</v>
      </c>
      <c r="AJ77" s="42">
        <f t="shared" si="70"/>
        <v>0.1089211103502347</v>
      </c>
      <c r="AK77" s="42">
        <f t="shared" si="71"/>
        <v>0.1135929982488489</v>
      </c>
      <c r="AL77" s="42">
        <f t="shared" si="72"/>
        <v>4.4208565038382393E-2</v>
      </c>
      <c r="AM77" s="42">
        <f t="shared" si="73"/>
        <v>4.0978385494076182E-2</v>
      </c>
      <c r="AN77" s="42">
        <f t="shared" si="74"/>
        <v>0</v>
      </c>
      <c r="AO77" s="42">
        <f t="shared" si="75"/>
        <v>1.552152185244825</v>
      </c>
      <c r="AP77" s="42">
        <f t="shared" si="76"/>
        <v>0.49603271648035047</v>
      </c>
      <c r="AQ77" s="42">
        <f t="shared" si="77"/>
        <v>2.0005828150077357E-2</v>
      </c>
      <c r="AR77" s="42">
        <f t="shared" si="78"/>
        <v>0.20169415845030281</v>
      </c>
      <c r="AS77" s="42">
        <f t="shared" si="79"/>
        <v>8.4025744282465439E-2</v>
      </c>
      <c r="AT77" s="42">
        <f t="shared" si="80"/>
        <v>0</v>
      </c>
      <c r="AU77" s="42">
        <f t="shared" si="81"/>
        <v>7.0174246691573156E-2</v>
      </c>
      <c r="AV77" s="42">
        <f t="shared" si="82"/>
        <v>7.3184188592262028E-2</v>
      </c>
      <c r="AW77" s="42">
        <f t="shared" si="83"/>
        <v>2.8482107269274796E-2</v>
      </c>
      <c r="AX77" s="42">
        <f t="shared" si="84"/>
        <v>2.6401010083693922E-2</v>
      </c>
      <c r="AY77" s="42">
        <f t="shared" si="85"/>
        <v>0</v>
      </c>
      <c r="AZ77" s="42">
        <f t="shared" si="86"/>
        <v>0.5509158338333191</v>
      </c>
      <c r="BA77" s="42">
        <f t="shared" si="87"/>
        <v>1.1973871932216358</v>
      </c>
      <c r="BB77" s="42">
        <f t="shared" si="88"/>
        <v>0.45508593254968371</v>
      </c>
      <c r="BC77" s="43"/>
      <c r="BD77" s="12">
        <v>1</v>
      </c>
      <c r="BE77" s="122">
        <v>40.72</v>
      </c>
      <c r="BF77" s="122">
        <v>4.0599999999999996</v>
      </c>
      <c r="BG77" s="122">
        <v>15.02</v>
      </c>
      <c r="BH77" s="122">
        <v>0.01</v>
      </c>
      <c r="BI77" s="122">
        <v>8.6199999999999992</v>
      </c>
      <c r="BJ77" s="122">
        <v>14.48</v>
      </c>
      <c r="BK77" s="122">
        <v>10.51</v>
      </c>
      <c r="BL77" s="122">
        <v>0.12</v>
      </c>
      <c r="BM77" s="122">
        <v>2.59</v>
      </c>
      <c r="BN77" s="122">
        <v>1.33</v>
      </c>
      <c r="BO77" s="122">
        <v>0</v>
      </c>
      <c r="BP77" s="124">
        <v>0</v>
      </c>
      <c r="BQ77" s="124">
        <v>0</v>
      </c>
      <c r="BR77" s="124">
        <f t="shared" si="89"/>
        <v>97.460000000000008</v>
      </c>
      <c r="BS77" s="124"/>
      <c r="BT77" s="42">
        <v>5.8753906363965065</v>
      </c>
      <c r="BU77" s="42">
        <v>2.1246093636034935</v>
      </c>
      <c r="BV77" s="42">
        <v>0</v>
      </c>
      <c r="BW77" s="42">
        <v>8</v>
      </c>
      <c r="BX77" s="42">
        <v>0.42940827147122462</v>
      </c>
      <c r="BY77" s="42">
        <v>0.4406575856152084</v>
      </c>
      <c r="BZ77" s="42">
        <v>1.1407064103286125E-3</v>
      </c>
      <c r="CA77" s="42">
        <v>0.51420032466371168</v>
      </c>
      <c r="CB77" s="42">
        <v>3.1139717273488556</v>
      </c>
      <c r="CC77" s="42">
        <v>0.50062138449067106</v>
      </c>
      <c r="CD77" s="42">
        <v>0</v>
      </c>
      <c r="CE77" s="42">
        <v>5</v>
      </c>
      <c r="CF77" s="42">
        <v>0</v>
      </c>
      <c r="CG77" s="42">
        <v>2.5337560177737695E-2</v>
      </c>
      <c r="CH77" s="42">
        <v>1.4663882207993728E-2</v>
      </c>
      <c r="CI77" s="42">
        <v>1.6246267977749995</v>
      </c>
      <c r="CJ77" s="42">
        <v>0.33537175983926915</v>
      </c>
      <c r="CK77" s="42">
        <v>2</v>
      </c>
      <c r="CL77" s="42">
        <v>0.38913776003381795</v>
      </c>
      <c r="CM77" s="42">
        <v>0.24477888963325628</v>
      </c>
      <c r="CN77" s="42">
        <v>0.63391664966707428</v>
      </c>
      <c r="CO77" s="24" t="s">
        <v>622</v>
      </c>
      <c r="CP77" s="24" t="s">
        <v>624</v>
      </c>
      <c r="CQ77" s="40">
        <v>0.85550303232096436</v>
      </c>
      <c r="CR77" s="42">
        <v>0.33396291420584157</v>
      </c>
      <c r="CS77" s="40">
        <v>0.27890970948778571</v>
      </c>
      <c r="CT77" s="40" t="s">
        <v>606</v>
      </c>
      <c r="CU77" s="40"/>
    </row>
    <row r="78" spans="1:99" ht="10.5" customHeight="1">
      <c r="A78" s="12">
        <v>3</v>
      </c>
      <c r="B78" s="13" t="s">
        <v>3</v>
      </c>
      <c r="C78" s="86">
        <v>1.4</v>
      </c>
      <c r="D78" s="25">
        <f t="shared" si="52"/>
        <v>1400</v>
      </c>
      <c r="E78" s="12">
        <v>1015</v>
      </c>
      <c r="F78" s="14" t="s">
        <v>0</v>
      </c>
      <c r="G78" s="15">
        <v>44.93</v>
      </c>
      <c r="H78" s="15">
        <v>2.77</v>
      </c>
      <c r="I78" s="15">
        <v>15.19</v>
      </c>
      <c r="J78" s="15">
        <v>10.11</v>
      </c>
      <c r="K78" s="15"/>
      <c r="L78" s="15">
        <v>5.15</v>
      </c>
      <c r="M78" s="15">
        <v>6.61</v>
      </c>
      <c r="N78" s="15">
        <v>1.79</v>
      </c>
      <c r="O78" s="15">
        <v>1.59</v>
      </c>
      <c r="P78" s="15"/>
      <c r="Q78" s="26">
        <f t="shared" si="53"/>
        <v>88.140000000000015</v>
      </c>
      <c r="R78" s="26"/>
      <c r="S78" s="26">
        <f t="shared" si="54"/>
        <v>50.975720444746983</v>
      </c>
      <c r="T78" s="26">
        <f t="shared" si="55"/>
        <v>3.1427274790106643</v>
      </c>
      <c r="U78" s="26">
        <f t="shared" si="56"/>
        <v>17.233945995007936</v>
      </c>
      <c r="V78" s="26">
        <f t="shared" si="57"/>
        <v>11.470388019060582</v>
      </c>
      <c r="W78" s="26">
        <f t="shared" si="58"/>
        <v>0</v>
      </c>
      <c r="X78" s="26">
        <f t="shared" si="59"/>
        <v>5.8429770819151345</v>
      </c>
      <c r="Y78" s="26">
        <f t="shared" si="60"/>
        <v>7.4994327206716571</v>
      </c>
      <c r="Z78" s="26">
        <f t="shared" si="61"/>
        <v>2.0308599954617654</v>
      </c>
      <c r="AA78" s="26">
        <f t="shared" si="62"/>
        <v>1.8039482641252551</v>
      </c>
      <c r="AB78" s="26">
        <f t="shared" si="63"/>
        <v>0</v>
      </c>
      <c r="AC78" s="26">
        <f t="shared" si="64"/>
        <v>99.999999999999986</v>
      </c>
      <c r="AD78" s="26"/>
      <c r="AE78" s="42">
        <f t="shared" si="65"/>
        <v>0.74778269864174174</v>
      </c>
      <c r="AF78" s="42">
        <f t="shared" si="66"/>
        <v>3.4683181036188206E-2</v>
      </c>
      <c r="AG78" s="42">
        <f t="shared" si="67"/>
        <v>0.29795625547094956</v>
      </c>
      <c r="AH78" s="42">
        <f t="shared" si="68"/>
        <v>0.14072077990768941</v>
      </c>
      <c r="AI78" s="42">
        <f t="shared" si="69"/>
        <v>0</v>
      </c>
      <c r="AJ78" s="42">
        <f t="shared" si="70"/>
        <v>0.12777761236986532</v>
      </c>
      <c r="AK78" s="42">
        <f t="shared" si="71"/>
        <v>0.11787279724095624</v>
      </c>
      <c r="AL78" s="42">
        <f t="shared" si="72"/>
        <v>5.7761555780076267E-2</v>
      </c>
      <c r="AM78" s="42">
        <f t="shared" si="73"/>
        <v>3.3759395303409913E-2</v>
      </c>
      <c r="AN78" s="42">
        <f t="shared" si="74"/>
        <v>0</v>
      </c>
      <c r="AO78" s="42">
        <f t="shared" si="75"/>
        <v>1.5583142757508768</v>
      </c>
      <c r="AP78" s="42">
        <f t="shared" si="76"/>
        <v>0.47986642378760291</v>
      </c>
      <c r="AQ78" s="42">
        <f t="shared" si="77"/>
        <v>2.2256858950660673E-2</v>
      </c>
      <c r="AR78" s="42">
        <f t="shared" si="78"/>
        <v>0.19120421349369898</v>
      </c>
      <c r="AS78" s="42">
        <f t="shared" si="79"/>
        <v>9.0303209113503646E-2</v>
      </c>
      <c r="AT78" s="42">
        <f t="shared" si="80"/>
        <v>0</v>
      </c>
      <c r="AU78" s="42">
        <f t="shared" si="81"/>
        <v>8.1997331576966676E-2</v>
      </c>
      <c r="AV78" s="42">
        <f t="shared" si="82"/>
        <v>7.5641222746393053E-2</v>
      </c>
      <c r="AW78" s="42">
        <f t="shared" si="83"/>
        <v>3.7066692309061823E-2</v>
      </c>
      <c r="AX78" s="42">
        <f t="shared" si="84"/>
        <v>2.1664048022112151E-2</v>
      </c>
      <c r="AY78" s="42">
        <f t="shared" si="85"/>
        <v>0</v>
      </c>
      <c r="AZ78" s="42">
        <f t="shared" si="86"/>
        <v>0.53859716411877689</v>
      </c>
      <c r="BA78" s="42">
        <f t="shared" si="87"/>
        <v>1.1012944857692188</v>
      </c>
      <c r="BB78" s="42">
        <f t="shared" si="88"/>
        <v>0.47589712283184854</v>
      </c>
      <c r="BC78" s="43"/>
      <c r="BD78" s="12">
        <v>3</v>
      </c>
      <c r="BE78" s="122">
        <v>40.630000000000003</v>
      </c>
      <c r="BF78" s="122">
        <v>3.98</v>
      </c>
      <c r="BG78" s="122">
        <v>14.69</v>
      </c>
      <c r="BH78" s="122">
        <v>0.02</v>
      </c>
      <c r="BI78" s="122">
        <v>9.02</v>
      </c>
      <c r="BJ78" s="122">
        <v>14.11</v>
      </c>
      <c r="BK78" s="122">
        <v>10.08</v>
      </c>
      <c r="BL78" s="122">
        <v>0.13</v>
      </c>
      <c r="BM78" s="122">
        <v>2.85</v>
      </c>
      <c r="BN78" s="122">
        <v>1.1399999999999999</v>
      </c>
      <c r="BO78" s="122">
        <v>0</v>
      </c>
      <c r="BP78" s="124">
        <v>0</v>
      </c>
      <c r="BQ78" s="124">
        <v>0</v>
      </c>
      <c r="BR78" s="124">
        <f t="shared" si="89"/>
        <v>96.649999999999991</v>
      </c>
      <c r="BS78" s="124"/>
      <c r="BT78" s="42">
        <v>5.9116784899390371</v>
      </c>
      <c r="BU78" s="42">
        <v>2.0883215100609629</v>
      </c>
      <c r="BV78" s="42">
        <v>0</v>
      </c>
      <c r="BW78" s="42">
        <v>8</v>
      </c>
      <c r="BX78" s="42">
        <v>0.4305775345145979</v>
      </c>
      <c r="BY78" s="42">
        <v>0.43560544124068656</v>
      </c>
      <c r="BZ78" s="42">
        <v>2.3005881828309675E-3</v>
      </c>
      <c r="CA78" s="42">
        <v>0.54224120347404181</v>
      </c>
      <c r="CB78" s="42">
        <v>3.0599062729401112</v>
      </c>
      <c r="CC78" s="42">
        <v>0.52936895964773178</v>
      </c>
      <c r="CD78" s="42">
        <v>0</v>
      </c>
      <c r="CE78" s="42">
        <v>5</v>
      </c>
      <c r="CF78" s="42">
        <v>0</v>
      </c>
      <c r="CG78" s="42">
        <v>2.5964624299745775E-2</v>
      </c>
      <c r="CH78" s="42">
        <v>1.6019393758141477E-2</v>
      </c>
      <c r="CI78" s="42">
        <v>1.5712541418141344</v>
      </c>
      <c r="CJ78" s="42">
        <v>0.38676184012797843</v>
      </c>
      <c r="CK78" s="42">
        <v>2</v>
      </c>
      <c r="CL78" s="42">
        <v>0.41717919961061412</v>
      </c>
      <c r="CM78" s="42">
        <v>0.21157394192548559</v>
      </c>
      <c r="CN78" s="42">
        <v>0.62875314153609974</v>
      </c>
      <c r="CO78" s="24" t="s">
        <v>622</v>
      </c>
      <c r="CP78" s="24" t="s">
        <v>624</v>
      </c>
      <c r="CQ78" s="40">
        <v>0.84639094335899134</v>
      </c>
      <c r="CR78" s="42">
        <v>0.35862376191754292</v>
      </c>
      <c r="CS78" s="40">
        <v>0.32563838877941509</v>
      </c>
      <c r="CT78" s="40" t="s">
        <v>606</v>
      </c>
      <c r="CU78" s="40"/>
    </row>
    <row r="79" spans="1:99" ht="10.5" customHeight="1">
      <c r="A79" s="12">
        <v>16</v>
      </c>
      <c r="B79" s="13" t="s">
        <v>1</v>
      </c>
      <c r="C79" s="86">
        <v>1.4</v>
      </c>
      <c r="D79" s="25">
        <f t="shared" si="52"/>
        <v>1400</v>
      </c>
      <c r="E79" s="12">
        <v>1075</v>
      </c>
      <c r="F79" s="14" t="s">
        <v>0</v>
      </c>
      <c r="G79" s="15">
        <v>41.53</v>
      </c>
      <c r="H79" s="15">
        <v>5.39</v>
      </c>
      <c r="I79" s="15">
        <v>13.22</v>
      </c>
      <c r="J79" s="15">
        <v>8.01</v>
      </c>
      <c r="K79" s="15"/>
      <c r="L79" s="15">
        <v>7.98</v>
      </c>
      <c r="M79" s="15">
        <v>9.5399999999999991</v>
      </c>
      <c r="N79" s="15">
        <v>2.99</v>
      </c>
      <c r="O79" s="15">
        <v>1.38</v>
      </c>
      <c r="P79" s="15"/>
      <c r="Q79" s="26">
        <f t="shared" si="53"/>
        <v>90.04</v>
      </c>
      <c r="R79" s="26"/>
      <c r="S79" s="26">
        <f t="shared" si="54"/>
        <v>46.123944913371837</v>
      </c>
      <c r="T79" s="26">
        <f t="shared" si="55"/>
        <v>5.9862283429586842</v>
      </c>
      <c r="U79" s="26">
        <f t="shared" si="56"/>
        <v>14.682363394047091</v>
      </c>
      <c r="V79" s="26">
        <f t="shared" si="57"/>
        <v>8.8960462016881383</v>
      </c>
      <c r="W79" s="26">
        <f t="shared" si="58"/>
        <v>0</v>
      </c>
      <c r="X79" s="26">
        <f t="shared" si="59"/>
        <v>8.8627276765881842</v>
      </c>
      <c r="Y79" s="26">
        <f t="shared" si="60"/>
        <v>10.595290981785871</v>
      </c>
      <c r="Z79" s="26">
        <f t="shared" si="61"/>
        <v>3.3207463349622395</v>
      </c>
      <c r="AA79" s="26">
        <f t="shared" si="62"/>
        <v>1.5326521545979563</v>
      </c>
      <c r="AB79" s="26">
        <f t="shared" si="63"/>
        <v>0</v>
      </c>
      <c r="AC79" s="26">
        <f t="shared" si="64"/>
        <v>99.999999999999986</v>
      </c>
      <c r="AD79" s="26"/>
      <c r="AE79" s="42">
        <f t="shared" si="65"/>
        <v>0.69119553693726987</v>
      </c>
      <c r="AF79" s="42">
        <f t="shared" si="66"/>
        <v>6.7488211474748899E-2</v>
      </c>
      <c r="AG79" s="42">
        <f t="shared" si="67"/>
        <v>0.25931413412284093</v>
      </c>
      <c r="AH79" s="42">
        <f t="shared" si="68"/>
        <v>0.11149094431855511</v>
      </c>
      <c r="AI79" s="42">
        <f t="shared" si="69"/>
        <v>0</v>
      </c>
      <c r="AJ79" s="42">
        <f t="shared" si="70"/>
        <v>0.19799327120612142</v>
      </c>
      <c r="AK79" s="42">
        <f t="shared" si="71"/>
        <v>0.17012200993626664</v>
      </c>
      <c r="AL79" s="42">
        <f t="shared" si="72"/>
        <v>9.6484386470630193E-2</v>
      </c>
      <c r="AM79" s="42">
        <f t="shared" si="73"/>
        <v>2.9300607244468979E-2</v>
      </c>
      <c r="AN79" s="42">
        <f t="shared" si="74"/>
        <v>0</v>
      </c>
      <c r="AO79" s="42">
        <f t="shared" si="75"/>
        <v>1.6233891017109021</v>
      </c>
      <c r="AP79" s="42">
        <f t="shared" si="76"/>
        <v>0.42577317798229253</v>
      </c>
      <c r="AQ79" s="42">
        <f t="shared" si="77"/>
        <v>4.1572418715650213E-2</v>
      </c>
      <c r="AR79" s="42">
        <f t="shared" si="78"/>
        <v>0.15973627878217722</v>
      </c>
      <c r="AS79" s="42">
        <f t="shared" si="79"/>
        <v>6.8677893797028669E-2</v>
      </c>
      <c r="AT79" s="42">
        <f t="shared" si="80"/>
        <v>0</v>
      </c>
      <c r="AU79" s="42">
        <f t="shared" si="81"/>
        <v>0.12196291757623284</v>
      </c>
      <c r="AV79" s="42">
        <f t="shared" si="82"/>
        <v>0.10479435260281947</v>
      </c>
      <c r="AW79" s="42">
        <f t="shared" si="83"/>
        <v>5.9433925217894194E-2</v>
      </c>
      <c r="AX79" s="42">
        <f t="shared" si="84"/>
        <v>1.8049035325904829E-2</v>
      </c>
      <c r="AY79" s="42">
        <f t="shared" si="85"/>
        <v>0</v>
      </c>
      <c r="AZ79" s="42">
        <f t="shared" si="86"/>
        <v>0.50325613852609152</v>
      </c>
      <c r="BA79" s="42">
        <f t="shared" si="87"/>
        <v>0.56310471380861804</v>
      </c>
      <c r="BB79" s="42">
        <f t="shared" si="88"/>
        <v>0.6397524050474056</v>
      </c>
      <c r="BC79" s="43"/>
      <c r="BD79" s="12">
        <v>16</v>
      </c>
      <c r="BE79" s="122">
        <v>43.44</v>
      </c>
      <c r="BF79" s="122">
        <v>3.86</v>
      </c>
      <c r="BG79" s="122">
        <v>12.35</v>
      </c>
      <c r="BH79" s="122">
        <v>0.01</v>
      </c>
      <c r="BI79" s="122">
        <v>4.82</v>
      </c>
      <c r="BJ79" s="122">
        <v>18.170000000000002</v>
      </c>
      <c r="BK79" s="122">
        <v>11.32</v>
      </c>
      <c r="BL79" s="122">
        <v>0.01</v>
      </c>
      <c r="BM79" s="122">
        <v>2.62</v>
      </c>
      <c r="BN79" s="122">
        <v>1.55</v>
      </c>
      <c r="BO79" s="122">
        <v>0</v>
      </c>
      <c r="BP79" s="124">
        <v>0</v>
      </c>
      <c r="BQ79" s="124">
        <v>0</v>
      </c>
      <c r="BR79" s="124">
        <f t="shared" si="89"/>
        <v>98.15</v>
      </c>
      <c r="BS79" s="124"/>
      <c r="BT79" s="42">
        <v>6.1556820894523208</v>
      </c>
      <c r="BU79" s="42">
        <v>1.8443179105476792</v>
      </c>
      <c r="BV79" s="42">
        <v>0</v>
      </c>
      <c r="BW79" s="42">
        <v>8</v>
      </c>
      <c r="BX79" s="42">
        <v>0.21810775773787006</v>
      </c>
      <c r="BY79" s="42">
        <v>0.41145269400320988</v>
      </c>
      <c r="BZ79" s="42">
        <v>1.1202920927793646E-3</v>
      </c>
      <c r="CA79" s="42">
        <v>0.28383258388207366</v>
      </c>
      <c r="CB79" s="42">
        <v>3.8375886336498426</v>
      </c>
      <c r="CC79" s="42">
        <v>0.24789803863422399</v>
      </c>
      <c r="CD79" s="42">
        <v>0</v>
      </c>
      <c r="CE79" s="42">
        <v>5</v>
      </c>
      <c r="CF79" s="42">
        <v>0</v>
      </c>
      <c r="CG79" s="42">
        <v>3.9480959314856179E-2</v>
      </c>
      <c r="CH79" s="42">
        <v>1.2001211952462336E-3</v>
      </c>
      <c r="CI79" s="42">
        <v>1.7185204791859696</v>
      </c>
      <c r="CJ79" s="42">
        <v>0.24079844030392805</v>
      </c>
      <c r="CK79" s="42">
        <v>2</v>
      </c>
      <c r="CL79" s="42">
        <v>0.47898692469974002</v>
      </c>
      <c r="CM79" s="42">
        <v>0.28016340443272775</v>
      </c>
      <c r="CN79" s="42">
        <v>0.75915032913246772</v>
      </c>
      <c r="CO79" s="24" t="s">
        <v>622</v>
      </c>
      <c r="CP79" s="24" t="s">
        <v>624</v>
      </c>
      <c r="CQ79" s="40">
        <v>0.93033181745533222</v>
      </c>
      <c r="CR79" s="42">
        <v>0.14881669287942331</v>
      </c>
      <c r="CS79" s="40">
        <v>0.26427889738817129</v>
      </c>
      <c r="CT79" s="40" t="s">
        <v>606</v>
      </c>
      <c r="CU79" s="40"/>
    </row>
    <row r="80" spans="1:99" ht="10.5" customHeight="1">
      <c r="A80" s="12">
        <v>17</v>
      </c>
      <c r="B80" s="13" t="s">
        <v>2</v>
      </c>
      <c r="C80" s="86">
        <v>1.4</v>
      </c>
      <c r="D80" s="25">
        <f t="shared" si="52"/>
        <v>1400</v>
      </c>
      <c r="E80" s="12">
        <v>975</v>
      </c>
      <c r="F80" s="14" t="s">
        <v>0</v>
      </c>
      <c r="G80" s="15">
        <v>53.2</v>
      </c>
      <c r="H80" s="15">
        <v>0.44</v>
      </c>
      <c r="I80" s="15">
        <v>19.420000000000002</v>
      </c>
      <c r="J80" s="15">
        <v>9.25</v>
      </c>
      <c r="K80" s="15"/>
      <c r="L80" s="15">
        <v>1.36</v>
      </c>
      <c r="M80" s="15">
        <v>2.76</v>
      </c>
      <c r="N80" s="15">
        <v>5.15</v>
      </c>
      <c r="O80" s="15">
        <v>3.42</v>
      </c>
      <c r="P80" s="15"/>
      <c r="Q80" s="26">
        <f t="shared" si="53"/>
        <v>95.000000000000014</v>
      </c>
      <c r="R80" s="26"/>
      <c r="S80" s="26">
        <f t="shared" si="54"/>
        <v>55.999999999999993</v>
      </c>
      <c r="T80" s="26">
        <f t="shared" si="55"/>
        <v>0.46315789473684205</v>
      </c>
      <c r="U80" s="26">
        <f t="shared" si="56"/>
        <v>20.442105263157895</v>
      </c>
      <c r="V80" s="26">
        <f t="shared" si="57"/>
        <v>9.7368421052631557</v>
      </c>
      <c r="W80" s="26">
        <f t="shared" si="58"/>
        <v>0</v>
      </c>
      <c r="X80" s="26">
        <f t="shared" si="59"/>
        <v>1.4315789473684208</v>
      </c>
      <c r="Y80" s="26">
        <f t="shared" si="60"/>
        <v>2.9052631578947361</v>
      </c>
      <c r="Z80" s="26">
        <f t="shared" si="61"/>
        <v>5.4210526315789469</v>
      </c>
      <c r="AA80" s="26">
        <f t="shared" si="62"/>
        <v>3.5999999999999996</v>
      </c>
      <c r="AB80" s="26">
        <f t="shared" si="63"/>
        <v>0</v>
      </c>
      <c r="AC80" s="26">
        <f t="shared" si="64"/>
        <v>99.999999999999986</v>
      </c>
      <c r="AD80" s="26"/>
      <c r="AE80" s="42">
        <f t="shared" si="65"/>
        <v>0.88542264784644242</v>
      </c>
      <c r="AF80" s="42">
        <f t="shared" si="66"/>
        <v>5.5092417530407259E-3</v>
      </c>
      <c r="AG80" s="42">
        <f t="shared" si="67"/>
        <v>0.38092893227424895</v>
      </c>
      <c r="AH80" s="42">
        <f t="shared" si="68"/>
        <v>0.12875046628547251</v>
      </c>
      <c r="AI80" s="42">
        <f t="shared" si="69"/>
        <v>0</v>
      </c>
      <c r="AJ80" s="42">
        <f t="shared" si="70"/>
        <v>3.3743214140391622E-2</v>
      </c>
      <c r="AK80" s="42">
        <f t="shared" si="71"/>
        <v>4.9217688409234371E-2</v>
      </c>
      <c r="AL80" s="42">
        <f t="shared" si="72"/>
        <v>0.16618548171362724</v>
      </c>
      <c r="AM80" s="42">
        <f t="shared" si="73"/>
        <v>7.2614548388466607E-2</v>
      </c>
      <c r="AN80" s="42">
        <f t="shared" si="74"/>
        <v>0</v>
      </c>
      <c r="AO80" s="42">
        <f t="shared" si="75"/>
        <v>1.7223722208109244</v>
      </c>
      <c r="AP80" s="42">
        <f t="shared" si="76"/>
        <v>0.51407160261187279</v>
      </c>
      <c r="AQ80" s="42">
        <f t="shared" si="77"/>
        <v>3.1986359780273709E-3</v>
      </c>
      <c r="AR80" s="42">
        <f t="shared" si="78"/>
        <v>0.22116527871942837</v>
      </c>
      <c r="AS80" s="42">
        <f t="shared" si="79"/>
        <v>7.4751824680994006E-2</v>
      </c>
      <c r="AT80" s="42">
        <f t="shared" si="80"/>
        <v>0</v>
      </c>
      <c r="AU80" s="42">
        <f t="shared" si="81"/>
        <v>1.9591127709029526E-2</v>
      </c>
      <c r="AV80" s="42">
        <f t="shared" si="82"/>
        <v>2.8575523812188391E-2</v>
      </c>
      <c r="AW80" s="42">
        <f t="shared" si="83"/>
        <v>9.6486392259266737E-2</v>
      </c>
      <c r="AX80" s="42">
        <f t="shared" si="84"/>
        <v>4.2159614229192774E-2</v>
      </c>
      <c r="AY80" s="42">
        <f t="shared" si="85"/>
        <v>0</v>
      </c>
      <c r="AZ80" s="42">
        <f t="shared" si="86"/>
        <v>0.65271760910033227</v>
      </c>
      <c r="BA80" s="42">
        <f t="shared" si="87"/>
        <v>3.8155958039383808</v>
      </c>
      <c r="BB80" s="42">
        <f t="shared" si="88"/>
        <v>0.20765862433515728</v>
      </c>
      <c r="BC80" s="43"/>
      <c r="BD80" s="12">
        <v>17</v>
      </c>
      <c r="BE80" s="122">
        <v>38.700000000000003</v>
      </c>
      <c r="BF80" s="122">
        <v>2.94</v>
      </c>
      <c r="BG80" s="122">
        <v>15.16</v>
      </c>
      <c r="BH80" s="122"/>
      <c r="BI80" s="122">
        <v>19.059999999999999</v>
      </c>
      <c r="BJ80" s="122">
        <v>8.14</v>
      </c>
      <c r="BK80" s="122">
        <v>9.57</v>
      </c>
      <c r="BL80" s="122">
        <v>0.02</v>
      </c>
      <c r="BM80" s="122">
        <v>2.96</v>
      </c>
      <c r="BN80" s="122">
        <v>1.27</v>
      </c>
      <c r="BO80" s="122">
        <v>0</v>
      </c>
      <c r="BP80" s="124">
        <v>0</v>
      </c>
      <c r="BQ80" s="124">
        <v>0</v>
      </c>
      <c r="BR80" s="124">
        <f t="shared" si="89"/>
        <v>97.819999999999979</v>
      </c>
      <c r="BS80" s="124"/>
      <c r="BT80" s="42">
        <v>5.7761968682042051</v>
      </c>
      <c r="BU80" s="42">
        <v>2.2238031317957949</v>
      </c>
      <c r="BV80" s="42">
        <v>0</v>
      </c>
      <c r="BW80" s="42">
        <v>8</v>
      </c>
      <c r="BX80" s="42">
        <v>0.44278047286499911</v>
      </c>
      <c r="BY80" s="42">
        <v>0.3300840898289899</v>
      </c>
      <c r="BZ80" s="42">
        <v>0</v>
      </c>
      <c r="CA80" s="42">
        <v>1.0313760469503492</v>
      </c>
      <c r="CB80" s="42">
        <v>1.81080861683164</v>
      </c>
      <c r="CC80" s="42">
        <v>1.3477503649810476</v>
      </c>
      <c r="CD80" s="42">
        <v>2.5281320666349669E-3</v>
      </c>
      <c r="CE80" s="42">
        <v>4.9653277235236608</v>
      </c>
      <c r="CF80" s="42">
        <v>0</v>
      </c>
      <c r="CG80" s="42">
        <v>0</v>
      </c>
      <c r="CH80" s="42">
        <v>0</v>
      </c>
      <c r="CI80" s="42">
        <v>1.5302587748607341</v>
      </c>
      <c r="CJ80" s="42">
        <v>0.46974122513926586</v>
      </c>
      <c r="CK80" s="42">
        <v>2</v>
      </c>
      <c r="CL80" s="42">
        <v>0.38677991729441374</v>
      </c>
      <c r="CM80" s="42">
        <v>0.24178429311999078</v>
      </c>
      <c r="CN80" s="42">
        <v>0.62856421041440447</v>
      </c>
      <c r="CO80" s="24" t="s">
        <v>622</v>
      </c>
      <c r="CP80" s="24" t="s">
        <v>624</v>
      </c>
      <c r="CQ80" s="40">
        <v>0.57330213786048168</v>
      </c>
      <c r="CR80" s="42">
        <v>1.313584543347754</v>
      </c>
      <c r="CS80" s="40">
        <v>0.34426721561856699</v>
      </c>
      <c r="CT80" s="40" t="s">
        <v>606</v>
      </c>
      <c r="CU80" s="40"/>
    </row>
    <row r="81" spans="1:99" ht="10.5" customHeight="1">
      <c r="A81" s="12">
        <v>18</v>
      </c>
      <c r="B81" s="13" t="s">
        <v>2</v>
      </c>
      <c r="C81" s="86">
        <v>1.4</v>
      </c>
      <c r="D81" s="25">
        <f t="shared" si="52"/>
        <v>1400</v>
      </c>
      <c r="E81" s="12">
        <v>1015</v>
      </c>
      <c r="F81" s="14" t="s">
        <v>0</v>
      </c>
      <c r="G81" s="15">
        <v>50.47</v>
      </c>
      <c r="H81" s="15">
        <v>0.75</v>
      </c>
      <c r="I81" s="15">
        <v>18.52</v>
      </c>
      <c r="J81" s="15">
        <v>11.62</v>
      </c>
      <c r="K81" s="15"/>
      <c r="L81" s="15">
        <v>1.93</v>
      </c>
      <c r="M81" s="15">
        <v>3.67</v>
      </c>
      <c r="N81" s="15">
        <v>4.17</v>
      </c>
      <c r="O81" s="15">
        <v>3.27</v>
      </c>
      <c r="P81" s="15"/>
      <c r="Q81" s="26">
        <f t="shared" si="53"/>
        <v>94.4</v>
      </c>
      <c r="R81" s="26"/>
      <c r="S81" s="26">
        <f t="shared" si="54"/>
        <v>53.463983050847453</v>
      </c>
      <c r="T81" s="26">
        <f t="shared" si="55"/>
        <v>0.79449152542372881</v>
      </c>
      <c r="U81" s="26">
        <f t="shared" si="56"/>
        <v>19.618644067796609</v>
      </c>
      <c r="V81" s="26">
        <f t="shared" si="57"/>
        <v>12.309322033898304</v>
      </c>
      <c r="W81" s="26">
        <f t="shared" si="58"/>
        <v>0</v>
      </c>
      <c r="X81" s="26">
        <f t="shared" si="59"/>
        <v>2.0444915254237284</v>
      </c>
      <c r="Y81" s="26">
        <f t="shared" si="60"/>
        <v>3.8877118644067794</v>
      </c>
      <c r="Z81" s="26">
        <f t="shared" si="61"/>
        <v>4.4173728813559316</v>
      </c>
      <c r="AA81" s="26">
        <f t="shared" si="62"/>
        <v>3.4639830508474572</v>
      </c>
      <c r="AB81" s="26">
        <f t="shared" si="63"/>
        <v>0</v>
      </c>
      <c r="AC81" s="26">
        <f t="shared" si="64"/>
        <v>99.999999999999986</v>
      </c>
      <c r="AD81" s="26"/>
      <c r="AE81" s="42">
        <f t="shared" si="65"/>
        <v>0.83998648565432232</v>
      </c>
      <c r="AF81" s="42">
        <f t="shared" si="66"/>
        <v>9.3907529881376017E-3</v>
      </c>
      <c r="AG81" s="42">
        <f t="shared" si="67"/>
        <v>0.36327517125227032</v>
      </c>
      <c r="AH81" s="42">
        <f t="shared" si="68"/>
        <v>0.16173842359320978</v>
      </c>
      <c r="AI81" s="42">
        <f t="shared" si="69"/>
        <v>0</v>
      </c>
      <c r="AJ81" s="42">
        <f t="shared" si="70"/>
        <v>4.7885590655114572E-2</v>
      </c>
      <c r="AK81" s="42">
        <f t="shared" si="71"/>
        <v>6.5445259587641358E-2</v>
      </c>
      <c r="AL81" s="42">
        <f t="shared" si="72"/>
        <v>0.13456183664967486</v>
      </c>
      <c r="AM81" s="42">
        <f t="shared" si="73"/>
        <v>6.9429699774937362E-2</v>
      </c>
      <c r="AN81" s="42">
        <f t="shared" si="74"/>
        <v>0</v>
      </c>
      <c r="AO81" s="42">
        <f t="shared" si="75"/>
        <v>1.691713220155308</v>
      </c>
      <c r="AP81" s="42">
        <f t="shared" si="76"/>
        <v>0.49653007120037002</v>
      </c>
      <c r="AQ81" s="42">
        <f t="shared" si="77"/>
        <v>5.5510312718815794E-3</v>
      </c>
      <c r="AR81" s="42">
        <f t="shared" si="78"/>
        <v>0.21473803415623824</v>
      </c>
      <c r="AS81" s="42">
        <f t="shared" si="79"/>
        <v>9.5606289332160782E-2</v>
      </c>
      <c r="AT81" s="42">
        <f t="shared" si="80"/>
        <v>0</v>
      </c>
      <c r="AU81" s="42">
        <f t="shared" si="81"/>
        <v>2.8305974135922653E-2</v>
      </c>
      <c r="AV81" s="42">
        <f t="shared" si="82"/>
        <v>3.8685788352255793E-2</v>
      </c>
      <c r="AW81" s="42">
        <f t="shared" si="83"/>
        <v>7.9541753913421206E-2</v>
      </c>
      <c r="AX81" s="42">
        <f t="shared" si="84"/>
        <v>4.1041057637749831E-2</v>
      </c>
      <c r="AY81" s="42">
        <f t="shared" si="85"/>
        <v>0</v>
      </c>
      <c r="AZ81" s="42">
        <f t="shared" si="86"/>
        <v>0.61711288275154097</v>
      </c>
      <c r="BA81" s="42">
        <f t="shared" si="87"/>
        <v>3.377601098378324</v>
      </c>
      <c r="BB81" s="42">
        <f t="shared" si="88"/>
        <v>0.22843561519811584</v>
      </c>
      <c r="BC81" s="43"/>
      <c r="BD81" s="12">
        <v>18</v>
      </c>
      <c r="BE81" s="122">
        <v>38.6</v>
      </c>
      <c r="BF81" s="122">
        <v>3.84</v>
      </c>
      <c r="BG81" s="122">
        <v>15.56</v>
      </c>
      <c r="BH81" s="122">
        <v>0.01</v>
      </c>
      <c r="BI81" s="122">
        <v>16.559999999999999</v>
      </c>
      <c r="BJ81" s="122">
        <v>9.34</v>
      </c>
      <c r="BK81" s="122">
        <v>9.7100000000000009</v>
      </c>
      <c r="BL81" s="122">
        <v>0.01</v>
      </c>
      <c r="BM81" s="122">
        <v>2.79</v>
      </c>
      <c r="BN81" s="122">
        <v>1.36</v>
      </c>
      <c r="BO81" s="122">
        <v>0</v>
      </c>
      <c r="BP81" s="124">
        <v>0</v>
      </c>
      <c r="BQ81" s="124">
        <v>0</v>
      </c>
      <c r="BR81" s="124">
        <f t="shared" si="89"/>
        <v>97.780000000000015</v>
      </c>
      <c r="BS81" s="124"/>
      <c r="BT81" s="42">
        <v>5.714806275435472</v>
      </c>
      <c r="BU81" s="42">
        <v>2.285193724564528</v>
      </c>
      <c r="BV81" s="42">
        <v>0</v>
      </c>
      <c r="BW81" s="42">
        <v>8</v>
      </c>
      <c r="BX81" s="42">
        <v>0.42967467513609714</v>
      </c>
      <c r="BY81" s="42">
        <v>0.42765314696879397</v>
      </c>
      <c r="BZ81" s="42">
        <v>1.1704668360993313E-3</v>
      </c>
      <c r="CA81" s="42">
        <v>0.91884620514898074</v>
      </c>
      <c r="CB81" s="42">
        <v>2.0610010372996865</v>
      </c>
      <c r="CC81" s="42">
        <v>1.1315516603676468</v>
      </c>
      <c r="CD81" s="42">
        <v>1.2538712603519689E-3</v>
      </c>
      <c r="CE81" s="42">
        <v>4.9711510630176567</v>
      </c>
      <c r="CF81" s="42">
        <v>0</v>
      </c>
      <c r="CG81" s="42">
        <v>0</v>
      </c>
      <c r="CH81" s="42">
        <v>0</v>
      </c>
      <c r="CI81" s="42">
        <v>1.5401228248983061</v>
      </c>
      <c r="CJ81" s="42">
        <v>0.4598771751016939</v>
      </c>
      <c r="CK81" s="42">
        <v>2</v>
      </c>
      <c r="CL81" s="42">
        <v>0.3409407145517005</v>
      </c>
      <c r="CM81" s="42">
        <v>0.25683041802045664</v>
      </c>
      <c r="CN81" s="42">
        <v>0.59777113257215708</v>
      </c>
      <c r="CO81" s="24" t="s">
        <v>622</v>
      </c>
      <c r="CP81" s="24" t="s">
        <v>624</v>
      </c>
      <c r="CQ81" s="40">
        <v>0.64556523649729414</v>
      </c>
      <c r="CR81" s="42">
        <v>0.99465620068266258</v>
      </c>
      <c r="CS81" s="40">
        <v>0.29448598923070679</v>
      </c>
      <c r="CT81" s="40" t="s">
        <v>606</v>
      </c>
      <c r="CU81" s="40"/>
    </row>
    <row r="82" spans="1:99" ht="10.5" customHeight="1">
      <c r="A82" s="12">
        <v>25</v>
      </c>
      <c r="B82" s="13" t="s">
        <v>1</v>
      </c>
      <c r="C82" s="86">
        <v>1.4</v>
      </c>
      <c r="D82" s="25">
        <f t="shared" si="52"/>
        <v>1400</v>
      </c>
      <c r="E82" s="12">
        <v>1030</v>
      </c>
      <c r="F82" s="14" t="s">
        <v>0</v>
      </c>
      <c r="G82" s="15">
        <v>43.35</v>
      </c>
      <c r="H82" s="15">
        <v>3.15</v>
      </c>
      <c r="I82" s="15">
        <v>13.79</v>
      </c>
      <c r="J82" s="15">
        <v>13.14</v>
      </c>
      <c r="K82" s="15"/>
      <c r="L82" s="15">
        <v>3.32</v>
      </c>
      <c r="M82" s="15">
        <v>7.02</v>
      </c>
      <c r="N82" s="15">
        <v>3.22</v>
      </c>
      <c r="O82" s="15">
        <v>2.1800000000000002</v>
      </c>
      <c r="P82" s="15"/>
      <c r="Q82" s="26">
        <f t="shared" si="53"/>
        <v>89.17</v>
      </c>
      <c r="R82" s="26"/>
      <c r="S82" s="26">
        <f t="shared" si="54"/>
        <v>48.615005046540318</v>
      </c>
      <c r="T82" s="26">
        <f t="shared" si="55"/>
        <v>3.532578221374902</v>
      </c>
      <c r="U82" s="26">
        <f t="shared" si="56"/>
        <v>15.464842435796792</v>
      </c>
      <c r="V82" s="26">
        <f t="shared" si="57"/>
        <v>14.73589772344959</v>
      </c>
      <c r="W82" s="26">
        <f t="shared" si="58"/>
        <v>0</v>
      </c>
      <c r="X82" s="26">
        <f t="shared" si="59"/>
        <v>3.7232252999887852</v>
      </c>
      <c r="Y82" s="26">
        <f t="shared" si="60"/>
        <v>7.8726028933497814</v>
      </c>
      <c r="Z82" s="26">
        <f t="shared" si="61"/>
        <v>3.6110799596276779</v>
      </c>
      <c r="AA82" s="26">
        <f t="shared" si="62"/>
        <v>2.4447684198721542</v>
      </c>
      <c r="AB82" s="26">
        <f t="shared" si="63"/>
        <v>0</v>
      </c>
      <c r="AC82" s="26">
        <f t="shared" si="64"/>
        <v>99.999999999999986</v>
      </c>
      <c r="AD82" s="26"/>
      <c r="AE82" s="42">
        <f t="shared" si="65"/>
        <v>0.72148631173201661</v>
      </c>
      <c r="AF82" s="42">
        <f t="shared" si="66"/>
        <v>3.9441162550177926E-2</v>
      </c>
      <c r="AG82" s="42">
        <f t="shared" si="67"/>
        <v>0.27049484943676066</v>
      </c>
      <c r="AH82" s="42">
        <f t="shared" si="68"/>
        <v>0.18289525697201175</v>
      </c>
      <c r="AI82" s="42">
        <f t="shared" si="69"/>
        <v>0</v>
      </c>
      <c r="AJ82" s="42">
        <f t="shared" si="70"/>
        <v>8.237314040154424E-2</v>
      </c>
      <c r="AK82" s="42">
        <f t="shared" si="71"/>
        <v>0.1251841205191396</v>
      </c>
      <c r="AL82" s="42">
        <f t="shared" si="72"/>
        <v>0.10390626235298636</v>
      </c>
      <c r="AM82" s="42">
        <f t="shared" si="73"/>
        <v>4.6286466516624915E-2</v>
      </c>
      <c r="AN82" s="42">
        <f t="shared" si="74"/>
        <v>0</v>
      </c>
      <c r="AO82" s="42">
        <f t="shared" si="75"/>
        <v>1.5720675704812619</v>
      </c>
      <c r="AP82" s="42">
        <f t="shared" si="76"/>
        <v>0.4589410310850352</v>
      </c>
      <c r="AQ82" s="42">
        <f t="shared" si="77"/>
        <v>2.5088719652237138E-2</v>
      </c>
      <c r="AR82" s="42">
        <f t="shared" si="78"/>
        <v>0.17206311898791554</v>
      </c>
      <c r="AS82" s="42">
        <f t="shared" si="79"/>
        <v>0.11634058255906994</v>
      </c>
      <c r="AT82" s="42">
        <f t="shared" si="80"/>
        <v>0</v>
      </c>
      <c r="AU82" s="42">
        <f t="shared" si="81"/>
        <v>5.2397964278550126E-2</v>
      </c>
      <c r="AV82" s="42">
        <f t="shared" si="82"/>
        <v>7.9630241644649283E-2</v>
      </c>
      <c r="AW82" s="42">
        <f t="shared" si="83"/>
        <v>6.6095290243266838E-2</v>
      </c>
      <c r="AX82" s="42">
        <f t="shared" si="84"/>
        <v>2.9443051549276025E-2</v>
      </c>
      <c r="AY82" s="42">
        <f t="shared" si="85"/>
        <v>0</v>
      </c>
      <c r="AZ82" s="42">
        <f t="shared" si="86"/>
        <v>0.55447937287757809</v>
      </c>
      <c r="BA82" s="42">
        <f t="shared" si="87"/>
        <v>2.2203263840670937</v>
      </c>
      <c r="BB82" s="42">
        <f t="shared" si="88"/>
        <v>0.31052753067130279</v>
      </c>
      <c r="BC82" s="43"/>
      <c r="BD82" s="12">
        <v>25</v>
      </c>
      <c r="BE82" s="122">
        <v>40.4</v>
      </c>
      <c r="BF82" s="122">
        <v>4.2</v>
      </c>
      <c r="BG82" s="122">
        <v>13.41</v>
      </c>
      <c r="BH82" s="122">
        <v>0.03</v>
      </c>
      <c r="BI82" s="122">
        <v>12.25</v>
      </c>
      <c r="BJ82" s="122">
        <v>12.64</v>
      </c>
      <c r="BK82" s="122">
        <v>11.19</v>
      </c>
      <c r="BL82" s="122">
        <v>0.01</v>
      </c>
      <c r="BM82" s="122">
        <v>2.36</v>
      </c>
      <c r="BN82" s="122">
        <v>1.77</v>
      </c>
      <c r="BO82" s="122">
        <v>0</v>
      </c>
      <c r="BP82" s="124">
        <v>0</v>
      </c>
      <c r="BQ82" s="124">
        <v>0</v>
      </c>
      <c r="BR82" s="124">
        <f t="shared" si="89"/>
        <v>98.26</v>
      </c>
      <c r="BS82" s="124"/>
      <c r="BT82" s="42">
        <v>5.8856205017308891</v>
      </c>
      <c r="BU82" s="42">
        <v>2.1143794982691109</v>
      </c>
      <c r="BV82" s="42">
        <v>0</v>
      </c>
      <c r="BW82" s="42">
        <v>8</v>
      </c>
      <c r="BX82" s="42">
        <v>0.18793500929513884</v>
      </c>
      <c r="BY82" s="42">
        <v>0.46026337815186247</v>
      </c>
      <c r="BZ82" s="42">
        <v>3.4552307024888155E-3</v>
      </c>
      <c r="CA82" s="42">
        <v>0.73414064915135668</v>
      </c>
      <c r="CB82" s="42">
        <v>2.74457492058088</v>
      </c>
      <c r="CC82" s="42">
        <v>0.75834642914140482</v>
      </c>
      <c r="CD82" s="42">
        <v>1.233813820297141E-3</v>
      </c>
      <c r="CE82" s="42">
        <v>4.889949430843429</v>
      </c>
      <c r="CF82" s="42">
        <v>0</v>
      </c>
      <c r="CG82" s="42">
        <v>0</v>
      </c>
      <c r="CH82" s="42">
        <v>0</v>
      </c>
      <c r="CI82" s="42">
        <v>1.7464771032256206</v>
      </c>
      <c r="CJ82" s="42">
        <v>0.25352289677437945</v>
      </c>
      <c r="CK82" s="42">
        <v>2</v>
      </c>
      <c r="CL82" s="42">
        <v>0.41303556880923709</v>
      </c>
      <c r="CM82" s="42">
        <v>0.32891031909469542</v>
      </c>
      <c r="CN82" s="42">
        <v>0.74194588790393246</v>
      </c>
      <c r="CO82" s="24" t="s">
        <v>622</v>
      </c>
      <c r="CP82" s="24" t="s">
        <v>624</v>
      </c>
      <c r="CQ82" s="40">
        <v>0.78351028943269674</v>
      </c>
      <c r="CR82" s="42">
        <v>0.54368650439286204</v>
      </c>
      <c r="CS82" s="40">
        <v>0.24486783037589349</v>
      </c>
      <c r="CT82" s="40" t="s">
        <v>606</v>
      </c>
      <c r="CU82" s="40"/>
    </row>
    <row r="83" spans="1:99" ht="10.5" customHeight="1">
      <c r="A83" s="12">
        <v>27</v>
      </c>
      <c r="B83" s="13" t="s">
        <v>15</v>
      </c>
      <c r="C83" s="86">
        <v>1.5</v>
      </c>
      <c r="D83" s="25">
        <f t="shared" si="52"/>
        <v>1500</v>
      </c>
      <c r="E83" s="12">
        <v>1100</v>
      </c>
      <c r="F83" s="14" t="s">
        <v>14</v>
      </c>
      <c r="G83" s="15">
        <v>37.11</v>
      </c>
      <c r="H83" s="15">
        <v>4.07</v>
      </c>
      <c r="I83" s="15">
        <v>14.34</v>
      </c>
      <c r="J83" s="15">
        <v>8.51</v>
      </c>
      <c r="K83" s="15">
        <v>0.15</v>
      </c>
      <c r="L83" s="15">
        <v>7.67</v>
      </c>
      <c r="M83" s="15">
        <v>12.89</v>
      </c>
      <c r="N83" s="15">
        <v>1.55</v>
      </c>
      <c r="O83" s="15">
        <v>1.21</v>
      </c>
      <c r="P83" s="15">
        <v>0.14000000000000001</v>
      </c>
      <c r="Q83" s="26">
        <f t="shared" si="53"/>
        <v>87.64</v>
      </c>
      <c r="R83" s="26"/>
      <c r="S83" s="26">
        <f t="shared" si="54"/>
        <v>42.343678685531721</v>
      </c>
      <c r="T83" s="26">
        <f t="shared" si="55"/>
        <v>4.6439981743496128</v>
      </c>
      <c r="U83" s="26">
        <f t="shared" si="56"/>
        <v>16.362391602008213</v>
      </c>
      <c r="V83" s="26">
        <f t="shared" si="57"/>
        <v>9.7101780009128245</v>
      </c>
      <c r="W83" s="26">
        <f t="shared" si="58"/>
        <v>0.17115472387037881</v>
      </c>
      <c r="X83" s="26">
        <f t="shared" si="59"/>
        <v>8.7517115472387044</v>
      </c>
      <c r="Y83" s="26">
        <f t="shared" si="60"/>
        <v>14.707895937927887</v>
      </c>
      <c r="Z83" s="26">
        <f t="shared" si="61"/>
        <v>1.7685988133272479</v>
      </c>
      <c r="AA83" s="26">
        <f t="shared" si="62"/>
        <v>1.3806481058877225</v>
      </c>
      <c r="AB83" s="26">
        <f t="shared" si="63"/>
        <v>0.15974440894568692</v>
      </c>
      <c r="AC83" s="26">
        <f t="shared" si="64"/>
        <v>99.999999999999986</v>
      </c>
      <c r="AD83" s="26"/>
      <c r="AE83" s="42">
        <f t="shared" si="65"/>
        <v>0.61763222672145635</v>
      </c>
      <c r="AF83" s="42">
        <f t="shared" si="66"/>
        <v>5.0960486215626724E-2</v>
      </c>
      <c r="AG83" s="42">
        <f t="shared" si="67"/>
        <v>0.28128325895019202</v>
      </c>
      <c r="AH83" s="42">
        <f t="shared" si="68"/>
        <v>0.11845042898263471</v>
      </c>
      <c r="AI83" s="42">
        <f t="shared" si="69"/>
        <v>2.1145389651663397E-3</v>
      </c>
      <c r="AJ83" s="42">
        <f t="shared" si="70"/>
        <v>0.19030180327706156</v>
      </c>
      <c r="AK83" s="42">
        <f t="shared" si="71"/>
        <v>0.22986087086776491</v>
      </c>
      <c r="AL83" s="42">
        <f t="shared" si="72"/>
        <v>5.0016989641965479E-2</v>
      </c>
      <c r="AM83" s="42">
        <f t="shared" si="73"/>
        <v>2.5691112149135845E-2</v>
      </c>
      <c r="AN83" s="42">
        <f t="shared" si="74"/>
        <v>1.9726016897306073E-3</v>
      </c>
      <c r="AO83" s="42">
        <f t="shared" si="75"/>
        <v>1.5682843174607348</v>
      </c>
      <c r="AP83" s="42">
        <f t="shared" si="76"/>
        <v>0.39382669318627556</v>
      </c>
      <c r="AQ83" s="42">
        <f t="shared" si="77"/>
        <v>3.2494418039031768E-2</v>
      </c>
      <c r="AR83" s="42">
        <f t="shared" si="78"/>
        <v>0.17935731156556345</v>
      </c>
      <c r="AS83" s="42">
        <f t="shared" si="79"/>
        <v>7.5528670193184128E-2</v>
      </c>
      <c r="AT83" s="42">
        <f t="shared" si="80"/>
        <v>1.3483135306677461E-3</v>
      </c>
      <c r="AU83" s="42">
        <f t="shared" si="81"/>
        <v>0.12134394328777451</v>
      </c>
      <c r="AV83" s="42">
        <f t="shared" si="82"/>
        <v>0.14656836665939557</v>
      </c>
      <c r="AW83" s="42">
        <f t="shared" si="83"/>
        <v>3.189280737242197E-2</v>
      </c>
      <c r="AX83" s="42">
        <f t="shared" si="84"/>
        <v>1.6381667445819544E-2</v>
      </c>
      <c r="AY83" s="42">
        <f t="shared" si="85"/>
        <v>1.2578087198656155E-3</v>
      </c>
      <c r="AZ83" s="42">
        <f t="shared" si="86"/>
        <v>0.44210116800451704</v>
      </c>
      <c r="BA83" s="42">
        <f t="shared" si="87"/>
        <v>0.62243461145863144</v>
      </c>
      <c r="BB83" s="42">
        <f t="shared" si="88"/>
        <v>0.61635765961684053</v>
      </c>
      <c r="BC83" s="43"/>
      <c r="BD83" s="12">
        <v>27</v>
      </c>
      <c r="BE83" s="122">
        <v>40.65</v>
      </c>
      <c r="BF83" s="122">
        <v>3.56</v>
      </c>
      <c r="BG83" s="122">
        <v>15.46</v>
      </c>
      <c r="BH83" s="122"/>
      <c r="BI83" s="122">
        <v>4.9800000000000004</v>
      </c>
      <c r="BJ83" s="122">
        <v>16.29</v>
      </c>
      <c r="BK83" s="122">
        <v>11.86</v>
      </c>
      <c r="BL83" s="122">
        <v>0</v>
      </c>
      <c r="BM83" s="122">
        <v>2.13</v>
      </c>
      <c r="BN83" s="122">
        <v>1.83</v>
      </c>
      <c r="BO83" s="122">
        <v>0</v>
      </c>
      <c r="BP83" s="122">
        <v>0</v>
      </c>
      <c r="BQ83" s="122">
        <v>0</v>
      </c>
      <c r="BR83" s="122">
        <f t="shared" si="89"/>
        <v>96.759999999999991</v>
      </c>
      <c r="BS83" s="122"/>
      <c r="BT83" s="42">
        <v>5.8653836655664344</v>
      </c>
      <c r="BU83" s="42">
        <v>2.1346163344335656</v>
      </c>
      <c r="BV83" s="42">
        <v>0</v>
      </c>
      <c r="BW83" s="42">
        <v>8</v>
      </c>
      <c r="BX83" s="42">
        <v>0.49426114851210778</v>
      </c>
      <c r="BY83" s="42">
        <v>0.38639554720237845</v>
      </c>
      <c r="BZ83" s="42">
        <v>0</v>
      </c>
      <c r="CA83" s="42">
        <v>0.29850586030163839</v>
      </c>
      <c r="CB83" s="42">
        <v>3.503273836083757</v>
      </c>
      <c r="CC83" s="42">
        <v>0.3024309653227546</v>
      </c>
      <c r="CD83" s="42">
        <v>0</v>
      </c>
      <c r="CE83" s="42">
        <v>4.9848673574226359</v>
      </c>
      <c r="CF83" s="42">
        <v>0</v>
      </c>
      <c r="CG83" s="42">
        <v>0</v>
      </c>
      <c r="CH83" s="42">
        <v>0</v>
      </c>
      <c r="CI83" s="42">
        <v>1.8333377605173793</v>
      </c>
      <c r="CJ83" s="42">
        <v>0.16666223948262071</v>
      </c>
      <c r="CK83" s="42">
        <v>2</v>
      </c>
      <c r="CL83" s="42">
        <v>0.42917937773300507</v>
      </c>
      <c r="CM83" s="42">
        <v>0.33680637811939917</v>
      </c>
      <c r="CN83" s="42">
        <v>0.76598575585240425</v>
      </c>
      <c r="CO83" s="24" t="s">
        <v>622</v>
      </c>
      <c r="CP83" s="24" t="s">
        <v>678</v>
      </c>
      <c r="CQ83" s="40">
        <v>0.92053220596327334</v>
      </c>
      <c r="CR83" s="42">
        <v>0.17150145014128296</v>
      </c>
      <c r="CS83" s="40">
        <v>0.27553328009729638</v>
      </c>
      <c r="CT83" s="40" t="s">
        <v>606</v>
      </c>
      <c r="CU83" s="40"/>
    </row>
    <row r="84" spans="1:99" ht="10.5" customHeight="1">
      <c r="A84" s="12">
        <v>12</v>
      </c>
      <c r="B84" s="13" t="s">
        <v>15</v>
      </c>
      <c r="C84" s="86">
        <v>1.5</v>
      </c>
      <c r="D84" s="25">
        <f t="shared" si="52"/>
        <v>1500</v>
      </c>
      <c r="E84" s="12">
        <v>1100</v>
      </c>
      <c r="F84" s="14" t="s">
        <v>14</v>
      </c>
      <c r="G84" s="15">
        <v>36.590000000000003</v>
      </c>
      <c r="H84" s="15">
        <v>3.86</v>
      </c>
      <c r="I84" s="15">
        <v>16.75</v>
      </c>
      <c r="J84" s="15">
        <v>8.5500000000000007</v>
      </c>
      <c r="K84" s="15">
        <v>0.13</v>
      </c>
      <c r="L84" s="15">
        <v>9.35</v>
      </c>
      <c r="M84" s="15">
        <v>12.44</v>
      </c>
      <c r="N84" s="15">
        <v>1.62</v>
      </c>
      <c r="O84" s="15">
        <v>1.39</v>
      </c>
      <c r="P84" s="15">
        <v>7.0000000000000007E-2</v>
      </c>
      <c r="Q84" s="26">
        <f t="shared" si="53"/>
        <v>90.749999999999986</v>
      </c>
      <c r="R84" s="26"/>
      <c r="S84" s="26">
        <f t="shared" si="54"/>
        <v>40.319559228650149</v>
      </c>
      <c r="T84" s="26">
        <f t="shared" si="55"/>
        <v>4.2534435261707992</v>
      </c>
      <c r="U84" s="26">
        <f t="shared" si="56"/>
        <v>18.457300275482098</v>
      </c>
      <c r="V84" s="26">
        <f t="shared" si="57"/>
        <v>9.4214876033057884</v>
      </c>
      <c r="W84" s="26">
        <f t="shared" si="58"/>
        <v>0.14325068870523419</v>
      </c>
      <c r="X84" s="26">
        <f t="shared" si="59"/>
        <v>10.303030303030305</v>
      </c>
      <c r="Y84" s="26">
        <f t="shared" si="60"/>
        <v>13.707988980716253</v>
      </c>
      <c r="Z84" s="26">
        <f t="shared" si="61"/>
        <v>1.7851239669421493</v>
      </c>
      <c r="AA84" s="26">
        <f t="shared" si="62"/>
        <v>1.53168044077135</v>
      </c>
      <c r="AB84" s="26">
        <f t="shared" si="63"/>
        <v>7.7134986225895333E-2</v>
      </c>
      <c r="AC84" s="26">
        <f t="shared" si="64"/>
        <v>100.00000000000004</v>
      </c>
      <c r="AD84" s="26"/>
      <c r="AE84" s="42">
        <f t="shared" si="65"/>
        <v>0.60897771963724312</v>
      </c>
      <c r="AF84" s="42">
        <f t="shared" si="66"/>
        <v>4.8331075378948186E-2</v>
      </c>
      <c r="AG84" s="42">
        <f t="shared" si="67"/>
        <v>0.32855610790904577</v>
      </c>
      <c r="AH84" s="42">
        <f t="shared" si="68"/>
        <v>0.11900718775576108</v>
      </c>
      <c r="AI84" s="42">
        <f t="shared" si="69"/>
        <v>1.8326004364774945E-3</v>
      </c>
      <c r="AJ84" s="42">
        <f t="shared" si="70"/>
        <v>0.23198459721519238</v>
      </c>
      <c r="AK84" s="42">
        <f t="shared" si="71"/>
        <v>0.22183624775756364</v>
      </c>
      <c r="AL84" s="42">
        <f t="shared" si="72"/>
        <v>5.2275821432247793E-2</v>
      </c>
      <c r="AM84" s="42">
        <f t="shared" si="73"/>
        <v>2.9512930485370927E-2</v>
      </c>
      <c r="AN84" s="42">
        <f t="shared" si="74"/>
        <v>9.8630084486530365E-4</v>
      </c>
      <c r="AO84" s="42">
        <f t="shared" si="75"/>
        <v>1.6433005888527159</v>
      </c>
      <c r="AP84" s="42">
        <f t="shared" si="76"/>
        <v>0.37058206135154254</v>
      </c>
      <c r="AQ84" s="42">
        <f t="shared" si="77"/>
        <v>2.941097672988174E-2</v>
      </c>
      <c r="AR84" s="42">
        <f t="shared" si="78"/>
        <v>0.1999367067338727</v>
      </c>
      <c r="AS84" s="42">
        <f t="shared" si="79"/>
        <v>7.2419609998951529E-2</v>
      </c>
      <c r="AT84" s="42">
        <f t="shared" si="80"/>
        <v>1.1151949003784755E-3</v>
      </c>
      <c r="AU84" s="42">
        <f t="shared" si="81"/>
        <v>0.1411699105987386</v>
      </c>
      <c r="AV84" s="42">
        <f t="shared" si="82"/>
        <v>0.13499432134472761</v>
      </c>
      <c r="AW84" s="42">
        <f t="shared" si="83"/>
        <v>3.1811478549243752E-2</v>
      </c>
      <c r="AX84" s="42">
        <f t="shared" si="84"/>
        <v>1.7959544763490671E-2</v>
      </c>
      <c r="AY84" s="42">
        <f t="shared" si="85"/>
        <v>6.001950291722939E-4</v>
      </c>
      <c r="AZ84" s="42">
        <f t="shared" si="86"/>
        <v>0.42035308466427695</v>
      </c>
      <c r="BA84" s="42">
        <f t="shared" si="87"/>
        <v>0.51299607467201036</v>
      </c>
      <c r="BB84" s="42">
        <f t="shared" si="88"/>
        <v>0.66094024746018032</v>
      </c>
      <c r="BC84" s="43"/>
      <c r="BD84" s="12">
        <v>12</v>
      </c>
      <c r="BE84" s="122">
        <v>40.229999999999997</v>
      </c>
      <c r="BF84" s="122">
        <v>3.78</v>
      </c>
      <c r="BG84" s="122">
        <v>16.18</v>
      </c>
      <c r="BH84" s="122"/>
      <c r="BI84" s="122">
        <v>5.15</v>
      </c>
      <c r="BJ84" s="122">
        <v>16.27</v>
      </c>
      <c r="BK84" s="122">
        <v>12.08</v>
      </c>
      <c r="BL84" s="122">
        <v>0</v>
      </c>
      <c r="BM84" s="122">
        <v>1.86</v>
      </c>
      <c r="BN84" s="122">
        <v>2.21</v>
      </c>
      <c r="BO84" s="122">
        <v>0</v>
      </c>
      <c r="BP84" s="122">
        <v>0</v>
      </c>
      <c r="BQ84" s="122">
        <v>0</v>
      </c>
      <c r="BR84" s="122">
        <f t="shared" si="89"/>
        <v>97.759999999999991</v>
      </c>
      <c r="BS84" s="122"/>
      <c r="BT84" s="42">
        <v>5.764009473676869</v>
      </c>
      <c r="BU84" s="42">
        <v>2.235990526323131</v>
      </c>
      <c r="BV84" s="42">
        <v>0</v>
      </c>
      <c r="BW84" s="42">
        <v>8</v>
      </c>
      <c r="BX84" s="42">
        <v>0.49599347771638325</v>
      </c>
      <c r="BY84" s="42">
        <v>0.40739218415319922</v>
      </c>
      <c r="BZ84" s="42">
        <v>0</v>
      </c>
      <c r="CA84" s="42">
        <v>0.30647340657836253</v>
      </c>
      <c r="CB84" s="42">
        <v>3.4743961263508187</v>
      </c>
      <c r="CC84" s="42">
        <v>0.31061229387527467</v>
      </c>
      <c r="CD84" s="42">
        <v>0</v>
      </c>
      <c r="CE84" s="42">
        <v>4.9948674886740392</v>
      </c>
      <c r="CF84" s="42">
        <v>0</v>
      </c>
      <c r="CG84" s="42">
        <v>0</v>
      </c>
      <c r="CH84" s="42">
        <v>0</v>
      </c>
      <c r="CI84" s="42">
        <v>1.8542295873603545</v>
      </c>
      <c r="CJ84" s="42">
        <v>0.14577041263964552</v>
      </c>
      <c r="CK84" s="42">
        <v>2</v>
      </c>
      <c r="CL84" s="42">
        <v>0.37088734225162812</v>
      </c>
      <c r="CM84" s="42">
        <v>0.40388736676192499</v>
      </c>
      <c r="CN84" s="42">
        <v>0.77477470901355305</v>
      </c>
      <c r="CO84" s="24" t="s">
        <v>622</v>
      </c>
      <c r="CP84" s="24" t="s">
        <v>678</v>
      </c>
      <c r="CQ84" s="40">
        <v>0.917936168327805</v>
      </c>
      <c r="CR84" s="42">
        <v>0.17757393319347112</v>
      </c>
      <c r="CS84" s="40">
        <v>0.34615066656602578</v>
      </c>
      <c r="CT84" s="40" t="s">
        <v>606</v>
      </c>
      <c r="CU84" s="40"/>
    </row>
    <row r="85" spans="1:99" ht="10.5" customHeight="1">
      <c r="A85" s="12">
        <v>41</v>
      </c>
      <c r="B85" s="13" t="s">
        <v>15</v>
      </c>
      <c r="C85" s="86">
        <v>1.5</v>
      </c>
      <c r="D85" s="25">
        <f t="shared" si="52"/>
        <v>1500</v>
      </c>
      <c r="E85" s="12">
        <v>1050</v>
      </c>
      <c r="F85" s="14" t="s">
        <v>14</v>
      </c>
      <c r="G85" s="15">
        <v>34.18</v>
      </c>
      <c r="H85" s="15">
        <v>4.46</v>
      </c>
      <c r="I85" s="15">
        <v>14.75</v>
      </c>
      <c r="J85" s="15">
        <v>8.35</v>
      </c>
      <c r="K85" s="15">
        <v>0.1</v>
      </c>
      <c r="L85" s="15">
        <v>10.24</v>
      </c>
      <c r="M85" s="15">
        <v>11.34</v>
      </c>
      <c r="N85" s="15">
        <v>1.56</v>
      </c>
      <c r="O85" s="15">
        <v>1.26</v>
      </c>
      <c r="P85" s="15">
        <v>0.04</v>
      </c>
      <c r="Q85" s="26">
        <f t="shared" si="53"/>
        <v>86.280000000000015</v>
      </c>
      <c r="R85" s="26"/>
      <c r="S85" s="26">
        <f t="shared" si="54"/>
        <v>39.615206305053306</v>
      </c>
      <c r="T85" s="26">
        <f t="shared" si="55"/>
        <v>5.1692165044042646</v>
      </c>
      <c r="U85" s="26">
        <f t="shared" si="56"/>
        <v>17.095503013444596</v>
      </c>
      <c r="V85" s="26">
        <f t="shared" si="57"/>
        <v>9.6777932313398214</v>
      </c>
      <c r="W85" s="26">
        <f t="shared" si="58"/>
        <v>0.1159017153453871</v>
      </c>
      <c r="X85" s="26">
        <f t="shared" si="59"/>
        <v>11.868335651367639</v>
      </c>
      <c r="Y85" s="26">
        <f t="shared" si="60"/>
        <v>13.143254520166897</v>
      </c>
      <c r="Z85" s="26">
        <f t="shared" si="61"/>
        <v>1.8080667593880388</v>
      </c>
      <c r="AA85" s="26">
        <f t="shared" si="62"/>
        <v>1.4603616133518773</v>
      </c>
      <c r="AB85" s="26">
        <f t="shared" si="63"/>
        <v>4.636068613815484E-2</v>
      </c>
      <c r="AC85" s="26">
        <f t="shared" si="64"/>
        <v>99.999999999999986</v>
      </c>
      <c r="AD85" s="26"/>
      <c r="AE85" s="42">
        <f t="shared" si="65"/>
        <v>0.56886740795848501</v>
      </c>
      <c r="AF85" s="42">
        <f t="shared" si="66"/>
        <v>5.5843677769458269E-2</v>
      </c>
      <c r="AG85" s="42">
        <f t="shared" si="67"/>
        <v>0.28932552786020449</v>
      </c>
      <c r="AH85" s="42">
        <f t="shared" si="68"/>
        <v>0.11622339389012923</v>
      </c>
      <c r="AI85" s="42">
        <f t="shared" si="69"/>
        <v>1.4096926434442264E-3</v>
      </c>
      <c r="AJ85" s="42">
        <f t="shared" si="70"/>
        <v>0.25406655352765456</v>
      </c>
      <c r="AK85" s="42">
        <f t="shared" si="71"/>
        <v>0.20222050237707168</v>
      </c>
      <c r="AL85" s="42">
        <f t="shared" si="72"/>
        <v>5.0339679897720098E-2</v>
      </c>
      <c r="AM85" s="42">
        <f t="shared" si="73"/>
        <v>2.6752728353645592E-2</v>
      </c>
      <c r="AN85" s="42">
        <f t="shared" si="74"/>
        <v>5.6360048278017352E-4</v>
      </c>
      <c r="AO85" s="42">
        <f t="shared" si="75"/>
        <v>1.5656127647605931</v>
      </c>
      <c r="AP85" s="42">
        <f t="shared" si="76"/>
        <v>0.36335128376746073</v>
      </c>
      <c r="AQ85" s="42">
        <f t="shared" si="77"/>
        <v>3.5668895289058054E-2</v>
      </c>
      <c r="AR85" s="42">
        <f t="shared" si="78"/>
        <v>0.1848001845491129</v>
      </c>
      <c r="AS85" s="42">
        <f t="shared" si="79"/>
        <v>7.4235083225002718E-2</v>
      </c>
      <c r="AT85" s="42">
        <f t="shared" si="80"/>
        <v>9.0040952346207438E-4</v>
      </c>
      <c r="AU85" s="42">
        <f t="shared" si="81"/>
        <v>0.16227930638168075</v>
      </c>
      <c r="AV85" s="42">
        <f t="shared" si="82"/>
        <v>0.12916380533470828</v>
      </c>
      <c r="AW85" s="42">
        <f t="shared" si="83"/>
        <v>3.215334023251773E-2</v>
      </c>
      <c r="AX85" s="42">
        <f t="shared" si="84"/>
        <v>1.7087704543426167E-2</v>
      </c>
      <c r="AY85" s="42">
        <f t="shared" si="85"/>
        <v>3.5998715357073429E-4</v>
      </c>
      <c r="AZ85" s="42">
        <f t="shared" si="86"/>
        <v>0.41259232854340461</v>
      </c>
      <c r="BA85" s="42">
        <f t="shared" si="87"/>
        <v>0.45745255436575433</v>
      </c>
      <c r="BB85" s="42">
        <f t="shared" si="88"/>
        <v>0.6861286818596809</v>
      </c>
      <c r="BC85" s="43"/>
      <c r="BD85" s="12">
        <v>41</v>
      </c>
      <c r="BE85" s="122">
        <v>40.9</v>
      </c>
      <c r="BF85" s="122">
        <v>1.79</v>
      </c>
      <c r="BG85" s="122">
        <v>15.93</v>
      </c>
      <c r="BH85" s="122"/>
      <c r="BI85" s="122">
        <v>4.67</v>
      </c>
      <c r="BJ85" s="122">
        <v>17.27</v>
      </c>
      <c r="BK85" s="122">
        <v>12.23</v>
      </c>
      <c r="BL85" s="122">
        <v>0</v>
      </c>
      <c r="BM85" s="122">
        <v>1.8</v>
      </c>
      <c r="BN85" s="122">
        <v>2.77</v>
      </c>
      <c r="BO85" s="122">
        <v>0</v>
      </c>
      <c r="BP85" s="122">
        <v>0</v>
      </c>
      <c r="BQ85" s="122">
        <v>0</v>
      </c>
      <c r="BR85" s="122">
        <f t="shared" si="89"/>
        <v>97.36</v>
      </c>
      <c r="BS85" s="122"/>
      <c r="BT85" s="42">
        <v>5.8771972612255148</v>
      </c>
      <c r="BU85" s="42">
        <v>2.1228027387744852</v>
      </c>
      <c r="BV85" s="42">
        <v>0</v>
      </c>
      <c r="BW85" s="42">
        <v>8</v>
      </c>
      <c r="BX85" s="42">
        <v>0.57486039476930673</v>
      </c>
      <c r="BY85" s="42">
        <v>0.19348452252741627</v>
      </c>
      <c r="BZ85" s="42">
        <v>0</v>
      </c>
      <c r="CA85" s="42">
        <v>0.32963696922951158</v>
      </c>
      <c r="CB85" s="42">
        <v>3.6987623047409399</v>
      </c>
      <c r="CC85" s="42">
        <v>0.20325580873282512</v>
      </c>
      <c r="CD85" s="42">
        <v>0</v>
      </c>
      <c r="CE85" s="42">
        <v>5</v>
      </c>
      <c r="CF85" s="42">
        <v>0</v>
      </c>
      <c r="CG85" s="42">
        <v>2.8319857523537606E-2</v>
      </c>
      <c r="CH85" s="42">
        <v>0</v>
      </c>
      <c r="CI85" s="42">
        <v>1.8827616154740812</v>
      </c>
      <c r="CJ85" s="42">
        <v>8.8918527002381342E-2</v>
      </c>
      <c r="CK85" s="42">
        <v>2</v>
      </c>
      <c r="CL85" s="42">
        <v>0.41253976772326117</v>
      </c>
      <c r="CM85" s="42">
        <v>0.50771508899995854</v>
      </c>
      <c r="CN85" s="42">
        <v>0.92025485672321972</v>
      </c>
      <c r="CO85" s="24" t="s">
        <v>622</v>
      </c>
      <c r="CP85" s="24" t="s">
        <v>678</v>
      </c>
      <c r="CQ85" s="40">
        <v>0.94107996107072656</v>
      </c>
      <c r="CR85" s="42">
        <v>0.15169947617316984</v>
      </c>
      <c r="CS85" s="40">
        <v>0.33161794534844624</v>
      </c>
      <c r="CT85" s="40" t="s">
        <v>606</v>
      </c>
      <c r="CU85" s="40"/>
    </row>
    <row r="86" spans="1:99" ht="10.5" customHeight="1">
      <c r="A86" s="12">
        <v>43</v>
      </c>
      <c r="B86" s="13" t="s">
        <v>15</v>
      </c>
      <c r="C86" s="86">
        <v>2.5</v>
      </c>
      <c r="D86" s="25">
        <f t="shared" si="52"/>
        <v>2500</v>
      </c>
      <c r="E86" s="12">
        <v>1075</v>
      </c>
      <c r="F86" s="14" t="s">
        <v>14</v>
      </c>
      <c r="G86" s="15">
        <v>37.979999999999997</v>
      </c>
      <c r="H86" s="15">
        <v>4.8099999999999996</v>
      </c>
      <c r="I86" s="15">
        <v>15.36</v>
      </c>
      <c r="J86" s="15">
        <v>8.5399999999999991</v>
      </c>
      <c r="K86" s="15">
        <v>0.14000000000000001</v>
      </c>
      <c r="L86" s="15">
        <v>8.67</v>
      </c>
      <c r="M86" s="15">
        <v>12.63</v>
      </c>
      <c r="N86" s="15">
        <v>1.45</v>
      </c>
      <c r="O86" s="15">
        <v>1.4</v>
      </c>
      <c r="P86" s="15">
        <v>0.05</v>
      </c>
      <c r="Q86" s="26">
        <f t="shared" si="53"/>
        <v>91.03</v>
      </c>
      <c r="R86" s="26"/>
      <c r="S86" s="26">
        <f t="shared" si="54"/>
        <v>41.72250906294628</v>
      </c>
      <c r="T86" s="26">
        <f t="shared" si="55"/>
        <v>5.2839723168186312</v>
      </c>
      <c r="U86" s="26">
        <f t="shared" si="56"/>
        <v>16.873558167637043</v>
      </c>
      <c r="V86" s="26">
        <f t="shared" si="57"/>
        <v>9.381522574975282</v>
      </c>
      <c r="W86" s="26">
        <f t="shared" si="58"/>
        <v>0.15379545204877515</v>
      </c>
      <c r="X86" s="26">
        <f t="shared" si="59"/>
        <v>9.5243326375920017</v>
      </c>
      <c r="Y86" s="26">
        <f t="shared" si="60"/>
        <v>13.874546852685929</v>
      </c>
      <c r="Z86" s="26">
        <f t="shared" si="61"/>
        <v>1.5928814676480281</v>
      </c>
      <c r="AA86" s="26">
        <f t="shared" si="62"/>
        <v>1.5379545204877512</v>
      </c>
      <c r="AB86" s="26">
        <f t="shared" si="63"/>
        <v>5.4926947160276837E-2</v>
      </c>
      <c r="AC86" s="26">
        <f t="shared" si="64"/>
        <v>99.999999999999986</v>
      </c>
      <c r="AD86" s="26"/>
      <c r="AE86" s="42">
        <f t="shared" si="65"/>
        <v>0.63211188280465946</v>
      </c>
      <c r="AF86" s="42">
        <f t="shared" si="66"/>
        <v>6.022602916392248E-2</v>
      </c>
      <c r="AG86" s="42">
        <f t="shared" si="67"/>
        <v>0.30129085477510109</v>
      </c>
      <c r="AH86" s="42">
        <f t="shared" si="68"/>
        <v>0.11886799806247947</v>
      </c>
      <c r="AI86" s="42">
        <f t="shared" si="69"/>
        <v>1.9735697008219171E-3</v>
      </c>
      <c r="AJ86" s="42">
        <f t="shared" si="70"/>
        <v>0.21511299014499657</v>
      </c>
      <c r="AK86" s="42">
        <f t="shared" si="71"/>
        <v>0.22522442195964862</v>
      </c>
      <c r="AL86" s="42">
        <f t="shared" si="72"/>
        <v>4.679008708441932E-2</v>
      </c>
      <c r="AM86" s="42">
        <f t="shared" si="73"/>
        <v>2.9725253726272875E-2</v>
      </c>
      <c r="AN86" s="42">
        <f t="shared" si="74"/>
        <v>7.0450060347521689E-4</v>
      </c>
      <c r="AO86" s="42">
        <f t="shared" si="75"/>
        <v>1.6320275880257971</v>
      </c>
      <c r="AP86" s="42">
        <f t="shared" si="76"/>
        <v>0.38731691023023801</v>
      </c>
      <c r="AQ86" s="42">
        <f t="shared" si="77"/>
        <v>3.6902580327563987E-2</v>
      </c>
      <c r="AR86" s="42">
        <f t="shared" si="78"/>
        <v>0.18461137359789451</v>
      </c>
      <c r="AS86" s="42">
        <f t="shared" si="79"/>
        <v>7.2834551900111968E-2</v>
      </c>
      <c r="AT86" s="42">
        <f t="shared" si="80"/>
        <v>1.2092747177204711E-3</v>
      </c>
      <c r="AU86" s="42">
        <f t="shared" si="81"/>
        <v>0.13180720211060326</v>
      </c>
      <c r="AV86" s="42">
        <f t="shared" si="82"/>
        <v>0.13800282765568578</v>
      </c>
      <c r="AW86" s="42">
        <f t="shared" si="83"/>
        <v>2.8669911849357611E-2</v>
      </c>
      <c r="AX86" s="42">
        <f t="shared" si="84"/>
        <v>1.821369561664727E-2</v>
      </c>
      <c r="AY86" s="42">
        <f t="shared" si="85"/>
        <v>4.3167199417714806E-4</v>
      </c>
      <c r="AZ86" s="42">
        <f t="shared" si="86"/>
        <v>0.4342005176962429</v>
      </c>
      <c r="BA86" s="42">
        <f t="shared" si="87"/>
        <v>0.5525840070483734</v>
      </c>
      <c r="BB86" s="42">
        <f t="shared" si="88"/>
        <v>0.6440875311482217</v>
      </c>
      <c r="BC86" s="43"/>
      <c r="BD86" s="12">
        <v>43</v>
      </c>
      <c r="BE86" s="122">
        <v>40.229999999999997</v>
      </c>
      <c r="BF86" s="122">
        <v>3.19</v>
      </c>
      <c r="BG86" s="122">
        <v>15.41</v>
      </c>
      <c r="BH86" s="122"/>
      <c r="BI86" s="122">
        <v>5.79</v>
      </c>
      <c r="BJ86" s="122">
        <v>16.399999999999999</v>
      </c>
      <c r="BK86" s="122">
        <v>12.5</v>
      </c>
      <c r="BL86" s="122">
        <v>0</v>
      </c>
      <c r="BM86" s="122">
        <v>1.86</v>
      </c>
      <c r="BN86" s="122">
        <v>2.38</v>
      </c>
      <c r="BO86" s="122">
        <v>0</v>
      </c>
      <c r="BP86" s="122">
        <v>0</v>
      </c>
      <c r="BQ86" s="122">
        <v>0</v>
      </c>
      <c r="BR86" s="122">
        <f t="shared" si="89"/>
        <v>97.76</v>
      </c>
      <c r="BS86" s="122"/>
      <c r="BT86" s="42">
        <v>5.7911577600322328</v>
      </c>
      <c r="BU86" s="42">
        <v>2.2088422399677672</v>
      </c>
      <c r="BV86" s="42">
        <v>0</v>
      </c>
      <c r="BW86" s="42">
        <v>8</v>
      </c>
      <c r="BX86" s="42">
        <v>0.40538288106608356</v>
      </c>
      <c r="BY86" s="42">
        <v>0.34542382263874843</v>
      </c>
      <c r="BZ86" s="42">
        <v>0</v>
      </c>
      <c r="CA86" s="42">
        <v>0.36804941053112827</v>
      </c>
      <c r="CB86" s="42">
        <v>3.518652167583455</v>
      </c>
      <c r="CC86" s="42">
        <v>0.32899031085848041</v>
      </c>
      <c r="CD86" s="42">
        <v>0</v>
      </c>
      <c r="CE86" s="42">
        <v>4.9664985926778957</v>
      </c>
      <c r="CF86" s="42">
        <v>0</v>
      </c>
      <c r="CG86" s="42">
        <v>0</v>
      </c>
      <c r="CH86" s="42">
        <v>0</v>
      </c>
      <c r="CI86" s="42">
        <v>1.9277348354062072</v>
      </c>
      <c r="CJ86" s="42">
        <v>7.2265164593792841E-2</v>
      </c>
      <c r="CK86" s="42">
        <v>2</v>
      </c>
      <c r="CL86" s="42">
        <v>0.44682603055145054</v>
      </c>
      <c r="CM86" s="42">
        <v>0.43700425177961827</v>
      </c>
      <c r="CN86" s="42">
        <v>0.88383028233106886</v>
      </c>
      <c r="CO86" s="24" t="s">
        <v>622</v>
      </c>
      <c r="CP86" s="24" t="s">
        <v>678</v>
      </c>
      <c r="CQ86" s="40">
        <v>0.91449561317045713</v>
      </c>
      <c r="CR86" s="42">
        <v>0.19805885035288326</v>
      </c>
      <c r="CS86" s="40">
        <v>0.35842305934768959</v>
      </c>
      <c r="CT86" s="40" t="s">
        <v>606</v>
      </c>
      <c r="CU86" s="40"/>
    </row>
    <row r="87" spans="1:99" ht="10.5" customHeight="1">
      <c r="A87" s="12" t="s">
        <v>24</v>
      </c>
      <c r="B87" s="13" t="s">
        <v>25</v>
      </c>
      <c r="C87" s="86">
        <v>2</v>
      </c>
      <c r="D87" s="25">
        <f t="shared" si="52"/>
        <v>2000</v>
      </c>
      <c r="E87" s="12">
        <v>1050</v>
      </c>
      <c r="F87" s="14" t="s">
        <v>19</v>
      </c>
      <c r="G87" s="15">
        <v>52.64</v>
      </c>
      <c r="H87" s="15">
        <v>1.65</v>
      </c>
      <c r="I87" s="15">
        <v>17.39</v>
      </c>
      <c r="J87" s="15">
        <v>2</v>
      </c>
      <c r="K87" s="15">
        <v>0.05</v>
      </c>
      <c r="L87" s="15">
        <v>0.8</v>
      </c>
      <c r="M87" s="15">
        <v>3.16</v>
      </c>
      <c r="N87" s="15">
        <v>2.86</v>
      </c>
      <c r="O87" s="15">
        <v>2.68</v>
      </c>
      <c r="P87" s="15">
        <v>0.1</v>
      </c>
      <c r="Q87" s="26">
        <f t="shared" si="53"/>
        <v>83.33</v>
      </c>
      <c r="R87" s="26"/>
      <c r="S87" s="26">
        <f t="shared" si="54"/>
        <v>63.170526821072848</v>
      </c>
      <c r="T87" s="26">
        <f t="shared" si="55"/>
        <v>1.9800792031681267</v>
      </c>
      <c r="U87" s="26">
        <f t="shared" si="56"/>
        <v>20.868834753390136</v>
      </c>
      <c r="V87" s="26">
        <f t="shared" si="57"/>
        <v>2.4000960038401535</v>
      </c>
      <c r="W87" s="26">
        <f t="shared" si="58"/>
        <v>6.0002400096003848E-2</v>
      </c>
      <c r="X87" s="26">
        <f t="shared" si="59"/>
        <v>0.96003840153606157</v>
      </c>
      <c r="Y87" s="26">
        <f t="shared" si="60"/>
        <v>3.7921516860674429</v>
      </c>
      <c r="Z87" s="26">
        <f t="shared" si="61"/>
        <v>3.4321372854914198</v>
      </c>
      <c r="AA87" s="26">
        <f t="shared" si="62"/>
        <v>3.2161286451458064</v>
      </c>
      <c r="AB87" s="26">
        <f t="shared" si="63"/>
        <v>0.1200048001920077</v>
      </c>
      <c r="AC87" s="26">
        <f t="shared" si="64"/>
        <v>100</v>
      </c>
      <c r="AD87" s="26"/>
      <c r="AE87" s="42">
        <f t="shared" si="65"/>
        <v>0.87610240944805884</v>
      </c>
      <c r="AF87" s="42">
        <f t="shared" si="66"/>
        <v>2.0659656573902722E-2</v>
      </c>
      <c r="AG87" s="42">
        <f t="shared" si="67"/>
        <v>0.34110989352467502</v>
      </c>
      <c r="AH87" s="42">
        <f t="shared" si="68"/>
        <v>2.7837938656318381E-2</v>
      </c>
      <c r="AI87" s="42">
        <f t="shared" si="69"/>
        <v>7.0484632172211322E-4</v>
      </c>
      <c r="AJ87" s="42">
        <f t="shared" si="70"/>
        <v>1.9848949494348012E-2</v>
      </c>
      <c r="AK87" s="42">
        <f t="shared" si="71"/>
        <v>5.6350686729413277E-2</v>
      </c>
      <c r="AL87" s="42">
        <f t="shared" si="72"/>
        <v>9.2289413145820176E-2</v>
      </c>
      <c r="AM87" s="42">
        <f t="shared" si="73"/>
        <v>5.6902628561722374E-2</v>
      </c>
      <c r="AN87" s="42">
        <f t="shared" si="74"/>
        <v>1.4090012069504338E-3</v>
      </c>
      <c r="AO87" s="42">
        <f t="shared" si="75"/>
        <v>1.4932154236629311</v>
      </c>
      <c r="AP87" s="42">
        <f t="shared" si="76"/>
        <v>0.58672204664142591</v>
      </c>
      <c r="AQ87" s="42">
        <f t="shared" si="77"/>
        <v>1.3835683884930391E-2</v>
      </c>
      <c r="AR87" s="42">
        <f t="shared" si="78"/>
        <v>0.22843984070825871</v>
      </c>
      <c r="AS87" s="42">
        <f t="shared" si="79"/>
        <v>1.8642948776962497E-2</v>
      </c>
      <c r="AT87" s="42">
        <f t="shared" si="80"/>
        <v>4.7203257517464586E-4</v>
      </c>
      <c r="AU87" s="42">
        <f t="shared" si="81"/>
        <v>1.3292756811778409E-2</v>
      </c>
      <c r="AV87" s="42">
        <f t="shared" si="82"/>
        <v>3.7737814541978318E-2</v>
      </c>
      <c r="AW87" s="42">
        <f t="shared" si="83"/>
        <v>6.180582632841395E-2</v>
      </c>
      <c r="AX87" s="42">
        <f t="shared" si="84"/>
        <v>3.8107447632798636E-2</v>
      </c>
      <c r="AY87" s="42">
        <f t="shared" si="85"/>
        <v>9.4360209827868259E-4</v>
      </c>
      <c r="AZ87" s="42">
        <f t="shared" si="86"/>
        <v>0.68663532060263843</v>
      </c>
      <c r="BA87" s="42">
        <f t="shared" si="87"/>
        <v>1.4024892684746482</v>
      </c>
      <c r="BB87" s="42">
        <f t="shared" si="88"/>
        <v>0.41623494977561537</v>
      </c>
      <c r="BC87" s="43"/>
      <c r="BD87" s="12" t="s">
        <v>24</v>
      </c>
      <c r="BE87" s="122">
        <v>40.22</v>
      </c>
      <c r="BF87" s="122">
        <v>3.56</v>
      </c>
      <c r="BG87" s="122">
        <v>15.27</v>
      </c>
      <c r="BH87" s="122"/>
      <c r="BI87" s="122">
        <v>9.7200000000000006</v>
      </c>
      <c r="BJ87" s="122">
        <v>12.76</v>
      </c>
      <c r="BK87" s="122">
        <v>10.59</v>
      </c>
      <c r="BL87" s="122">
        <v>0.12</v>
      </c>
      <c r="BM87" s="122">
        <v>2.36</v>
      </c>
      <c r="BN87" s="122">
        <v>2</v>
      </c>
      <c r="BO87" s="122">
        <v>0</v>
      </c>
      <c r="BP87" s="122">
        <v>0</v>
      </c>
      <c r="BQ87" s="122">
        <v>0</v>
      </c>
      <c r="BR87" s="122">
        <f t="shared" si="89"/>
        <v>96.600000000000009</v>
      </c>
      <c r="BS87" s="122"/>
      <c r="BT87" s="42">
        <v>5.8938967976743877</v>
      </c>
      <c r="BU87" s="42">
        <v>2.1061032023256123</v>
      </c>
      <c r="BV87" s="42">
        <v>0</v>
      </c>
      <c r="BW87" s="42">
        <v>8</v>
      </c>
      <c r="BX87" s="42">
        <v>0.53098392877632827</v>
      </c>
      <c r="BY87" s="42">
        <v>0.39242502837350213</v>
      </c>
      <c r="BZ87" s="42">
        <v>0</v>
      </c>
      <c r="CA87" s="42">
        <v>0.58789710358901459</v>
      </c>
      <c r="CB87" s="42">
        <v>2.7869441207510124</v>
      </c>
      <c r="CC87" s="42">
        <v>0.60331836976853448</v>
      </c>
      <c r="CD87" s="42">
        <v>1.4892940235707159E-2</v>
      </c>
      <c r="CE87" s="42">
        <v>4.9164614914940987</v>
      </c>
      <c r="CF87" s="42">
        <v>0</v>
      </c>
      <c r="CG87" s="42">
        <v>0</v>
      </c>
      <c r="CH87" s="42">
        <v>0</v>
      </c>
      <c r="CI87" s="42">
        <v>1.6625638759510351</v>
      </c>
      <c r="CJ87" s="42">
        <v>0.33743612404896495</v>
      </c>
      <c r="CK87" s="42">
        <v>2</v>
      </c>
      <c r="CL87" s="42">
        <v>0.33304694966893811</v>
      </c>
      <c r="CM87" s="42">
        <v>0.37383830460509404</v>
      </c>
      <c r="CN87" s="42">
        <v>0.70688525427403215</v>
      </c>
      <c r="CO87" s="24" t="s">
        <v>622</v>
      </c>
      <c r="CP87" s="24" t="s">
        <v>624</v>
      </c>
      <c r="CQ87" s="40">
        <v>0.82204375871908442</v>
      </c>
      <c r="CR87" s="42">
        <v>0.42734155766688342</v>
      </c>
      <c r="CS87" s="40">
        <v>0.30470219435736678</v>
      </c>
      <c r="CT87" s="40" t="s">
        <v>606</v>
      </c>
      <c r="CU87" s="40"/>
    </row>
    <row r="88" spans="1:99" ht="10.5" customHeight="1">
      <c r="A88" s="12">
        <v>7</v>
      </c>
      <c r="B88" s="13" t="s">
        <v>3</v>
      </c>
      <c r="C88" s="86">
        <v>1.4</v>
      </c>
      <c r="D88" s="25">
        <f t="shared" si="52"/>
        <v>1400</v>
      </c>
      <c r="E88" s="12">
        <v>950</v>
      </c>
      <c r="F88" s="14" t="s">
        <v>0</v>
      </c>
      <c r="G88" s="15">
        <v>51.88</v>
      </c>
      <c r="H88" s="15">
        <v>1.27</v>
      </c>
      <c r="I88" s="15">
        <v>17.09</v>
      </c>
      <c r="J88" s="15">
        <v>11.36</v>
      </c>
      <c r="K88" s="15"/>
      <c r="L88" s="15">
        <v>1.02</v>
      </c>
      <c r="M88" s="15">
        <v>4.33</v>
      </c>
      <c r="N88" s="15">
        <v>2.78</v>
      </c>
      <c r="O88" s="15">
        <v>3.53</v>
      </c>
      <c r="P88" s="15"/>
      <c r="Q88" s="26">
        <f t="shared" si="53"/>
        <v>93.26</v>
      </c>
      <c r="R88" s="26"/>
      <c r="S88" s="26">
        <f t="shared" si="54"/>
        <v>55.629423118164269</v>
      </c>
      <c r="T88" s="26">
        <f t="shared" si="55"/>
        <v>1.3617842590606906</v>
      </c>
      <c r="U88" s="26">
        <f t="shared" si="56"/>
        <v>18.32511258846236</v>
      </c>
      <c r="V88" s="26">
        <f t="shared" si="57"/>
        <v>12.180999356637356</v>
      </c>
      <c r="W88" s="26">
        <f t="shared" si="58"/>
        <v>0</v>
      </c>
      <c r="X88" s="26">
        <f t="shared" si="59"/>
        <v>1.0937164915290585</v>
      </c>
      <c r="Y88" s="26">
        <f t="shared" si="60"/>
        <v>4.6429337336478662</v>
      </c>
      <c r="Z88" s="26">
        <f t="shared" si="61"/>
        <v>2.9809135749517472</v>
      </c>
      <c r="AA88" s="26">
        <f t="shared" si="62"/>
        <v>3.7851168775466433</v>
      </c>
      <c r="AB88" s="26">
        <f t="shared" si="63"/>
        <v>0</v>
      </c>
      <c r="AC88" s="26">
        <f t="shared" si="64"/>
        <v>99.999999999999986</v>
      </c>
      <c r="AD88" s="26"/>
      <c r="AE88" s="42">
        <f t="shared" si="65"/>
        <v>0.86345351447882401</v>
      </c>
      <c r="AF88" s="42">
        <f t="shared" si="66"/>
        <v>1.5901675059913006E-2</v>
      </c>
      <c r="AG88" s="42">
        <f t="shared" si="67"/>
        <v>0.33522530651734883</v>
      </c>
      <c r="AH88" s="42">
        <f t="shared" si="68"/>
        <v>0.15811949156788838</v>
      </c>
      <c r="AI88" s="42">
        <f t="shared" si="69"/>
        <v>0</v>
      </c>
      <c r="AJ88" s="42">
        <f t="shared" si="70"/>
        <v>2.5307410605293713E-2</v>
      </c>
      <c r="AK88" s="42">
        <f t="shared" si="71"/>
        <v>7.7214706815936535E-2</v>
      </c>
      <c r="AL88" s="42">
        <f t="shared" si="72"/>
        <v>8.9707891099783235E-2</v>
      </c>
      <c r="AM88" s="42">
        <f t="shared" si="73"/>
        <v>7.4950104038388046E-2</v>
      </c>
      <c r="AN88" s="42">
        <f t="shared" si="74"/>
        <v>0</v>
      </c>
      <c r="AO88" s="42">
        <f t="shared" si="75"/>
        <v>1.6398801001833756</v>
      </c>
      <c r="AP88" s="42">
        <f t="shared" si="76"/>
        <v>0.52653454016685153</v>
      </c>
      <c r="AQ88" s="42">
        <f t="shared" si="77"/>
        <v>9.6968522626348346E-3</v>
      </c>
      <c r="AR88" s="42">
        <f t="shared" si="78"/>
        <v>0.20442061982450002</v>
      </c>
      <c r="AS88" s="42">
        <f t="shared" si="79"/>
        <v>9.6421373459076087E-2</v>
      </c>
      <c r="AT88" s="42">
        <f t="shared" si="80"/>
        <v>0</v>
      </c>
      <c r="AU88" s="42">
        <f t="shared" si="81"/>
        <v>1.5432476192902014E-2</v>
      </c>
      <c r="AV88" s="42">
        <f t="shared" si="82"/>
        <v>4.7085580712457081E-2</v>
      </c>
      <c r="AW88" s="42">
        <f t="shared" si="83"/>
        <v>5.4703932982510042E-2</v>
      </c>
      <c r="AX88" s="42">
        <f t="shared" si="84"/>
        <v>4.5704624399068527E-2</v>
      </c>
      <c r="AY88" s="42">
        <f t="shared" si="85"/>
        <v>0</v>
      </c>
      <c r="AZ88" s="42">
        <f t="shared" si="86"/>
        <v>0.62694309754843014</v>
      </c>
      <c r="BA88" s="42">
        <f t="shared" si="87"/>
        <v>6.2479521921066672</v>
      </c>
      <c r="BB88" s="42">
        <f t="shared" si="88"/>
        <v>0.13797000497451448</v>
      </c>
      <c r="BC88" s="43"/>
      <c r="BD88" s="12">
        <v>7</v>
      </c>
      <c r="BE88" s="122">
        <v>38.71</v>
      </c>
      <c r="BF88" s="122">
        <v>3.66</v>
      </c>
      <c r="BG88" s="122">
        <v>15.4</v>
      </c>
      <c r="BH88" s="122"/>
      <c r="BI88" s="122">
        <v>19.72</v>
      </c>
      <c r="BJ88" s="122">
        <v>6.35</v>
      </c>
      <c r="BK88" s="122">
        <v>9.9499999999999993</v>
      </c>
      <c r="BL88" s="122">
        <v>0.01</v>
      </c>
      <c r="BM88" s="122">
        <v>2.5499999999999998</v>
      </c>
      <c r="BN88" s="122">
        <v>1.66</v>
      </c>
      <c r="BO88" s="122">
        <v>0</v>
      </c>
      <c r="BP88" s="124">
        <v>0</v>
      </c>
      <c r="BQ88" s="124">
        <v>0</v>
      </c>
      <c r="BR88" s="124">
        <f t="shared" si="89"/>
        <v>98.01</v>
      </c>
      <c r="BS88" s="124"/>
      <c r="BT88" s="42">
        <v>5.8311494171890725</v>
      </c>
      <c r="BU88" s="42">
        <v>2.1688505828109275</v>
      </c>
      <c r="BV88" s="42">
        <v>0</v>
      </c>
      <c r="BW88" s="42">
        <v>8</v>
      </c>
      <c r="BX88" s="42">
        <v>0.56501212550186253</v>
      </c>
      <c r="BY88" s="42">
        <v>0.41472319300187832</v>
      </c>
      <c r="BZ88" s="42">
        <v>0</v>
      </c>
      <c r="CA88" s="42">
        <v>0.71728840765752011</v>
      </c>
      <c r="CB88" s="42">
        <v>1.4256793189470884</v>
      </c>
      <c r="CC88" s="42">
        <v>1.7669971209845423</v>
      </c>
      <c r="CD88" s="42">
        <v>1.2757622244096074E-3</v>
      </c>
      <c r="CE88" s="42">
        <v>4.8909759283173013</v>
      </c>
      <c r="CF88" s="42">
        <v>0</v>
      </c>
      <c r="CG88" s="42">
        <v>0</v>
      </c>
      <c r="CH88" s="42">
        <v>0</v>
      </c>
      <c r="CI88" s="42">
        <v>1.6057428555388633</v>
      </c>
      <c r="CJ88" s="42">
        <v>0.39425714446113669</v>
      </c>
      <c r="CK88" s="42">
        <v>2</v>
      </c>
      <c r="CL88" s="42">
        <v>0.3504517379313663</v>
      </c>
      <c r="CM88" s="42">
        <v>0.31895721354296153</v>
      </c>
      <c r="CN88" s="42">
        <v>0.66940895147432777</v>
      </c>
      <c r="CO88" s="24" t="s">
        <v>622</v>
      </c>
      <c r="CP88" s="24" t="s">
        <v>683</v>
      </c>
      <c r="CQ88" s="40">
        <v>0.44654675967653601</v>
      </c>
      <c r="CR88" s="42">
        <v>1.7421787952327596</v>
      </c>
      <c r="CS88" s="40">
        <v>0.27883996894754354</v>
      </c>
      <c r="CT88" s="40" t="s">
        <v>606</v>
      </c>
      <c r="CU88" s="40"/>
    </row>
    <row r="89" spans="1:99" ht="10.5" customHeight="1">
      <c r="A89" s="16" t="s">
        <v>91</v>
      </c>
      <c r="B89" s="17" t="s">
        <v>92</v>
      </c>
      <c r="C89" s="85">
        <v>1.20000004768372</v>
      </c>
      <c r="D89" s="25">
        <f t="shared" si="52"/>
        <v>1200.0000476837201</v>
      </c>
      <c r="E89" s="16">
        <v>950</v>
      </c>
      <c r="F89" s="17" t="s">
        <v>224</v>
      </c>
      <c r="G89" s="18">
        <v>55.299999237060597</v>
      </c>
      <c r="H89" s="18">
        <v>0.68000000715255704</v>
      </c>
      <c r="I89" s="18">
        <v>15.3999996185303</v>
      </c>
      <c r="J89" s="18">
        <v>5.9099998474121103</v>
      </c>
      <c r="K89" s="18">
        <v>0.21999999880790699</v>
      </c>
      <c r="L89" s="18">
        <v>1.6000000238418599</v>
      </c>
      <c r="M89" s="18">
        <v>6.03999996185303</v>
      </c>
      <c r="N89" s="18">
        <v>2.8800001144409202</v>
      </c>
      <c r="O89" s="18">
        <v>1.45000004768372</v>
      </c>
      <c r="P89" s="18"/>
      <c r="Q89" s="26">
        <f t="shared" si="53"/>
        <v>89.479998856782984</v>
      </c>
      <c r="R89" s="26"/>
      <c r="S89" s="26">
        <f t="shared" si="54"/>
        <v>61.801519829667065</v>
      </c>
      <c r="T89" s="26">
        <f t="shared" si="55"/>
        <v>0.75994637443047974</v>
      </c>
      <c r="U89" s="26">
        <f t="shared" si="56"/>
        <v>17.210549637107995</v>
      </c>
      <c r="V89" s="26">
        <f t="shared" si="57"/>
        <v>6.6048278083589915</v>
      </c>
      <c r="W89" s="26">
        <f t="shared" si="58"/>
        <v>0.24586499957384611</v>
      </c>
      <c r="X89" s="26">
        <f t="shared" si="59"/>
        <v>1.7881091241437503</v>
      </c>
      <c r="Y89" s="26">
        <f t="shared" si="60"/>
        <v>6.7501118004263034</v>
      </c>
      <c r="Z89" s="26">
        <f t="shared" si="61"/>
        <v>3.2185965033934547</v>
      </c>
      <c r="AA89" s="26">
        <f t="shared" si="62"/>
        <v>1.6204739228981377</v>
      </c>
      <c r="AB89" s="26">
        <f t="shared" si="63"/>
        <v>0</v>
      </c>
      <c r="AC89" s="26">
        <f t="shared" si="64"/>
        <v>100.00000000000001</v>
      </c>
      <c r="AD89" s="26"/>
      <c r="AE89" s="42">
        <f t="shared" si="65"/>
        <v>0.92037352914256465</v>
      </c>
      <c r="AF89" s="42">
        <f t="shared" si="66"/>
        <v>8.5142827988019532E-3</v>
      </c>
      <c r="AG89" s="42">
        <f t="shared" si="67"/>
        <v>0.30207545889343912</v>
      </c>
      <c r="AH89" s="42">
        <f t="shared" si="68"/>
        <v>8.2261106605554649E-2</v>
      </c>
      <c r="AI89" s="42">
        <f t="shared" si="69"/>
        <v>3.101323798772451E-3</v>
      </c>
      <c r="AJ89" s="42">
        <f t="shared" si="70"/>
        <v>3.9697899580240864E-2</v>
      </c>
      <c r="AK89" s="42">
        <f t="shared" si="71"/>
        <v>0.10770827395444563</v>
      </c>
      <c r="AL89" s="42">
        <f t="shared" si="72"/>
        <v>9.2934797350226389E-2</v>
      </c>
      <c r="AM89" s="42">
        <f t="shared" si="73"/>
        <v>3.0786870943218823E-2</v>
      </c>
      <c r="AN89" s="42">
        <f t="shared" si="74"/>
        <v>0</v>
      </c>
      <c r="AO89" s="42">
        <f t="shared" si="75"/>
        <v>1.5874535430672647</v>
      </c>
      <c r="AP89" s="42">
        <f t="shared" si="76"/>
        <v>0.57977981980135718</v>
      </c>
      <c r="AQ89" s="42">
        <f t="shared" si="77"/>
        <v>5.3634847054174111E-3</v>
      </c>
      <c r="AR89" s="42">
        <f t="shared" si="78"/>
        <v>0.19028932230027432</v>
      </c>
      <c r="AS89" s="42">
        <f t="shared" si="79"/>
        <v>5.1819536366784262E-2</v>
      </c>
      <c r="AT89" s="42">
        <f t="shared" si="80"/>
        <v>1.9536469664366359E-3</v>
      </c>
      <c r="AU89" s="42">
        <f t="shared" si="81"/>
        <v>2.5007282735050568E-2</v>
      </c>
      <c r="AV89" s="42">
        <f t="shared" si="82"/>
        <v>6.7849717193192674E-2</v>
      </c>
      <c r="AW89" s="42">
        <f t="shared" si="83"/>
        <v>5.8543317853988051E-2</v>
      </c>
      <c r="AX89" s="42">
        <f t="shared" si="84"/>
        <v>1.9393872077498837E-2</v>
      </c>
      <c r="AY89" s="42">
        <f t="shared" si="85"/>
        <v>0</v>
      </c>
      <c r="AZ89" s="42">
        <f t="shared" si="86"/>
        <v>0.65771700973284408</v>
      </c>
      <c r="BA89" s="42">
        <f t="shared" si="87"/>
        <v>2.072177809792715</v>
      </c>
      <c r="BB89" s="42">
        <f t="shared" si="88"/>
        <v>0.32550199302021243</v>
      </c>
      <c r="BC89" s="43"/>
      <c r="BD89" s="16" t="s">
        <v>91</v>
      </c>
      <c r="BE89" s="122">
        <v>41</v>
      </c>
      <c r="BF89" s="122">
        <v>1.5099999904632599</v>
      </c>
      <c r="BG89" s="122">
        <v>15.1000003814697</v>
      </c>
      <c r="BH89" s="122"/>
      <c r="BI89" s="122">
        <v>13.800000190734901</v>
      </c>
      <c r="BJ89" s="122">
        <v>11.6000003814697</v>
      </c>
      <c r="BK89" s="122">
        <v>10.800000190734901</v>
      </c>
      <c r="BL89" s="122">
        <v>0.36000001430511502</v>
      </c>
      <c r="BM89" s="122">
        <v>2.1300001144409202</v>
      </c>
      <c r="BN89" s="122">
        <v>0.77999997138977095</v>
      </c>
      <c r="BO89" s="124">
        <v>0</v>
      </c>
      <c r="BP89" s="124">
        <v>0</v>
      </c>
      <c r="BQ89" s="124">
        <v>0</v>
      </c>
      <c r="BR89" s="124">
        <f t="shared" si="89"/>
        <v>97.080001235008268</v>
      </c>
      <c r="BS89" s="124"/>
      <c r="BT89" s="42">
        <v>6.002381794463056</v>
      </c>
      <c r="BU89" s="42">
        <v>1.997618205536944</v>
      </c>
      <c r="BV89" s="42">
        <v>0</v>
      </c>
      <c r="BW89" s="42">
        <v>8</v>
      </c>
      <c r="BX89" s="42">
        <v>0.60758557238892275</v>
      </c>
      <c r="BY89" s="42">
        <v>0.16628877867386799</v>
      </c>
      <c r="BZ89" s="42">
        <v>0</v>
      </c>
      <c r="CA89" s="42">
        <v>0.8409902960572353</v>
      </c>
      <c r="CB89" s="42">
        <v>2.5311325500652462</v>
      </c>
      <c r="CC89" s="42">
        <v>0.84860406814638378</v>
      </c>
      <c r="CD89" s="42">
        <v>5.398734668344396E-3</v>
      </c>
      <c r="CE89" s="42">
        <v>5</v>
      </c>
      <c r="CF89" s="42">
        <v>0</v>
      </c>
      <c r="CG89" s="42">
        <v>0</v>
      </c>
      <c r="CH89" s="42">
        <v>3.9236828368381056E-2</v>
      </c>
      <c r="CI89" s="42">
        <v>1.6938909264925923</v>
      </c>
      <c r="CJ89" s="42">
        <v>0.26687224513902663</v>
      </c>
      <c r="CK89" s="42">
        <v>2</v>
      </c>
      <c r="CL89" s="42">
        <v>0.33768125662549253</v>
      </c>
      <c r="CM89" s="42">
        <v>0.14565576825658358</v>
      </c>
      <c r="CN89" s="42">
        <v>0.48333702488207608</v>
      </c>
      <c r="CO89" s="24" t="s">
        <v>622</v>
      </c>
      <c r="CP89" s="24" t="s">
        <v>332</v>
      </c>
      <c r="CQ89" s="40">
        <v>0.74891414213353169</v>
      </c>
      <c r="CR89" s="42">
        <v>0.66739143227516451</v>
      </c>
      <c r="CS89" s="40">
        <v>0.32207247327965804</v>
      </c>
      <c r="CT89" s="40" t="s">
        <v>606</v>
      </c>
      <c r="CU89" s="40"/>
    </row>
    <row r="90" spans="1:99" ht="10.5" customHeight="1">
      <c r="A90" s="16" t="s">
        <v>89</v>
      </c>
      <c r="B90" s="17" t="s">
        <v>90</v>
      </c>
      <c r="C90" s="85">
        <v>1.20000004768372</v>
      </c>
      <c r="D90" s="25">
        <f t="shared" si="52"/>
        <v>1200.0000476837201</v>
      </c>
      <c r="E90" s="16">
        <v>900</v>
      </c>
      <c r="F90" s="17" t="s">
        <v>224</v>
      </c>
      <c r="G90" s="18">
        <v>54.799999237060597</v>
      </c>
      <c r="H90" s="18">
        <v>0.56999999284744296</v>
      </c>
      <c r="I90" s="18">
        <v>16.399999618530298</v>
      </c>
      <c r="J90" s="18">
        <v>3.2300000190734899</v>
      </c>
      <c r="K90" s="18">
        <v>0.140000000596046</v>
      </c>
      <c r="L90" s="18">
        <v>0.769999980926514</v>
      </c>
      <c r="M90" s="18">
        <v>5.5500001907348597</v>
      </c>
      <c r="N90" s="18">
        <v>2.2000000476837198</v>
      </c>
      <c r="O90" s="18">
        <v>1.4299999475479099</v>
      </c>
      <c r="P90" s="18"/>
      <c r="Q90" s="26">
        <f t="shared" si="53"/>
        <v>85.089999035000872</v>
      </c>
      <c r="R90" s="26"/>
      <c r="S90" s="26">
        <f t="shared" si="54"/>
        <v>64.402397295267562</v>
      </c>
      <c r="T90" s="26">
        <f t="shared" si="55"/>
        <v>0.66987895088937477</v>
      </c>
      <c r="U90" s="26">
        <f t="shared" si="56"/>
        <v>19.273709959479881</v>
      </c>
      <c r="V90" s="26">
        <f t="shared" si="57"/>
        <v>3.7959807917554018</v>
      </c>
      <c r="W90" s="26">
        <f t="shared" si="58"/>
        <v>0.16453167491335671</v>
      </c>
      <c r="X90" s="26">
        <f t="shared" si="59"/>
        <v>0.90492418575511169</v>
      </c>
      <c r="Y90" s="26">
        <f t="shared" si="60"/>
        <v>6.5225058804524432</v>
      </c>
      <c r="Z90" s="26">
        <f t="shared" si="61"/>
        <v>2.5854977936699388</v>
      </c>
      <c r="AA90" s="26">
        <f t="shared" si="62"/>
        <v>1.6805734678169344</v>
      </c>
      <c r="AB90" s="26">
        <f t="shared" si="63"/>
        <v>0</v>
      </c>
      <c r="AC90" s="26">
        <f t="shared" si="64"/>
        <v>100</v>
      </c>
      <c r="AD90" s="26"/>
      <c r="AE90" s="42">
        <f t="shared" si="65"/>
        <v>0.91205188771543644</v>
      </c>
      <c r="AF90" s="42">
        <f t="shared" si="66"/>
        <v>7.1369721814273819E-3</v>
      </c>
      <c r="AG90" s="42">
        <f t="shared" si="67"/>
        <v>0.3216907489178597</v>
      </c>
      <c r="AH90" s="42">
        <f t="shared" si="68"/>
        <v>4.4958271195437501E-2</v>
      </c>
      <c r="AI90" s="42">
        <f t="shared" si="69"/>
        <v>1.9735697092243339E-3</v>
      </c>
      <c r="AJ90" s="42">
        <f t="shared" si="70"/>
        <v>1.9104613415074134E-2</v>
      </c>
      <c r="AK90" s="42">
        <f t="shared" si="71"/>
        <v>9.8970355093760759E-2</v>
      </c>
      <c r="AL90" s="42">
        <f t="shared" si="72"/>
        <v>7.0991857804722697E-2</v>
      </c>
      <c r="AM90" s="42">
        <f t="shared" si="73"/>
        <v>3.036222233529895E-2</v>
      </c>
      <c r="AN90" s="42">
        <f t="shared" si="74"/>
        <v>0</v>
      </c>
      <c r="AO90" s="42">
        <f t="shared" si="75"/>
        <v>1.5072404983682417</v>
      </c>
      <c r="AP90" s="42">
        <f t="shared" si="76"/>
        <v>0.60511370859715874</v>
      </c>
      <c r="AQ90" s="42">
        <f t="shared" si="77"/>
        <v>4.7351250110078394E-3</v>
      </c>
      <c r="AR90" s="42">
        <f t="shared" si="78"/>
        <v>0.21343027158978697</v>
      </c>
      <c r="AS90" s="42">
        <f t="shared" si="79"/>
        <v>2.9828200107487764E-2</v>
      </c>
      <c r="AT90" s="42">
        <f t="shared" si="80"/>
        <v>1.3093927023331354E-3</v>
      </c>
      <c r="AU90" s="42">
        <f t="shared" si="81"/>
        <v>1.2675225642992633E-2</v>
      </c>
      <c r="AV90" s="42">
        <f t="shared" si="82"/>
        <v>6.5663280147333733E-2</v>
      </c>
      <c r="AW90" s="42">
        <f t="shared" si="83"/>
        <v>4.7100550895215074E-2</v>
      </c>
      <c r="AX90" s="42">
        <f t="shared" si="84"/>
        <v>2.0144245306684294E-2</v>
      </c>
      <c r="AY90" s="42">
        <f t="shared" si="85"/>
        <v>0</v>
      </c>
      <c r="AZ90" s="42">
        <f t="shared" si="86"/>
        <v>0.67235850479905812</v>
      </c>
      <c r="BA90" s="42">
        <f t="shared" si="87"/>
        <v>2.3532677798109241</v>
      </c>
      <c r="BB90" s="42">
        <f t="shared" si="88"/>
        <v>0.29821656535177921</v>
      </c>
      <c r="BC90" s="43"/>
      <c r="BD90" s="16" t="s">
        <v>89</v>
      </c>
      <c r="BE90" s="122">
        <v>40</v>
      </c>
      <c r="BF90" s="122">
        <v>1.8500000238418599</v>
      </c>
      <c r="BG90" s="122">
        <v>16</v>
      </c>
      <c r="BH90" s="122"/>
      <c r="BI90" s="122">
        <v>15.5</v>
      </c>
      <c r="BJ90" s="122">
        <v>9.4799995422363299</v>
      </c>
      <c r="BK90" s="122">
        <v>10.6000003814697</v>
      </c>
      <c r="BL90" s="122">
        <v>0.37000000476837203</v>
      </c>
      <c r="BM90" s="122">
        <v>1.8999999761581401</v>
      </c>
      <c r="BN90" s="122">
        <v>0.81999999284744296</v>
      </c>
      <c r="BO90" s="124">
        <v>0</v>
      </c>
      <c r="BP90" s="124">
        <v>0</v>
      </c>
      <c r="BQ90" s="124">
        <v>0</v>
      </c>
      <c r="BR90" s="124">
        <f t="shared" si="89"/>
        <v>96.51999992132184</v>
      </c>
      <c r="BS90" s="124"/>
      <c r="BT90" s="42">
        <v>5.9438143893339133</v>
      </c>
      <c r="BU90" s="42">
        <v>2.0561856106660867</v>
      </c>
      <c r="BV90" s="42">
        <v>0</v>
      </c>
      <c r="BW90" s="42">
        <v>8</v>
      </c>
      <c r="BX90" s="42">
        <v>0.74569878073912621</v>
      </c>
      <c r="BY90" s="42">
        <v>0.20678699457234195</v>
      </c>
      <c r="BZ90" s="42">
        <v>0</v>
      </c>
      <c r="CA90" s="42">
        <v>0.76957844489368199</v>
      </c>
      <c r="CB90" s="42">
        <v>2.0995716013499099</v>
      </c>
      <c r="CC90" s="42">
        <v>1.1566178635428832</v>
      </c>
      <c r="CD90" s="42">
        <v>2.1746314902056696E-2</v>
      </c>
      <c r="CE90" s="42">
        <v>5</v>
      </c>
      <c r="CF90" s="42">
        <v>0</v>
      </c>
      <c r="CG90" s="42">
        <v>0</v>
      </c>
      <c r="CH90" s="42">
        <v>2.4817195829527613E-2</v>
      </c>
      <c r="CI90" s="42">
        <v>1.6874582928151836</v>
      </c>
      <c r="CJ90" s="42">
        <v>0.28772451135528887</v>
      </c>
      <c r="CK90" s="42">
        <v>2</v>
      </c>
      <c r="CL90" s="42">
        <v>0.25963692691994344</v>
      </c>
      <c r="CM90" s="42">
        <v>0.15542198032393709</v>
      </c>
      <c r="CN90" s="42">
        <v>0.4150589072438805</v>
      </c>
      <c r="CO90" s="24" t="s">
        <v>622</v>
      </c>
      <c r="CP90" s="24" t="s">
        <v>332</v>
      </c>
      <c r="CQ90" s="40">
        <v>0.64479405267624257</v>
      </c>
      <c r="CR90" s="42">
        <v>0.91723986122593915</v>
      </c>
      <c r="CS90" s="40">
        <v>0.38977283804890056</v>
      </c>
      <c r="CT90" s="40" t="s">
        <v>606</v>
      </c>
      <c r="CU90" s="40"/>
    </row>
    <row r="91" spans="1:99" ht="10.5" customHeight="1">
      <c r="A91" s="16" t="s">
        <v>88</v>
      </c>
      <c r="B91" s="17" t="s">
        <v>82</v>
      </c>
      <c r="C91" s="85">
        <v>1.20000004768372</v>
      </c>
      <c r="D91" s="25">
        <f t="shared" si="52"/>
        <v>1200.0000476837201</v>
      </c>
      <c r="E91" s="16">
        <v>850</v>
      </c>
      <c r="F91" s="17" t="s">
        <v>224</v>
      </c>
      <c r="G91" s="18">
        <v>65.800003051757798</v>
      </c>
      <c r="H91" s="18">
        <v>0.230000004172325</v>
      </c>
      <c r="I91" s="18">
        <v>13.699999809265099</v>
      </c>
      <c r="J91" s="18">
        <v>1.9400000572204601</v>
      </c>
      <c r="K91" s="18">
        <v>9.00000035762787E-2</v>
      </c>
      <c r="L91" s="18">
        <v>0.259999990463257</v>
      </c>
      <c r="M91" s="18">
        <v>3.2999999523162802</v>
      </c>
      <c r="N91" s="18">
        <v>1.0099999904632599</v>
      </c>
      <c r="O91" s="18">
        <v>1.9800000190734901</v>
      </c>
      <c r="P91" s="18"/>
      <c r="Q91" s="26">
        <f t="shared" si="53"/>
        <v>88.310002878308239</v>
      </c>
      <c r="R91" s="26"/>
      <c r="S91" s="26">
        <f t="shared" si="54"/>
        <v>74.510249017238323</v>
      </c>
      <c r="T91" s="26">
        <f t="shared" si="55"/>
        <v>0.26044615182412179</v>
      </c>
      <c r="U91" s="26">
        <f t="shared" si="56"/>
        <v>15.513531154725232</v>
      </c>
      <c r="V91" s="26">
        <f t="shared" si="57"/>
        <v>2.1968066968515365</v>
      </c>
      <c r="W91" s="26">
        <f t="shared" si="58"/>
        <v>0.10191371378426892</v>
      </c>
      <c r="X91" s="26">
        <f t="shared" si="59"/>
        <v>0.29441737287851605</v>
      </c>
      <c r="Y91" s="26">
        <f t="shared" si="60"/>
        <v>3.7368359696055062</v>
      </c>
      <c r="Z91" s="26">
        <f t="shared" si="61"/>
        <v>1.1436982873333688</v>
      </c>
      <c r="AA91" s="26">
        <f t="shared" si="62"/>
        <v>2.2421016357591372</v>
      </c>
      <c r="AB91" s="26">
        <f t="shared" si="63"/>
        <v>0</v>
      </c>
      <c r="AC91" s="26">
        <f t="shared" si="64"/>
        <v>100.00000000000001</v>
      </c>
      <c r="AD91" s="26"/>
      <c r="AE91" s="42">
        <f t="shared" si="65"/>
        <v>1.0951280626013418</v>
      </c>
      <c r="AF91" s="42">
        <f t="shared" si="66"/>
        <v>2.8798309686038958E-3</v>
      </c>
      <c r="AG91" s="42">
        <f t="shared" si="67"/>
        <v>0.26872946959324245</v>
      </c>
      <c r="AH91" s="42">
        <f t="shared" si="68"/>
        <v>2.7002801293078658E-2</v>
      </c>
      <c r="AI91" s="42">
        <f t="shared" si="69"/>
        <v>1.2687234295143417E-3</v>
      </c>
      <c r="AJ91" s="42">
        <f t="shared" si="70"/>
        <v>6.4509083490451912E-3</v>
      </c>
      <c r="AK91" s="42">
        <f t="shared" si="71"/>
        <v>5.8847235291156152E-2</v>
      </c>
      <c r="AL91" s="42">
        <f t="shared" si="72"/>
        <v>3.259171552347491E-2</v>
      </c>
      <c r="AM91" s="42">
        <f t="shared" si="73"/>
        <v>4.2040002103560452E-2</v>
      </c>
      <c r="AN91" s="42">
        <f t="shared" si="74"/>
        <v>0</v>
      </c>
      <c r="AO91" s="42">
        <f t="shared" si="75"/>
        <v>1.5349387491530182</v>
      </c>
      <c r="AP91" s="42">
        <f t="shared" si="76"/>
        <v>0.7134669466163619</v>
      </c>
      <c r="AQ91" s="42">
        <f t="shared" si="77"/>
        <v>1.8761862453423573E-3</v>
      </c>
      <c r="AR91" s="42">
        <f t="shared" si="78"/>
        <v>0.1750750443569998</v>
      </c>
      <c r="AS91" s="42">
        <f t="shared" si="79"/>
        <v>1.7592103468609968E-2</v>
      </c>
      <c r="AT91" s="42">
        <f t="shared" si="80"/>
        <v>8.2656290370832408E-4</v>
      </c>
      <c r="AU91" s="42">
        <f t="shared" si="81"/>
        <v>4.2027138559143241E-3</v>
      </c>
      <c r="AV91" s="42">
        <f t="shared" si="82"/>
        <v>3.8338490916089096E-2</v>
      </c>
      <c r="AW91" s="42">
        <f t="shared" si="83"/>
        <v>2.1233235229392099E-2</v>
      </c>
      <c r="AX91" s="42">
        <f t="shared" si="84"/>
        <v>2.7388716407581865E-2</v>
      </c>
      <c r="AY91" s="42">
        <f t="shared" si="85"/>
        <v>0</v>
      </c>
      <c r="AZ91" s="42">
        <f t="shared" si="86"/>
        <v>0.76208889825333592</v>
      </c>
      <c r="BA91" s="42">
        <f t="shared" si="87"/>
        <v>4.1858913244481899</v>
      </c>
      <c r="BB91" s="42">
        <f t="shared" si="88"/>
        <v>0.19283088237611809</v>
      </c>
      <c r="BC91" s="43"/>
      <c r="BD91" s="16" t="s">
        <v>88</v>
      </c>
      <c r="BE91" s="122">
        <v>41.400001525878899</v>
      </c>
      <c r="BF91" s="122">
        <v>1.66999995708466</v>
      </c>
      <c r="BG91" s="122">
        <v>13.6000003814697</v>
      </c>
      <c r="BH91" s="122"/>
      <c r="BI91" s="122">
        <v>18.100000381469702</v>
      </c>
      <c r="BJ91" s="122">
        <v>8.4799995422363299</v>
      </c>
      <c r="BK91" s="122">
        <v>10.3999996185303</v>
      </c>
      <c r="BL91" s="122">
        <v>0.490000009536743</v>
      </c>
      <c r="BM91" s="122">
        <v>1.7300000190734901</v>
      </c>
      <c r="BN91" s="122">
        <v>0.68999999761581399</v>
      </c>
      <c r="BO91" s="124">
        <v>0</v>
      </c>
      <c r="BP91" s="124">
        <v>0</v>
      </c>
      <c r="BQ91" s="124">
        <v>0</v>
      </c>
      <c r="BR91" s="124">
        <f t="shared" si="89"/>
        <v>96.560001432895632</v>
      </c>
      <c r="BS91" s="124"/>
      <c r="BT91" s="42">
        <v>6.220109900522468</v>
      </c>
      <c r="BU91" s="42">
        <v>1.779890099477532</v>
      </c>
      <c r="BV91" s="42">
        <v>0</v>
      </c>
      <c r="BW91" s="42">
        <v>8</v>
      </c>
      <c r="BX91" s="42">
        <v>0.62813829197683502</v>
      </c>
      <c r="BY91" s="42">
        <v>0.18873845714125273</v>
      </c>
      <c r="BZ91" s="42">
        <v>0</v>
      </c>
      <c r="CA91" s="42">
        <v>0.6852991284943144</v>
      </c>
      <c r="CB91" s="42">
        <v>1.8989374330064921</v>
      </c>
      <c r="CC91" s="42">
        <v>1.5889596794437137</v>
      </c>
      <c r="CD91" s="42">
        <v>9.9270099373924836E-3</v>
      </c>
      <c r="CE91" s="42">
        <v>5</v>
      </c>
      <c r="CF91" s="42">
        <v>0</v>
      </c>
      <c r="CG91" s="42">
        <v>0</v>
      </c>
      <c r="CH91" s="42">
        <v>5.2422426069055901E-2</v>
      </c>
      <c r="CI91" s="42">
        <v>1.6739903241921976</v>
      </c>
      <c r="CJ91" s="42">
        <v>0.27358724973874637</v>
      </c>
      <c r="CK91" s="42">
        <v>2</v>
      </c>
      <c r="CL91" s="42">
        <v>0.23032992883495884</v>
      </c>
      <c r="CM91" s="42">
        <v>0.13223308562766206</v>
      </c>
      <c r="CN91" s="42">
        <v>0.3625630144626209</v>
      </c>
      <c r="CO91" s="24" t="s">
        <v>622</v>
      </c>
      <c r="CP91" s="24" t="s">
        <v>332</v>
      </c>
      <c r="CQ91" s="40">
        <v>0.54443619515843789</v>
      </c>
      <c r="CR91" s="42">
        <v>1.1974083804114826</v>
      </c>
      <c r="CS91" s="40">
        <v>0.28605816243194809</v>
      </c>
      <c r="CT91" s="40" t="s">
        <v>606</v>
      </c>
      <c r="CU91" s="40"/>
    </row>
    <row r="92" spans="1:99" ht="10.5" customHeight="1">
      <c r="A92" s="16" t="s">
        <v>86</v>
      </c>
      <c r="B92" s="17" t="s">
        <v>87</v>
      </c>
      <c r="C92" s="85">
        <v>0.80000001192092896</v>
      </c>
      <c r="D92" s="25">
        <f t="shared" si="52"/>
        <v>800.00001192092896</v>
      </c>
      <c r="E92" s="16">
        <v>950</v>
      </c>
      <c r="F92" s="17" t="s">
        <v>224</v>
      </c>
      <c r="G92" s="18">
        <v>54</v>
      </c>
      <c r="H92" s="18">
        <v>0.83999997377395597</v>
      </c>
      <c r="I92" s="18">
        <v>16.100000381469702</v>
      </c>
      <c r="J92" s="18">
        <v>6.1999998092651403</v>
      </c>
      <c r="K92" s="18">
        <v>0.259999990463257</v>
      </c>
      <c r="L92" s="18">
        <v>2.0299999713897701</v>
      </c>
      <c r="M92" s="18">
        <v>6.2600002288818404</v>
      </c>
      <c r="N92" s="18">
        <v>2.9200000762939502</v>
      </c>
      <c r="O92" s="18">
        <v>1.4700000286102299</v>
      </c>
      <c r="P92" s="18"/>
      <c r="Q92" s="26">
        <f t="shared" si="53"/>
        <v>90.080000460147829</v>
      </c>
      <c r="R92" s="26"/>
      <c r="S92" s="26">
        <f t="shared" si="54"/>
        <v>59.946713725750996</v>
      </c>
      <c r="T92" s="26">
        <f t="shared" si="55"/>
        <v>0.93250440661973488</v>
      </c>
      <c r="U92" s="26">
        <f t="shared" si="56"/>
        <v>17.873002108378628</v>
      </c>
      <c r="V92" s="26">
        <f t="shared" si="57"/>
        <v>6.8827706234394102</v>
      </c>
      <c r="W92" s="26">
        <f t="shared" si="58"/>
        <v>0.28863231475923806</v>
      </c>
      <c r="X92" s="26">
        <f t="shared" si="59"/>
        <v>2.2535523545960232</v>
      </c>
      <c r="Y92" s="26">
        <f t="shared" si="60"/>
        <v>6.9493785489613966</v>
      </c>
      <c r="Z92" s="26">
        <f t="shared" si="61"/>
        <v>3.2415631231993425</v>
      </c>
      <c r="AA92" s="26">
        <f t="shared" si="62"/>
        <v>1.631882794295245</v>
      </c>
      <c r="AB92" s="26">
        <f t="shared" si="63"/>
        <v>0</v>
      </c>
      <c r="AC92" s="26">
        <f t="shared" si="64"/>
        <v>100.00000000000001</v>
      </c>
      <c r="AD92" s="26"/>
      <c r="AE92" s="42">
        <f t="shared" si="65"/>
        <v>0.89873727412984761</v>
      </c>
      <c r="AF92" s="42">
        <f t="shared" si="66"/>
        <v>1.0517643018337712E-2</v>
      </c>
      <c r="AG92" s="42">
        <f t="shared" si="67"/>
        <v>0.3158061768758112</v>
      </c>
      <c r="AH92" s="42">
        <f t="shared" si="68"/>
        <v>8.6297607179754321E-2</v>
      </c>
      <c r="AI92" s="42">
        <f t="shared" si="69"/>
        <v>3.6652007385162243E-3</v>
      </c>
      <c r="AJ92" s="42">
        <f t="shared" si="70"/>
        <v>5.0366708632054315E-2</v>
      </c>
      <c r="AK92" s="42">
        <f t="shared" si="71"/>
        <v>0.11163142779233416</v>
      </c>
      <c r="AL92" s="42">
        <f t="shared" si="72"/>
        <v>9.4225557142279301E-2</v>
      </c>
      <c r="AM92" s="42">
        <f t="shared" si="73"/>
        <v>3.1211517020048197E-2</v>
      </c>
      <c r="AN92" s="42">
        <f t="shared" si="74"/>
        <v>0</v>
      </c>
      <c r="AO92" s="42">
        <f t="shared" si="75"/>
        <v>1.6024591125289831</v>
      </c>
      <c r="AP92" s="42">
        <f t="shared" si="76"/>
        <v>0.56084880238315127</v>
      </c>
      <c r="AQ92" s="42">
        <f t="shared" si="77"/>
        <v>6.5634392391696562E-3</v>
      </c>
      <c r="AR92" s="42">
        <f t="shared" si="78"/>
        <v>0.19707596556233464</v>
      </c>
      <c r="AS92" s="42">
        <f t="shared" si="79"/>
        <v>5.3853235009260488E-2</v>
      </c>
      <c r="AT92" s="42">
        <f t="shared" si="80"/>
        <v>2.2872351062560624E-3</v>
      </c>
      <c r="AU92" s="42">
        <f t="shared" si="81"/>
        <v>3.1430885342569603E-2</v>
      </c>
      <c r="AV92" s="42">
        <f t="shared" si="82"/>
        <v>6.9662574801149652E-2</v>
      </c>
      <c r="AW92" s="42">
        <f t="shared" si="83"/>
        <v>5.8800599906460999E-2</v>
      </c>
      <c r="AX92" s="42">
        <f t="shared" si="84"/>
        <v>1.9477262649647595E-2</v>
      </c>
      <c r="AY92" s="42">
        <f t="shared" si="85"/>
        <v>0</v>
      </c>
      <c r="AZ92" s="42">
        <f t="shared" si="86"/>
        <v>0.63912666493925985</v>
      </c>
      <c r="BA92" s="42">
        <f t="shared" si="87"/>
        <v>1.7133858757813076</v>
      </c>
      <c r="BB92" s="42">
        <f t="shared" si="88"/>
        <v>0.36854323188074178</v>
      </c>
      <c r="BC92" s="43"/>
      <c r="BD92" s="16" t="s">
        <v>86</v>
      </c>
      <c r="BE92" s="122">
        <v>42.5</v>
      </c>
      <c r="BF92" s="122">
        <v>2.9200000762939502</v>
      </c>
      <c r="BG92" s="122">
        <v>12.5</v>
      </c>
      <c r="BH92" s="122"/>
      <c r="BI92" s="122">
        <v>12.5</v>
      </c>
      <c r="BJ92" s="122">
        <v>13.199999809265099</v>
      </c>
      <c r="BK92" s="122">
        <v>10.5</v>
      </c>
      <c r="BL92" s="122">
        <v>0.40000000596046498</v>
      </c>
      <c r="BM92" s="122">
        <v>2.2400000095367401</v>
      </c>
      <c r="BN92" s="122">
        <v>0.50999999046325695</v>
      </c>
      <c r="BO92" s="124">
        <v>0</v>
      </c>
      <c r="BP92" s="124">
        <v>0</v>
      </c>
      <c r="BQ92" s="124">
        <v>0</v>
      </c>
      <c r="BR92" s="124">
        <f t="shared" si="89"/>
        <v>97.269999891519504</v>
      </c>
      <c r="BS92" s="124"/>
      <c r="BT92" s="42">
        <v>6.1760781268767664</v>
      </c>
      <c r="BU92" s="42">
        <v>1.8239218731232336</v>
      </c>
      <c r="BV92" s="42">
        <v>0</v>
      </c>
      <c r="BW92" s="42">
        <v>8</v>
      </c>
      <c r="BX92" s="42">
        <v>0.31679309470856776</v>
      </c>
      <c r="BY92" s="42">
        <v>0.31919270225551449</v>
      </c>
      <c r="BZ92" s="42">
        <v>0</v>
      </c>
      <c r="CA92" s="42">
        <v>0.74703053476741132</v>
      </c>
      <c r="CB92" s="42">
        <v>2.8590049143925889</v>
      </c>
      <c r="CC92" s="42">
        <v>0.75797875387591773</v>
      </c>
      <c r="CD92" s="42">
        <v>0</v>
      </c>
      <c r="CE92" s="42">
        <v>5</v>
      </c>
      <c r="CF92" s="42">
        <v>0</v>
      </c>
      <c r="CG92" s="42">
        <v>1.4129540547176411E-2</v>
      </c>
      <c r="CH92" s="42">
        <v>4.922917851267361E-2</v>
      </c>
      <c r="CI92" s="42">
        <v>1.6346887327175212</v>
      </c>
      <c r="CJ92" s="42">
        <v>0.30195254822262863</v>
      </c>
      <c r="CK92" s="42">
        <v>2</v>
      </c>
      <c r="CL92" s="42">
        <v>0.32913153395037675</v>
      </c>
      <c r="CM92" s="42">
        <v>9.4533853408469939E-2</v>
      </c>
      <c r="CN92" s="42">
        <v>0.42366538735884668</v>
      </c>
      <c r="CO92" s="24" t="s">
        <v>622</v>
      </c>
      <c r="CP92" s="24" t="s">
        <v>332</v>
      </c>
      <c r="CQ92" s="40">
        <v>0.78736319965222912</v>
      </c>
      <c r="CR92" s="42">
        <v>0.53124594270457448</v>
      </c>
      <c r="CS92" s="40">
        <v>0.31005621688244933</v>
      </c>
      <c r="CT92" s="40" t="s">
        <v>606</v>
      </c>
      <c r="CU92" s="40"/>
    </row>
    <row r="93" spans="1:99" ht="10.5" customHeight="1">
      <c r="A93" s="16" t="s">
        <v>85</v>
      </c>
      <c r="B93" s="17" t="s">
        <v>82</v>
      </c>
      <c r="C93" s="85">
        <v>0.80000001192092896</v>
      </c>
      <c r="D93" s="25">
        <f t="shared" si="52"/>
        <v>800.00001192092896</v>
      </c>
      <c r="E93" s="16">
        <v>850</v>
      </c>
      <c r="F93" s="17" t="s">
        <v>224</v>
      </c>
      <c r="G93" s="18">
        <v>59.700000762939403</v>
      </c>
      <c r="H93" s="18">
        <v>0.40000000596046498</v>
      </c>
      <c r="I93" s="18">
        <v>16</v>
      </c>
      <c r="J93" s="18">
        <v>4.3699998855590803</v>
      </c>
      <c r="K93" s="18">
        <v>0.21999999880790699</v>
      </c>
      <c r="L93" s="18">
        <v>0.75</v>
      </c>
      <c r="M93" s="18">
        <v>5.2300000190734899</v>
      </c>
      <c r="N93" s="18">
        <v>2.3599998950958199</v>
      </c>
      <c r="O93" s="18">
        <v>1.8400000333786</v>
      </c>
      <c r="P93" s="18"/>
      <c r="Q93" s="26">
        <f t="shared" si="53"/>
        <v>90.870000600814762</v>
      </c>
      <c r="R93" s="26"/>
      <c r="S93" s="26">
        <f t="shared" si="54"/>
        <v>65.698250652816796</v>
      </c>
      <c r="T93" s="26">
        <f t="shared" si="55"/>
        <v>0.44018928503988419</v>
      </c>
      <c r="U93" s="26">
        <f t="shared" si="56"/>
        <v>17.607571139222088</v>
      </c>
      <c r="V93" s="26">
        <f t="shared" si="57"/>
        <v>4.8090677414608685</v>
      </c>
      <c r="W93" s="26">
        <f t="shared" si="58"/>
        <v>0.24210410185243736</v>
      </c>
      <c r="X93" s="26">
        <f t="shared" si="59"/>
        <v>0.82535489715103538</v>
      </c>
      <c r="Y93" s="26">
        <f t="shared" si="60"/>
        <v>5.7554748371230851</v>
      </c>
      <c r="Z93" s="26">
        <f t="shared" si="61"/>
        <v>2.5971166275910198</v>
      </c>
      <c r="AA93" s="26">
        <f t="shared" si="62"/>
        <v>2.0248707177427949</v>
      </c>
      <c r="AB93" s="26">
        <f t="shared" si="63"/>
        <v>0</v>
      </c>
      <c r="AC93" s="26">
        <f t="shared" si="64"/>
        <v>100</v>
      </c>
      <c r="AD93" s="26"/>
      <c r="AE93" s="42">
        <f t="shared" si="65"/>
        <v>0.99360399909692554</v>
      </c>
      <c r="AF93" s="42">
        <f t="shared" si="66"/>
        <v>5.0084016683043936E-3</v>
      </c>
      <c r="AG93" s="42">
        <f t="shared" si="67"/>
        <v>0.31384464039073029</v>
      </c>
      <c r="AH93" s="42">
        <f t="shared" si="68"/>
        <v>6.0825894371156007E-2</v>
      </c>
      <c r="AI93" s="42">
        <f t="shared" si="69"/>
        <v>3.101323798772451E-3</v>
      </c>
      <c r="AJ93" s="42">
        <f t="shared" si="70"/>
        <v>1.8608390150951261E-2</v>
      </c>
      <c r="AK93" s="42">
        <f t="shared" si="71"/>
        <v>9.3263953376466979E-2</v>
      </c>
      <c r="AL93" s="42">
        <f t="shared" si="72"/>
        <v>7.6154896972933706E-2</v>
      </c>
      <c r="AM93" s="42">
        <f t="shared" si="73"/>
        <v>3.9067477034663893E-2</v>
      </c>
      <c r="AN93" s="42">
        <f t="shared" si="74"/>
        <v>0</v>
      </c>
      <c r="AO93" s="42">
        <f t="shared" si="75"/>
        <v>1.6034789768609046</v>
      </c>
      <c r="AP93" s="42">
        <f t="shared" si="76"/>
        <v>0.61965514573947345</v>
      </c>
      <c r="AQ93" s="42">
        <f t="shared" si="77"/>
        <v>3.1234595155773298E-3</v>
      </c>
      <c r="AR93" s="42">
        <f t="shared" si="78"/>
        <v>0.19572731848666766</v>
      </c>
      <c r="AS93" s="42">
        <f t="shared" si="79"/>
        <v>3.7933702436332227E-2</v>
      </c>
      <c r="AT93" s="42">
        <f t="shared" si="80"/>
        <v>1.9341218959065146E-3</v>
      </c>
      <c r="AU93" s="42">
        <f t="shared" si="81"/>
        <v>1.1605010367757048E-2</v>
      </c>
      <c r="AV93" s="42">
        <f t="shared" si="82"/>
        <v>5.8163502435839703E-2</v>
      </c>
      <c r="AW93" s="42">
        <f t="shared" si="83"/>
        <v>4.749354252340774E-2</v>
      </c>
      <c r="AX93" s="42">
        <f t="shared" si="84"/>
        <v>2.4364196599038317E-2</v>
      </c>
      <c r="AY93" s="42">
        <f t="shared" si="85"/>
        <v>0</v>
      </c>
      <c r="AZ93" s="42">
        <f t="shared" si="86"/>
        <v>0.69151288486191953</v>
      </c>
      <c r="BA93" s="42">
        <f t="shared" si="87"/>
        <v>3.2687349027904267</v>
      </c>
      <c r="BB93" s="42">
        <f t="shared" si="88"/>
        <v>0.23426144344225044</v>
      </c>
      <c r="BC93" s="43"/>
      <c r="BD93" s="16" t="s">
        <v>85</v>
      </c>
      <c r="BE93" s="122">
        <v>42.099998474121101</v>
      </c>
      <c r="BF93" s="122">
        <v>1.5599999427795399</v>
      </c>
      <c r="BG93" s="122">
        <v>14.1000003814697</v>
      </c>
      <c r="BH93" s="122"/>
      <c r="BI93" s="122">
        <v>18.299999237060501</v>
      </c>
      <c r="BJ93" s="122">
        <v>8.9700002670288104</v>
      </c>
      <c r="BK93" s="122">
        <v>10.300000190734901</v>
      </c>
      <c r="BL93" s="122">
        <v>0.41999998688697798</v>
      </c>
      <c r="BM93" s="122">
        <v>1.8500000238418599</v>
      </c>
      <c r="BN93" s="122">
        <v>0.62999999523162797</v>
      </c>
      <c r="BO93" s="124">
        <v>0</v>
      </c>
      <c r="BP93" s="124">
        <v>0</v>
      </c>
      <c r="BQ93" s="124">
        <v>0</v>
      </c>
      <c r="BR93" s="124">
        <f t="shared" si="89"/>
        <v>98.229998499155016</v>
      </c>
      <c r="BS93" s="124"/>
      <c r="BT93" s="42">
        <v>6.198852294432454</v>
      </c>
      <c r="BU93" s="42">
        <v>1.801147705567546</v>
      </c>
      <c r="BV93" s="42">
        <v>0</v>
      </c>
      <c r="BW93" s="42">
        <v>8</v>
      </c>
      <c r="BX93" s="42">
        <v>0.64551056025413178</v>
      </c>
      <c r="BY93" s="42">
        <v>0.17278261000495429</v>
      </c>
      <c r="BZ93" s="42">
        <v>0</v>
      </c>
      <c r="CA93" s="42">
        <v>0.7289135846175796</v>
      </c>
      <c r="CB93" s="42">
        <v>1.9685152784439426</v>
      </c>
      <c r="CC93" s="42">
        <v>1.4842779666793917</v>
      </c>
      <c r="CD93" s="42">
        <v>0</v>
      </c>
      <c r="CE93" s="42">
        <v>5</v>
      </c>
      <c r="CF93" s="42">
        <v>0</v>
      </c>
      <c r="CG93" s="42">
        <v>4.0237453619446306E-2</v>
      </c>
      <c r="CH93" s="42">
        <v>5.2374178588052454E-2</v>
      </c>
      <c r="CI93" s="42">
        <v>1.6247567871810362</v>
      </c>
      <c r="CJ93" s="42">
        <v>0.28263158061146498</v>
      </c>
      <c r="CK93" s="42">
        <v>2</v>
      </c>
      <c r="CL93" s="42">
        <v>0.24546857673076727</v>
      </c>
      <c r="CM93" s="42">
        <v>0.11832134456662993</v>
      </c>
      <c r="CN93" s="42">
        <v>0.36378992129739718</v>
      </c>
      <c r="CO93" s="24" t="s">
        <v>622</v>
      </c>
      <c r="CP93" s="24" t="s">
        <v>332</v>
      </c>
      <c r="CQ93" s="40">
        <v>0.56355510392521169</v>
      </c>
      <c r="CR93" s="42">
        <v>1.144506210882108</v>
      </c>
      <c r="CS93" s="40">
        <v>0.3501373604525333</v>
      </c>
      <c r="CT93" s="40" t="s">
        <v>606</v>
      </c>
      <c r="CU93" s="40"/>
    </row>
    <row r="94" spans="1:99" ht="10.5" customHeight="1">
      <c r="A94" s="16" t="s">
        <v>84</v>
      </c>
      <c r="B94" s="17" t="s">
        <v>82</v>
      </c>
      <c r="C94" s="85">
        <v>0.80000001192092896</v>
      </c>
      <c r="D94" s="25">
        <f t="shared" si="52"/>
        <v>800.00001192092896</v>
      </c>
      <c r="E94" s="16">
        <v>800</v>
      </c>
      <c r="F94" s="17" t="s">
        <v>224</v>
      </c>
      <c r="G94" s="18">
        <v>67.599998474121094</v>
      </c>
      <c r="H94" s="18">
        <v>0.140000000596046</v>
      </c>
      <c r="I94" s="18">
        <v>13.6000003814697</v>
      </c>
      <c r="J94" s="18">
        <v>2.1800000667571999</v>
      </c>
      <c r="K94" s="18">
        <v>0.10000000149011599</v>
      </c>
      <c r="L94" s="18">
        <v>0.37000000476837203</v>
      </c>
      <c r="M94" s="18">
        <v>2.6600000858306898</v>
      </c>
      <c r="N94" s="18">
        <v>2.6400001049041801</v>
      </c>
      <c r="O94" s="18">
        <v>2.3699998855590798</v>
      </c>
      <c r="P94" s="18"/>
      <c r="Q94" s="26">
        <f t="shared" si="53"/>
        <v>91.659999005496474</v>
      </c>
      <c r="R94" s="26"/>
      <c r="S94" s="26">
        <f t="shared" si="54"/>
        <v>73.750817376800754</v>
      </c>
      <c r="T94" s="26">
        <f t="shared" si="55"/>
        <v>0.15273838328063999</v>
      </c>
      <c r="U94" s="26">
        <f t="shared" si="56"/>
        <v>14.837443300271216</v>
      </c>
      <c r="V94" s="26">
        <f t="shared" si="57"/>
        <v>2.3783548880755219</v>
      </c>
      <c r="W94" s="26">
        <f t="shared" si="58"/>
        <v>0.10909884636167125</v>
      </c>
      <c r="X94" s="26">
        <f t="shared" si="59"/>
        <v>0.40366573072533485</v>
      </c>
      <c r="Y94" s="26">
        <f t="shared" si="60"/>
        <v>2.9020293636171441</v>
      </c>
      <c r="Z94" s="26">
        <f t="shared" si="61"/>
        <v>2.8802096154789072</v>
      </c>
      <c r="AA94" s="26">
        <f t="shared" si="62"/>
        <v>2.5856424953888126</v>
      </c>
      <c r="AB94" s="26">
        <f t="shared" si="63"/>
        <v>0</v>
      </c>
      <c r="AC94" s="26">
        <f t="shared" si="64"/>
        <v>100</v>
      </c>
      <c r="AD94" s="26"/>
      <c r="AE94" s="42">
        <f t="shared" si="65"/>
        <v>1.1250858955521008</v>
      </c>
      <c r="AF94" s="42">
        <f t="shared" si="66"/>
        <v>1.75294056524878E-3</v>
      </c>
      <c r="AG94" s="42">
        <f t="shared" si="67"/>
        <v>0.26676795181475954</v>
      </c>
      <c r="AH94" s="42">
        <f t="shared" si="68"/>
        <v>3.0343354064578453E-2</v>
      </c>
      <c r="AI94" s="42">
        <f t="shared" si="69"/>
        <v>1.4096926644502821E-3</v>
      </c>
      <c r="AJ94" s="42">
        <f t="shared" si="70"/>
        <v>9.1801392594449242E-3</v>
      </c>
      <c r="AK94" s="42">
        <f t="shared" si="71"/>
        <v>4.7434440359765066E-2</v>
      </c>
      <c r="AL94" s="42">
        <f t="shared" si="72"/>
        <v>8.5190230904374289E-2</v>
      </c>
      <c r="AM94" s="42">
        <f t="shared" si="73"/>
        <v>5.032060566391524E-2</v>
      </c>
      <c r="AN94" s="42">
        <f t="shared" si="74"/>
        <v>0</v>
      </c>
      <c r="AO94" s="42">
        <f t="shared" si="75"/>
        <v>1.6174852508486373</v>
      </c>
      <c r="AP94" s="42">
        <f t="shared" si="76"/>
        <v>0.69557722085058149</v>
      </c>
      <c r="AQ94" s="42">
        <f t="shared" si="77"/>
        <v>1.0837443892171964E-3</v>
      </c>
      <c r="AR94" s="42">
        <f t="shared" si="78"/>
        <v>0.16492759465645565</v>
      </c>
      <c r="AS94" s="42">
        <f t="shared" si="79"/>
        <v>1.8759586245783923E-2</v>
      </c>
      <c r="AT94" s="42">
        <f t="shared" si="80"/>
        <v>8.715335510544323E-4</v>
      </c>
      <c r="AU94" s="42">
        <f t="shared" si="81"/>
        <v>5.6755628866652294E-3</v>
      </c>
      <c r="AV94" s="42">
        <f t="shared" si="82"/>
        <v>2.9326041974650399E-2</v>
      </c>
      <c r="AW94" s="42">
        <f t="shared" si="83"/>
        <v>5.2668320072580564E-2</v>
      </c>
      <c r="AX94" s="42">
        <f t="shared" si="84"/>
        <v>3.1110395373011159E-2</v>
      </c>
      <c r="AY94" s="42">
        <f t="shared" si="85"/>
        <v>0</v>
      </c>
      <c r="AZ94" s="42">
        <f t="shared" si="86"/>
        <v>0.77935593629617328</v>
      </c>
      <c r="BA94" s="42">
        <f t="shared" si="87"/>
        <v>3.3053261183766791</v>
      </c>
      <c r="BB94" s="42">
        <f t="shared" si="88"/>
        <v>0.23227044189095006</v>
      </c>
      <c r="BC94" s="43"/>
      <c r="BD94" s="16" t="s">
        <v>84</v>
      </c>
      <c r="BE94" s="122">
        <v>43.099998474121101</v>
      </c>
      <c r="BF94" s="122">
        <v>1.12000000476837</v>
      </c>
      <c r="BG94" s="122">
        <v>12.800000190734901</v>
      </c>
      <c r="BH94" s="122"/>
      <c r="BI94" s="122">
        <v>18.5</v>
      </c>
      <c r="BJ94" s="122">
        <v>8.7600002288818395</v>
      </c>
      <c r="BK94" s="122">
        <v>10.300000190734901</v>
      </c>
      <c r="BL94" s="122">
        <v>0.44999998807907099</v>
      </c>
      <c r="BM94" s="122">
        <v>1.6100000143051101</v>
      </c>
      <c r="BN94" s="122">
        <v>0.62999999523162797</v>
      </c>
      <c r="BO94" s="124">
        <v>0</v>
      </c>
      <c r="BP94" s="124">
        <v>0</v>
      </c>
      <c r="BQ94" s="124">
        <v>0</v>
      </c>
      <c r="BR94" s="124">
        <f t="shared" si="89"/>
        <v>97.269999086856927</v>
      </c>
      <c r="BS94" s="124"/>
      <c r="BT94" s="42">
        <v>6.4181660139438055</v>
      </c>
      <c r="BU94" s="42">
        <v>1.5818339860561945</v>
      </c>
      <c r="BV94" s="42">
        <v>0</v>
      </c>
      <c r="BW94" s="42">
        <v>8</v>
      </c>
      <c r="BX94" s="42">
        <v>0.66447062890055619</v>
      </c>
      <c r="BY94" s="42">
        <v>0.1254578832541306</v>
      </c>
      <c r="BZ94" s="42">
        <v>0</v>
      </c>
      <c r="CA94" s="42">
        <v>0.60581018230976014</v>
      </c>
      <c r="CB94" s="42">
        <v>1.9442626578570079</v>
      </c>
      <c r="CC94" s="42">
        <v>1.6599986476785453</v>
      </c>
      <c r="CD94" s="42">
        <v>0</v>
      </c>
      <c r="CE94" s="42">
        <v>5</v>
      </c>
      <c r="CF94" s="42">
        <v>0</v>
      </c>
      <c r="CG94" s="42">
        <v>3.8119793859008766E-2</v>
      </c>
      <c r="CH94" s="42">
        <v>5.6752491697325158E-2</v>
      </c>
      <c r="CI94" s="42">
        <v>1.6432091458557361</v>
      </c>
      <c r="CJ94" s="42">
        <v>0.26191856858792995</v>
      </c>
      <c r="CK94" s="42">
        <v>2</v>
      </c>
      <c r="CL94" s="42">
        <v>0.20289085715143679</v>
      </c>
      <c r="CM94" s="42">
        <v>0.11966511977412068</v>
      </c>
      <c r="CN94" s="42">
        <v>0.32255597692555749</v>
      </c>
      <c r="CO94" s="24" t="s">
        <v>622</v>
      </c>
      <c r="CP94" s="24" t="s">
        <v>332</v>
      </c>
      <c r="CQ94" s="40">
        <v>0.53378891576726661</v>
      </c>
      <c r="CR94" s="42">
        <v>1.184751177573558</v>
      </c>
      <c r="CS94" s="40">
        <v>0.35843699990348193</v>
      </c>
      <c r="CT94" s="40" t="s">
        <v>606</v>
      </c>
      <c r="CU94" s="40"/>
    </row>
    <row r="95" spans="1:99" ht="10.5" customHeight="1">
      <c r="A95" s="16" t="s">
        <v>83</v>
      </c>
      <c r="B95" s="17" t="s">
        <v>82</v>
      </c>
      <c r="C95" s="85">
        <v>0.80000001192092896</v>
      </c>
      <c r="D95" s="25">
        <f t="shared" si="52"/>
        <v>800.00001192092896</v>
      </c>
      <c r="E95" s="16">
        <v>900</v>
      </c>
      <c r="F95" s="17" t="s">
        <v>224</v>
      </c>
      <c r="G95" s="18">
        <v>57.900001525878899</v>
      </c>
      <c r="H95" s="18">
        <v>0.43000000715255698</v>
      </c>
      <c r="I95" s="18">
        <v>15.8999996185303</v>
      </c>
      <c r="J95" s="18">
        <v>4.9099998474121103</v>
      </c>
      <c r="K95" s="18">
        <v>0.20999999344348899</v>
      </c>
      <c r="L95" s="18">
        <v>0.79000002145767201</v>
      </c>
      <c r="M95" s="18">
        <v>4.71000003814697</v>
      </c>
      <c r="N95" s="18">
        <v>2.46000003814697</v>
      </c>
      <c r="O95" s="18">
        <v>1.79999995231628</v>
      </c>
      <c r="P95" s="18"/>
      <c r="Q95" s="26">
        <f t="shared" si="53"/>
        <v>89.110001042485251</v>
      </c>
      <c r="R95" s="26"/>
      <c r="S95" s="26">
        <f t="shared" si="54"/>
        <v>64.975873469324426</v>
      </c>
      <c r="T95" s="26">
        <f t="shared" si="55"/>
        <v>0.48254966010778577</v>
      </c>
      <c r="U95" s="26">
        <f t="shared" si="56"/>
        <v>17.843114613980994</v>
      </c>
      <c r="V95" s="26">
        <f t="shared" si="57"/>
        <v>5.5100435304351016</v>
      </c>
      <c r="W95" s="26">
        <f t="shared" si="58"/>
        <v>0.23566377621673087</v>
      </c>
      <c r="X95" s="26">
        <f t="shared" si="59"/>
        <v>0.88654473371739873</v>
      </c>
      <c r="Y95" s="26">
        <f t="shared" si="60"/>
        <v>5.2856020458369972</v>
      </c>
      <c r="Z95" s="26">
        <f t="shared" si="61"/>
        <v>2.7606329361101771</v>
      </c>
      <c r="AA95" s="26">
        <f t="shared" si="62"/>
        <v>2.0199752342703805</v>
      </c>
      <c r="AB95" s="26">
        <f t="shared" si="63"/>
        <v>0</v>
      </c>
      <c r="AC95" s="26">
        <f t="shared" si="64"/>
        <v>99.999999999999986</v>
      </c>
      <c r="AD95" s="26"/>
      <c r="AE95" s="42">
        <f t="shared" si="65"/>
        <v>0.96364610265708184</v>
      </c>
      <c r="AF95" s="42">
        <f t="shared" si="66"/>
        <v>5.3840318027560865E-3</v>
      </c>
      <c r="AG95" s="42">
        <f t="shared" si="67"/>
        <v>0.31188310390564944</v>
      </c>
      <c r="AH95" s="42">
        <f t="shared" si="68"/>
        <v>6.8342137277395465E-2</v>
      </c>
      <c r="AI95" s="42">
        <f t="shared" si="69"/>
        <v>2.9603544588062223E-3</v>
      </c>
      <c r="AJ95" s="42">
        <f t="shared" si="70"/>
        <v>1.9600838158058971E-2</v>
      </c>
      <c r="AK95" s="42">
        <f t="shared" si="71"/>
        <v>8.3991055900362169E-2</v>
      </c>
      <c r="AL95" s="42">
        <f t="shared" si="72"/>
        <v>7.9381804146601079E-2</v>
      </c>
      <c r="AM95" s="42">
        <f t="shared" si="73"/>
        <v>3.8218182349914649E-2</v>
      </c>
      <c r="AN95" s="42">
        <f t="shared" si="74"/>
        <v>0</v>
      </c>
      <c r="AO95" s="42">
        <f t="shared" si="75"/>
        <v>1.5734076106566259</v>
      </c>
      <c r="AP95" s="42">
        <f t="shared" si="76"/>
        <v>0.61245801541211942</v>
      </c>
      <c r="AQ95" s="42">
        <f t="shared" si="77"/>
        <v>3.4218925638151597E-3</v>
      </c>
      <c r="AR95" s="42">
        <f t="shared" si="78"/>
        <v>0.19822142831474682</v>
      </c>
      <c r="AS95" s="42">
        <f t="shared" si="79"/>
        <v>4.3435748508216777E-2</v>
      </c>
      <c r="AT95" s="42">
        <f t="shared" si="80"/>
        <v>1.881492398254503E-3</v>
      </c>
      <c r="AU95" s="42">
        <f t="shared" si="81"/>
        <v>1.2457571722230965E-2</v>
      </c>
      <c r="AV95" s="42">
        <f t="shared" si="82"/>
        <v>5.3381625544133733E-2</v>
      </c>
      <c r="AW95" s="42">
        <f t="shared" si="83"/>
        <v>5.0452154679404969E-2</v>
      </c>
      <c r="AX95" s="42">
        <f t="shared" si="84"/>
        <v>2.4290070857077625E-2</v>
      </c>
      <c r="AY95" s="42">
        <f t="shared" si="85"/>
        <v>0</v>
      </c>
      <c r="AZ95" s="42">
        <f t="shared" si="86"/>
        <v>0.68720024094860199</v>
      </c>
      <c r="BA95" s="42">
        <f t="shared" si="87"/>
        <v>3.4866946365401366</v>
      </c>
      <c r="BB95" s="42">
        <f t="shared" si="88"/>
        <v>0.22288122571478111</v>
      </c>
      <c r="BC95" s="43"/>
      <c r="BD95" s="16" t="s">
        <v>83</v>
      </c>
      <c r="BE95" s="122">
        <v>41.5</v>
      </c>
      <c r="BF95" s="122">
        <v>2.2400000095367401</v>
      </c>
      <c r="BG95" s="122">
        <v>13.1000003814697</v>
      </c>
      <c r="BH95" s="122"/>
      <c r="BI95" s="122">
        <v>19.100000381469702</v>
      </c>
      <c r="BJ95" s="122">
        <v>9.1400003433227504</v>
      </c>
      <c r="BK95" s="122">
        <v>9.8199996948242205</v>
      </c>
      <c r="BL95" s="122">
        <v>0.52999997138977095</v>
      </c>
      <c r="BM95" s="122">
        <v>2.1199998855590798</v>
      </c>
      <c r="BN95" s="122">
        <v>0.60000002384185802</v>
      </c>
      <c r="BO95" s="124">
        <v>0</v>
      </c>
      <c r="BP95" s="124">
        <v>0</v>
      </c>
      <c r="BQ95" s="124">
        <v>0</v>
      </c>
      <c r="BR95" s="124">
        <f t="shared" si="89"/>
        <v>98.150000691413823</v>
      </c>
      <c r="BS95" s="124"/>
      <c r="BT95" s="42">
        <v>6.1419945815303389</v>
      </c>
      <c r="BU95" s="42">
        <v>1.8580054184696611</v>
      </c>
      <c r="BV95" s="42">
        <v>0</v>
      </c>
      <c r="BW95" s="42">
        <v>8</v>
      </c>
      <c r="BX95" s="42">
        <v>0.42684420335946838</v>
      </c>
      <c r="BY95" s="42">
        <v>0.24937653829214945</v>
      </c>
      <c r="BZ95" s="42">
        <v>0</v>
      </c>
      <c r="CA95" s="42">
        <v>0.85106403941865238</v>
      </c>
      <c r="CB95" s="42">
        <v>2.0161584955385736</v>
      </c>
      <c r="CC95" s="42">
        <v>1.4565567233911563</v>
      </c>
      <c r="CD95" s="42">
        <v>0</v>
      </c>
      <c r="CE95" s="42">
        <v>5</v>
      </c>
      <c r="CF95" s="42">
        <v>0</v>
      </c>
      <c r="CG95" s="42">
        <v>5.6438223331038539E-2</v>
      </c>
      <c r="CH95" s="42">
        <v>6.643178443871843E-2</v>
      </c>
      <c r="CI95" s="42">
        <v>1.5570219160956362</v>
      </c>
      <c r="CJ95" s="42">
        <v>0.3201080761346069</v>
      </c>
      <c r="CK95" s="42">
        <v>2</v>
      </c>
      <c r="CL95" s="42">
        <v>0.2881845117526034</v>
      </c>
      <c r="CM95" s="42">
        <v>0.11326766348924626</v>
      </c>
      <c r="CN95" s="42">
        <v>0.40145217524184967</v>
      </c>
      <c r="CO95" s="24" t="s">
        <v>622</v>
      </c>
      <c r="CP95" s="24" t="s">
        <v>332</v>
      </c>
      <c r="CQ95" s="40">
        <v>0.57128672032095795</v>
      </c>
      <c r="CR95" s="42">
        <v>1.172321424799186</v>
      </c>
      <c r="CS95" s="40">
        <v>0.33622715695071193</v>
      </c>
      <c r="CT95" s="40" t="s">
        <v>606</v>
      </c>
      <c r="CU95" s="40"/>
    </row>
    <row r="96" spans="1:99" ht="10.5" customHeight="1">
      <c r="A96" s="16" t="s">
        <v>81</v>
      </c>
      <c r="B96" s="17" t="s">
        <v>82</v>
      </c>
      <c r="C96" s="85">
        <v>0.80000001192092896</v>
      </c>
      <c r="D96" s="25">
        <f t="shared" si="52"/>
        <v>800.00001192092896</v>
      </c>
      <c r="E96" s="16">
        <v>900</v>
      </c>
      <c r="F96" s="17" t="s">
        <v>224</v>
      </c>
      <c r="G96" s="18">
        <v>62.599998474121101</v>
      </c>
      <c r="H96" s="18">
        <v>0.259999990463257</v>
      </c>
      <c r="I96" s="18">
        <v>16.299999237060501</v>
      </c>
      <c r="J96" s="18">
        <v>3.6199998855590798</v>
      </c>
      <c r="K96" s="18">
        <v>0.15000000596046401</v>
      </c>
      <c r="L96" s="18">
        <v>0.50999999046325695</v>
      </c>
      <c r="M96" s="18">
        <v>4.1999998092651403</v>
      </c>
      <c r="N96" s="18">
        <v>2.7200000286102299</v>
      </c>
      <c r="O96" s="18">
        <v>2.6300001144409202</v>
      </c>
      <c r="P96" s="18"/>
      <c r="Q96" s="26">
        <f t="shared" si="53"/>
        <v>92.989997535943942</v>
      </c>
      <c r="R96" s="26"/>
      <c r="S96" s="26">
        <f t="shared" si="54"/>
        <v>67.319066709216742</v>
      </c>
      <c r="T96" s="26">
        <f t="shared" si="55"/>
        <v>0.27959995413781763</v>
      </c>
      <c r="U96" s="26">
        <f t="shared" si="56"/>
        <v>17.528766178061218</v>
      </c>
      <c r="V96" s="26">
        <f t="shared" si="57"/>
        <v>3.892891688872044</v>
      </c>
      <c r="W96" s="26">
        <f t="shared" si="58"/>
        <v>0.16130767817526145</v>
      </c>
      <c r="X96" s="26">
        <f t="shared" si="59"/>
        <v>0.54844607374693577</v>
      </c>
      <c r="Y96" s="26">
        <f t="shared" si="60"/>
        <v>4.51661460431988</v>
      </c>
      <c r="Z96" s="26">
        <f t="shared" si="61"/>
        <v>2.9250458121142042</v>
      </c>
      <c r="AA96" s="26">
        <f t="shared" si="62"/>
        <v>2.8282613013559139</v>
      </c>
      <c r="AB96" s="26">
        <f t="shared" si="63"/>
        <v>0</v>
      </c>
      <c r="AC96" s="26">
        <f t="shared" si="64"/>
        <v>100.00000000000001</v>
      </c>
      <c r="AD96" s="26"/>
      <c r="AE96" s="42">
        <f t="shared" si="65"/>
        <v>1.0418694812808189</v>
      </c>
      <c r="AF96" s="42">
        <f t="shared" si="66"/>
        <v>3.2554609164781047E-3</v>
      </c>
      <c r="AG96" s="42">
        <f t="shared" si="67"/>
        <v>0.31972921243277697</v>
      </c>
      <c r="AH96" s="42">
        <f t="shared" si="68"/>
        <v>5.0386667375036609E-2</v>
      </c>
      <c r="AI96" s="42">
        <f t="shared" si="69"/>
        <v>2.1145390491905621E-3</v>
      </c>
      <c r="AJ96" s="42">
        <f t="shared" si="70"/>
        <v>1.2653705066028944E-2</v>
      </c>
      <c r="AK96" s="42">
        <f t="shared" si="71"/>
        <v>7.489647896059981E-2</v>
      </c>
      <c r="AL96" s="42">
        <f t="shared" si="72"/>
        <v>8.7771750488479794E-2</v>
      </c>
      <c r="AM96" s="42">
        <f t="shared" si="73"/>
        <v>5.5841014787059329E-2</v>
      </c>
      <c r="AN96" s="42">
        <f t="shared" si="74"/>
        <v>0</v>
      </c>
      <c r="AO96" s="42">
        <f t="shared" si="75"/>
        <v>1.6485183103564689</v>
      </c>
      <c r="AP96" s="42">
        <f t="shared" si="76"/>
        <v>0.63200358451313121</v>
      </c>
      <c r="AQ96" s="42">
        <f t="shared" si="77"/>
        <v>1.9747799560528734E-3</v>
      </c>
      <c r="AR96" s="42">
        <f t="shared" si="78"/>
        <v>0.19394944564712782</v>
      </c>
      <c r="AS96" s="42">
        <f t="shared" si="79"/>
        <v>3.0564821184267708E-2</v>
      </c>
      <c r="AT96" s="42">
        <f t="shared" si="80"/>
        <v>1.2826906658581928E-3</v>
      </c>
      <c r="AU96" s="42">
        <f t="shared" si="81"/>
        <v>7.675804985928702E-3</v>
      </c>
      <c r="AV96" s="42">
        <f t="shared" si="82"/>
        <v>4.5432603623556056E-2</v>
      </c>
      <c r="AW96" s="42">
        <f t="shared" si="83"/>
        <v>5.3242812007044303E-2</v>
      </c>
      <c r="AX96" s="42">
        <f t="shared" si="84"/>
        <v>3.3873457417033175E-2</v>
      </c>
      <c r="AY96" s="42">
        <f t="shared" si="85"/>
        <v>0</v>
      </c>
      <c r="AZ96" s="42">
        <f t="shared" si="86"/>
        <v>0.71911985393720868</v>
      </c>
      <c r="BA96" s="42">
        <f t="shared" si="87"/>
        <v>3.9819694794616574</v>
      </c>
      <c r="BB96" s="42">
        <f t="shared" si="88"/>
        <v>0.20072383103158997</v>
      </c>
      <c r="BC96" s="43"/>
      <c r="BD96" s="16" t="s">
        <v>81</v>
      </c>
      <c r="BE96" s="122">
        <v>40.700000762939403</v>
      </c>
      <c r="BF96" s="122">
        <v>1.46000003814697</v>
      </c>
      <c r="BG96" s="122">
        <v>14.199999809265099</v>
      </c>
      <c r="BH96" s="122"/>
      <c r="BI96" s="122">
        <v>19.899999618530298</v>
      </c>
      <c r="BJ96" s="122">
        <v>7.6999998092651403</v>
      </c>
      <c r="BK96" s="122">
        <v>9.9399995803833008</v>
      </c>
      <c r="BL96" s="122">
        <v>0.479999989271164</v>
      </c>
      <c r="BM96" s="122">
        <v>2.1199998855590798</v>
      </c>
      <c r="BN96" s="122">
        <v>0.61000001430511497</v>
      </c>
      <c r="BO96" s="124">
        <v>0</v>
      </c>
      <c r="BP96" s="124">
        <v>0</v>
      </c>
      <c r="BQ96" s="124">
        <v>0</v>
      </c>
      <c r="BR96" s="124">
        <f t="shared" si="89"/>
        <v>97.109999507665577</v>
      </c>
      <c r="BS96" s="124"/>
      <c r="BT96" s="42">
        <v>6.1117769213343172</v>
      </c>
      <c r="BU96" s="42">
        <v>1.8882230786656828</v>
      </c>
      <c r="BV96" s="42">
        <v>0</v>
      </c>
      <c r="BW96" s="42">
        <v>8</v>
      </c>
      <c r="BX96" s="42">
        <v>0.6247416727381041</v>
      </c>
      <c r="BY96" s="42">
        <v>0.16491956610424435</v>
      </c>
      <c r="BZ96" s="42">
        <v>0</v>
      </c>
      <c r="CA96" s="42">
        <v>0.85491849724104441</v>
      </c>
      <c r="CB96" s="42">
        <v>1.7233794780878413</v>
      </c>
      <c r="CC96" s="42">
        <v>1.6320407858287656</v>
      </c>
      <c r="CD96" s="42">
        <v>0</v>
      </c>
      <c r="CE96" s="42">
        <v>5</v>
      </c>
      <c r="CF96" s="42">
        <v>0</v>
      </c>
      <c r="CG96" s="42">
        <v>1.2175880753647395E-2</v>
      </c>
      <c r="CH96" s="42">
        <v>6.1045414135027239E-2</v>
      </c>
      <c r="CI96" s="42">
        <v>1.5991211302171082</v>
      </c>
      <c r="CJ96" s="42">
        <v>0.32765757489421721</v>
      </c>
      <c r="CK96" s="42">
        <v>2</v>
      </c>
      <c r="CL96" s="42">
        <v>0.2895400826819724</v>
      </c>
      <c r="CM96" s="42">
        <v>0.11684126869028377</v>
      </c>
      <c r="CN96" s="42">
        <v>0.40638135137225617</v>
      </c>
      <c r="CO96" s="24" t="s">
        <v>622</v>
      </c>
      <c r="CP96" s="24" t="s">
        <v>332</v>
      </c>
      <c r="CQ96" s="40">
        <v>0.51175360822744675</v>
      </c>
      <c r="CR96" s="42">
        <v>1.4498460570898075</v>
      </c>
      <c r="CS96" s="40">
        <v>0.36410275482217397</v>
      </c>
      <c r="CT96" s="40" t="s">
        <v>606</v>
      </c>
      <c r="CU96" s="40"/>
    </row>
    <row r="97" spans="1:99" ht="10.5" customHeight="1">
      <c r="A97" s="16" t="s">
        <v>80</v>
      </c>
      <c r="B97" s="17" t="s">
        <v>75</v>
      </c>
      <c r="C97" s="85">
        <v>0.80000001192092896</v>
      </c>
      <c r="D97" s="25">
        <f t="shared" si="52"/>
        <v>800.00001192092896</v>
      </c>
      <c r="E97" s="16">
        <v>800</v>
      </c>
      <c r="F97" s="17" t="s">
        <v>224</v>
      </c>
      <c r="G97" s="18">
        <v>69.699996948242202</v>
      </c>
      <c r="H97" s="18">
        <v>0.119999997317791</v>
      </c>
      <c r="I97" s="18">
        <v>13.1000003814697</v>
      </c>
      <c r="J97" s="18">
        <v>1.75</v>
      </c>
      <c r="K97" s="18">
        <v>0.119999997317791</v>
      </c>
      <c r="L97" s="18">
        <v>0.17000000178813901</v>
      </c>
      <c r="M97" s="18">
        <v>1.87999999523163</v>
      </c>
      <c r="N97" s="18">
        <v>1.9400000572204601</v>
      </c>
      <c r="O97" s="18">
        <v>3.6199998855590798</v>
      </c>
      <c r="P97" s="18"/>
      <c r="Q97" s="26">
        <f t="shared" si="53"/>
        <v>92.399997264146791</v>
      </c>
      <c r="R97" s="26"/>
      <c r="S97" s="26">
        <f t="shared" si="54"/>
        <v>75.432899363609963</v>
      </c>
      <c r="T97" s="26">
        <f t="shared" si="55"/>
        <v>0.12987013081260512</v>
      </c>
      <c r="U97" s="26">
        <f t="shared" si="56"/>
        <v>14.177490010113653</v>
      </c>
      <c r="V97" s="26">
        <f t="shared" si="57"/>
        <v>1.8939394500166702</v>
      </c>
      <c r="W97" s="26">
        <f t="shared" si="58"/>
        <v>0.12987013081260512</v>
      </c>
      <c r="X97" s="26">
        <f t="shared" si="59"/>
        <v>0.18398269136540624</v>
      </c>
      <c r="Y97" s="26">
        <f t="shared" si="60"/>
        <v>2.0346320897144778</v>
      </c>
      <c r="Z97" s="26">
        <f t="shared" si="61"/>
        <v>2.0995672236596725</v>
      </c>
      <c r="AA97" s="26">
        <f t="shared" si="62"/>
        <v>3.9177489098949558</v>
      </c>
      <c r="AB97" s="26">
        <f t="shared" si="63"/>
        <v>0</v>
      </c>
      <c r="AC97" s="26">
        <f t="shared" si="64"/>
        <v>100.00000000000001</v>
      </c>
      <c r="AD97" s="26"/>
      <c r="AE97" s="42">
        <f t="shared" si="65"/>
        <v>1.1600367641504055</v>
      </c>
      <c r="AF97" s="42">
        <f t="shared" si="66"/>
        <v>1.5025204445180667E-3</v>
      </c>
      <c r="AG97" s="42">
        <f t="shared" si="67"/>
        <v>0.25696030680254922</v>
      </c>
      <c r="AH97" s="42">
        <f t="shared" si="68"/>
        <v>2.4358196324278582E-2</v>
      </c>
      <c r="AI97" s="42">
        <f t="shared" si="69"/>
        <v>1.6916311343221687E-3</v>
      </c>
      <c r="AJ97" s="42">
        <f t="shared" si="70"/>
        <v>4.2179018119148032E-3</v>
      </c>
      <c r="AK97" s="42">
        <f t="shared" si="71"/>
        <v>3.3525092019808869E-2</v>
      </c>
      <c r="AL97" s="42">
        <f t="shared" si="72"/>
        <v>6.2601911462843995E-2</v>
      </c>
      <c r="AM97" s="42">
        <f t="shared" si="73"/>
        <v>7.6861010776658883E-2</v>
      </c>
      <c r="AN97" s="42">
        <f t="shared" si="74"/>
        <v>0</v>
      </c>
      <c r="AO97" s="42">
        <f t="shared" si="75"/>
        <v>1.6217553349273002</v>
      </c>
      <c r="AP97" s="42">
        <f t="shared" si="76"/>
        <v>0.71529702364284653</v>
      </c>
      <c r="AQ97" s="42">
        <f t="shared" si="77"/>
        <v>9.2647787996049443E-4</v>
      </c>
      <c r="AR97" s="42">
        <f t="shared" si="78"/>
        <v>0.15844579097010844</v>
      </c>
      <c r="AS97" s="42">
        <f t="shared" si="79"/>
        <v>1.5019649265017221E-2</v>
      </c>
      <c r="AT97" s="42">
        <f t="shared" si="80"/>
        <v>1.043086523527916E-3</v>
      </c>
      <c r="AU97" s="42">
        <f t="shared" si="81"/>
        <v>2.6008249956544047E-3</v>
      </c>
      <c r="AV97" s="42">
        <f t="shared" si="82"/>
        <v>2.0672102195558203E-2</v>
      </c>
      <c r="AW97" s="42">
        <f t="shared" si="83"/>
        <v>3.8601329136771612E-2</v>
      </c>
      <c r="AX97" s="42">
        <f t="shared" si="84"/>
        <v>4.7393715390555133E-2</v>
      </c>
      <c r="AY97" s="42">
        <f t="shared" si="85"/>
        <v>0</v>
      </c>
      <c r="AZ97" s="42">
        <f t="shared" si="86"/>
        <v>0.80129206817017329</v>
      </c>
      <c r="BA97" s="42">
        <f t="shared" si="87"/>
        <v>5.7749557506225297</v>
      </c>
      <c r="BB97" s="42">
        <f t="shared" si="88"/>
        <v>0.14760244004665463</v>
      </c>
      <c r="BC97" s="43"/>
      <c r="BD97" s="16" t="s">
        <v>80</v>
      </c>
      <c r="BE97" s="122">
        <v>43.5</v>
      </c>
      <c r="BF97" s="122">
        <v>1.41999995708466</v>
      </c>
      <c r="BG97" s="122">
        <v>13.1000003814697</v>
      </c>
      <c r="BH97" s="122"/>
      <c r="BI97" s="122">
        <v>19.5</v>
      </c>
      <c r="BJ97" s="122">
        <v>8.2700004577636701</v>
      </c>
      <c r="BK97" s="122">
        <v>9.6599998474121094</v>
      </c>
      <c r="BL97" s="122">
        <v>0.66000002622604403</v>
      </c>
      <c r="BM97" s="122">
        <v>1.8400000333786</v>
      </c>
      <c r="BN97" s="122">
        <v>0.58999997377395597</v>
      </c>
      <c r="BO97" s="124">
        <v>0</v>
      </c>
      <c r="BP97" s="124">
        <v>0</v>
      </c>
      <c r="BQ97" s="124">
        <v>0</v>
      </c>
      <c r="BR97" s="124">
        <f t="shared" si="89"/>
        <v>98.540000677108736</v>
      </c>
      <c r="BS97" s="124"/>
      <c r="BT97" s="42">
        <v>6.412401906619424</v>
      </c>
      <c r="BU97" s="42">
        <v>1.587598093380576</v>
      </c>
      <c r="BV97" s="42">
        <v>0</v>
      </c>
      <c r="BW97" s="42">
        <v>8</v>
      </c>
      <c r="BX97" s="42">
        <v>0.68816875918277587</v>
      </c>
      <c r="BY97" s="42">
        <v>0.15745847771799498</v>
      </c>
      <c r="BZ97" s="42">
        <v>0</v>
      </c>
      <c r="CA97" s="42">
        <v>0.59860325177452012</v>
      </c>
      <c r="CB97" s="42">
        <v>1.8169966937400006</v>
      </c>
      <c r="CC97" s="42">
        <v>1.7387728175847084</v>
      </c>
      <c r="CD97" s="42">
        <v>0</v>
      </c>
      <c r="CE97" s="42">
        <v>5</v>
      </c>
      <c r="CF97" s="42">
        <v>0</v>
      </c>
      <c r="CG97" s="42">
        <v>6.6597504649121841E-2</v>
      </c>
      <c r="CH97" s="42">
        <v>8.2397525649510694E-2</v>
      </c>
      <c r="CI97" s="42">
        <v>1.5255642966880174</v>
      </c>
      <c r="CJ97" s="42">
        <v>0.32544067301335011</v>
      </c>
      <c r="CK97" s="42">
        <v>2</v>
      </c>
      <c r="CL97" s="42">
        <v>0.20041269920655591</v>
      </c>
      <c r="CM97" s="42">
        <v>0.1109371007940779</v>
      </c>
      <c r="CN97" s="42">
        <v>0.31134980000063384</v>
      </c>
      <c r="CO97" s="24" t="s">
        <v>622</v>
      </c>
      <c r="CP97" s="24" t="s">
        <v>332</v>
      </c>
      <c r="CQ97" s="40">
        <v>0.50160480308247357</v>
      </c>
      <c r="CR97" s="42">
        <v>1.3227830336856397</v>
      </c>
      <c r="CS97" s="40">
        <v>0.22905509423912834</v>
      </c>
      <c r="CT97" s="40" t="s">
        <v>606</v>
      </c>
      <c r="CU97" s="40"/>
    </row>
    <row r="98" spans="1:99" ht="10.5" customHeight="1">
      <c r="A98" s="16" t="s">
        <v>78</v>
      </c>
      <c r="B98" s="17" t="s">
        <v>79</v>
      </c>
      <c r="C98" s="85">
        <v>0.80000001192092896</v>
      </c>
      <c r="D98" s="25">
        <f t="shared" si="52"/>
        <v>800.00001192092896</v>
      </c>
      <c r="E98" s="16">
        <v>950</v>
      </c>
      <c r="F98" s="17" t="s">
        <v>224</v>
      </c>
      <c r="G98" s="18">
        <v>54.700000762939403</v>
      </c>
      <c r="H98" s="18">
        <v>0.56999999284744296</v>
      </c>
      <c r="I98" s="18">
        <v>16.409999847412099</v>
      </c>
      <c r="J98" s="18">
        <v>5.8800001144409197</v>
      </c>
      <c r="K98" s="18">
        <v>0.25</v>
      </c>
      <c r="L98" s="18">
        <v>1.25</v>
      </c>
      <c r="M98" s="18">
        <v>5.07999992370606</v>
      </c>
      <c r="N98" s="18">
        <v>2.46000003814697</v>
      </c>
      <c r="O98" s="18">
        <v>1.8200000524520901</v>
      </c>
      <c r="P98" s="18"/>
      <c r="Q98" s="26">
        <f t="shared" si="53"/>
        <v>88.420000731944981</v>
      </c>
      <c r="R98" s="26"/>
      <c r="S98" s="26">
        <f t="shared" si="54"/>
        <v>61.863832063028944</v>
      </c>
      <c r="T98" s="26">
        <f t="shared" si="55"/>
        <v>0.64465051812820162</v>
      </c>
      <c r="U98" s="26">
        <f t="shared" si="56"/>
        <v>18.559149187479459</v>
      </c>
      <c r="V98" s="26">
        <f t="shared" si="57"/>
        <v>6.6500792419882364</v>
      </c>
      <c r="W98" s="26">
        <f t="shared" si="58"/>
        <v>0.28274145886732427</v>
      </c>
      <c r="X98" s="26">
        <f t="shared" si="59"/>
        <v>1.4137072943366211</v>
      </c>
      <c r="Y98" s="26">
        <f t="shared" si="60"/>
        <v>5.7453063578981887</v>
      </c>
      <c r="Z98" s="26">
        <f t="shared" si="61"/>
        <v>2.7821759983973902</v>
      </c>
      <c r="AA98" s="26">
        <f t="shared" si="62"/>
        <v>2.0583578798756426</v>
      </c>
      <c r="AB98" s="26">
        <f t="shared" si="63"/>
        <v>0</v>
      </c>
      <c r="AC98" s="26">
        <f t="shared" si="64"/>
        <v>100</v>
      </c>
      <c r="AD98" s="26"/>
      <c r="AE98" s="42">
        <f t="shared" si="65"/>
        <v>0.91038758482564341</v>
      </c>
      <c r="AF98" s="42">
        <f t="shared" si="66"/>
        <v>7.1369721814273819E-3</v>
      </c>
      <c r="AG98" s="42">
        <f t="shared" si="67"/>
        <v>0.32188690630768685</v>
      </c>
      <c r="AH98" s="42">
        <f t="shared" si="68"/>
        <v>8.1843541242475684E-2</v>
      </c>
      <c r="AI98" s="42">
        <f t="shared" si="69"/>
        <v>3.5242316086105661E-3</v>
      </c>
      <c r="AJ98" s="42">
        <f t="shared" si="70"/>
        <v>3.1013983584918768E-2</v>
      </c>
      <c r="AK98" s="42">
        <f t="shared" si="71"/>
        <v>9.0589077305760601E-2</v>
      </c>
      <c r="AL98" s="42">
        <f t="shared" si="72"/>
        <v>7.9381804146601079E-2</v>
      </c>
      <c r="AM98" s="42">
        <f t="shared" si="73"/>
        <v>3.8642830957834516E-2</v>
      </c>
      <c r="AN98" s="42">
        <f t="shared" si="74"/>
        <v>0</v>
      </c>
      <c r="AO98" s="42">
        <f t="shared" si="75"/>
        <v>1.5644069321609588</v>
      </c>
      <c r="AP98" s="42">
        <f t="shared" si="76"/>
        <v>0.58193783606423921</v>
      </c>
      <c r="AQ98" s="42">
        <f t="shared" si="77"/>
        <v>4.5620944491526153E-3</v>
      </c>
      <c r="AR98" s="42">
        <f t="shared" si="78"/>
        <v>0.20575650726825628</v>
      </c>
      <c r="AS98" s="42">
        <f t="shared" si="79"/>
        <v>5.2316018012923862E-2</v>
      </c>
      <c r="AT98" s="42">
        <f t="shared" si="80"/>
        <v>2.2527588801607053E-3</v>
      </c>
      <c r="AU98" s="42">
        <f t="shared" si="81"/>
        <v>1.9824754638537872E-2</v>
      </c>
      <c r="AV98" s="42">
        <f t="shared" si="82"/>
        <v>5.7906338461839582E-2</v>
      </c>
      <c r="AW98" s="42">
        <f t="shared" si="83"/>
        <v>5.0742426739920403E-2</v>
      </c>
      <c r="AX98" s="42">
        <f t="shared" si="84"/>
        <v>2.4701265484969502E-2</v>
      </c>
      <c r="AY98" s="42">
        <f t="shared" si="85"/>
        <v>0</v>
      </c>
      <c r="AZ98" s="42">
        <f t="shared" si="86"/>
        <v>0.6573815282891291</v>
      </c>
      <c r="BA98" s="42">
        <f t="shared" si="87"/>
        <v>2.6389238589225892</v>
      </c>
      <c r="BB98" s="42">
        <f t="shared" si="88"/>
        <v>0.27480651939116951</v>
      </c>
      <c r="BC98" s="43"/>
      <c r="BD98" s="16" t="s">
        <v>78</v>
      </c>
      <c r="BE98" s="122">
        <v>42.299999237060597</v>
      </c>
      <c r="BF98" s="122">
        <v>2.4200000762939502</v>
      </c>
      <c r="BG98" s="122">
        <v>14.300000190734901</v>
      </c>
      <c r="BH98" s="122"/>
      <c r="BI98" s="122">
        <v>14.699999809265099</v>
      </c>
      <c r="BJ98" s="122">
        <v>10.8999996185303</v>
      </c>
      <c r="BK98" s="122">
        <v>10.3999996185303</v>
      </c>
      <c r="BL98" s="122">
        <v>0.37000000476837203</v>
      </c>
      <c r="BM98" s="122">
        <v>2.1900000572204599</v>
      </c>
      <c r="BN98" s="122">
        <v>0.479999989271164</v>
      </c>
      <c r="BO98" s="124">
        <v>0</v>
      </c>
      <c r="BP98" s="124">
        <v>0</v>
      </c>
      <c r="BQ98" s="124">
        <v>0</v>
      </c>
      <c r="BR98" s="124">
        <f t="shared" si="89"/>
        <v>98.059998601675147</v>
      </c>
      <c r="BS98" s="124"/>
      <c r="BT98" s="42">
        <v>6.1347127161839445</v>
      </c>
      <c r="BU98" s="42">
        <v>1.8652872838160555</v>
      </c>
      <c r="BV98" s="42">
        <v>0</v>
      </c>
      <c r="BW98" s="42">
        <v>8</v>
      </c>
      <c r="BX98" s="42">
        <v>0.57878977811978283</v>
      </c>
      <c r="BY98" s="42">
        <v>0.26400702885072924</v>
      </c>
      <c r="BZ98" s="42">
        <v>0</v>
      </c>
      <c r="CA98" s="42">
        <v>0.76757545321985532</v>
      </c>
      <c r="CB98" s="42">
        <v>2.3561203965564195</v>
      </c>
      <c r="CC98" s="42">
        <v>1.0153566289914575</v>
      </c>
      <c r="CD98" s="42">
        <v>1.8150714261755851E-2</v>
      </c>
      <c r="CE98" s="42">
        <v>5</v>
      </c>
      <c r="CF98" s="42">
        <v>0</v>
      </c>
      <c r="CG98" s="42">
        <v>0</v>
      </c>
      <c r="CH98" s="42">
        <v>2.7295147160389971E-2</v>
      </c>
      <c r="CI98" s="42">
        <v>1.6158800263451201</v>
      </c>
      <c r="CJ98" s="42">
        <v>0.35682482649448999</v>
      </c>
      <c r="CK98" s="42">
        <v>2</v>
      </c>
      <c r="CL98" s="42">
        <v>0.2589378359088077</v>
      </c>
      <c r="CM98" s="42">
        <v>8.8794985360633252E-2</v>
      </c>
      <c r="CN98" s="42">
        <v>0.34773282126944094</v>
      </c>
      <c r="CO98" s="24" t="s">
        <v>622</v>
      </c>
      <c r="CP98" s="24" t="s">
        <v>332</v>
      </c>
      <c r="CQ98" s="40">
        <v>0.69883922645848118</v>
      </c>
      <c r="CR98" s="42">
        <v>0.75657220919622414</v>
      </c>
      <c r="CS98" s="40">
        <v>0.28669724844017092</v>
      </c>
      <c r="CT98" s="40" t="s">
        <v>606</v>
      </c>
      <c r="CU98" s="40"/>
    </row>
    <row r="99" spans="1:99" ht="10.5" customHeight="1">
      <c r="A99" s="16" t="s">
        <v>76</v>
      </c>
      <c r="B99" s="17" t="s">
        <v>77</v>
      </c>
      <c r="C99" s="85">
        <v>0.80000001192092896</v>
      </c>
      <c r="D99" s="25">
        <f t="shared" si="52"/>
        <v>800.00001192092896</v>
      </c>
      <c r="E99" s="16">
        <v>900</v>
      </c>
      <c r="F99" s="17" t="s">
        <v>224</v>
      </c>
      <c r="G99" s="18">
        <v>58.599998474121101</v>
      </c>
      <c r="H99" s="18">
        <v>0.40000000596046498</v>
      </c>
      <c r="I99" s="18">
        <v>16.299999237060501</v>
      </c>
      <c r="J99" s="18">
        <v>4.4499998092651403</v>
      </c>
      <c r="K99" s="18">
        <v>0.20000000298023199</v>
      </c>
      <c r="L99" s="18">
        <v>0.89999997615814198</v>
      </c>
      <c r="M99" s="18">
        <v>4.6399998664856001</v>
      </c>
      <c r="N99" s="18">
        <v>2.4400000572204599</v>
      </c>
      <c r="O99" s="18">
        <v>1.8099999427795399</v>
      </c>
      <c r="P99" s="18"/>
      <c r="Q99" s="26">
        <f t="shared" si="53"/>
        <v>89.739997372031169</v>
      </c>
      <c r="R99" s="26"/>
      <c r="S99" s="26">
        <f t="shared" si="54"/>
        <v>65.299755059258203</v>
      </c>
      <c r="T99" s="26">
        <f t="shared" si="55"/>
        <v>0.44573213469374479</v>
      </c>
      <c r="U99" s="26">
        <f t="shared" si="56"/>
        <v>18.163583367944963</v>
      </c>
      <c r="V99" s="26">
        <f t="shared" si="57"/>
        <v>4.9587697120348366</v>
      </c>
      <c r="W99" s="26">
        <f t="shared" si="58"/>
        <v>0.22286606734687181</v>
      </c>
      <c r="X99" s="26">
        <f t="shared" si="59"/>
        <v>1.0028972615488849</v>
      </c>
      <c r="Y99" s="26">
        <f t="shared" si="60"/>
        <v>5.1704925366219436</v>
      </c>
      <c r="Z99" s="26">
        <f t="shared" si="61"/>
        <v>2.7189660448785826</v>
      </c>
      <c r="AA99" s="26">
        <f t="shared" si="62"/>
        <v>2.0169378156719824</v>
      </c>
      <c r="AB99" s="26">
        <f t="shared" si="63"/>
        <v>0</v>
      </c>
      <c r="AC99" s="26">
        <f t="shared" si="64"/>
        <v>100.00000000000001</v>
      </c>
      <c r="AD99" s="26"/>
      <c r="AE99" s="42">
        <f t="shared" si="65"/>
        <v>0.9752963498637931</v>
      </c>
      <c r="AF99" s="42">
        <f t="shared" si="66"/>
        <v>5.0084016683043936E-3</v>
      </c>
      <c r="AG99" s="42">
        <f t="shared" si="67"/>
        <v>0.31972921243277697</v>
      </c>
      <c r="AH99" s="42">
        <f t="shared" si="68"/>
        <v>6.1939410855475732E-2</v>
      </c>
      <c r="AI99" s="42">
        <f t="shared" si="69"/>
        <v>2.8193853289005641E-3</v>
      </c>
      <c r="AJ99" s="42">
        <f t="shared" si="70"/>
        <v>2.2330067589596717E-2</v>
      </c>
      <c r="AK99" s="42">
        <f t="shared" si="71"/>
        <v>8.2742778133180206E-2</v>
      </c>
      <c r="AL99" s="42">
        <f t="shared" si="72"/>
        <v>7.8736424250574782E-2</v>
      </c>
      <c r="AM99" s="42">
        <f t="shared" si="73"/>
        <v>3.8430505388329442E-2</v>
      </c>
      <c r="AN99" s="42">
        <f t="shared" si="74"/>
        <v>0</v>
      </c>
      <c r="AO99" s="42">
        <f t="shared" si="75"/>
        <v>1.587032535510932</v>
      </c>
      <c r="AP99" s="42">
        <f t="shared" si="76"/>
        <v>0.61454086670617902</v>
      </c>
      <c r="AQ99" s="42">
        <f t="shared" si="77"/>
        <v>3.155827972166922E-3</v>
      </c>
      <c r="AR99" s="42">
        <f t="shared" si="78"/>
        <v>0.20146355243425604</v>
      </c>
      <c r="AS99" s="42">
        <f t="shared" si="79"/>
        <v>3.9028444262823411E-2</v>
      </c>
      <c r="AT99" s="42">
        <f t="shared" si="80"/>
        <v>1.7765138809790603E-3</v>
      </c>
      <c r="AU99" s="42">
        <f t="shared" si="81"/>
        <v>1.407032753894219E-2</v>
      </c>
      <c r="AV99" s="42">
        <f t="shared" si="82"/>
        <v>5.2136787546414008E-2</v>
      </c>
      <c r="AW99" s="42">
        <f t="shared" si="83"/>
        <v>4.9612356702710095E-2</v>
      </c>
      <c r="AX99" s="42">
        <f t="shared" si="84"/>
        <v>2.4215322955529112E-2</v>
      </c>
      <c r="AY99" s="42">
        <f t="shared" si="85"/>
        <v>0</v>
      </c>
      <c r="AZ99" s="42">
        <f t="shared" si="86"/>
        <v>0.68836854636441824</v>
      </c>
      <c r="BA99" s="42">
        <f t="shared" si="87"/>
        <v>2.7738120633514107</v>
      </c>
      <c r="BB99" s="42">
        <f t="shared" si="88"/>
        <v>0.26498404881135751</v>
      </c>
      <c r="BC99" s="43"/>
      <c r="BD99" s="16" t="s">
        <v>76</v>
      </c>
      <c r="BE99" s="122">
        <v>41.900001525878899</v>
      </c>
      <c r="BF99" s="122">
        <v>1.6100000143051101</v>
      </c>
      <c r="BG99" s="122">
        <v>13.1000003814697</v>
      </c>
      <c r="BH99" s="122"/>
      <c r="BI99" s="122">
        <v>17.5</v>
      </c>
      <c r="BJ99" s="122">
        <v>9.8999996185302699</v>
      </c>
      <c r="BK99" s="122">
        <v>10.300000190734901</v>
      </c>
      <c r="BL99" s="122">
        <v>0.40999999642372098</v>
      </c>
      <c r="BM99" s="122">
        <v>1.8600000143051101</v>
      </c>
      <c r="BN99" s="122">
        <v>0.64999997615814198</v>
      </c>
      <c r="BO99" s="124">
        <v>0</v>
      </c>
      <c r="BP99" s="124">
        <v>0</v>
      </c>
      <c r="BQ99" s="124">
        <v>0</v>
      </c>
      <c r="BR99" s="124">
        <f t="shared" si="89"/>
        <v>97.230001717805862</v>
      </c>
      <c r="BS99" s="124"/>
      <c r="BT99" s="42">
        <v>6.2154826183848684</v>
      </c>
      <c r="BU99" s="42">
        <v>1.7845173816151316</v>
      </c>
      <c r="BV99" s="42">
        <v>0</v>
      </c>
      <c r="BW99" s="42">
        <v>8</v>
      </c>
      <c r="BX99" s="42">
        <v>0.50559664816029892</v>
      </c>
      <c r="BY99" s="42">
        <v>0.17965236425197678</v>
      </c>
      <c r="BZ99" s="42">
        <v>0</v>
      </c>
      <c r="CA99" s="42">
        <v>0.79470924249423547</v>
      </c>
      <c r="CB99" s="42">
        <v>2.1888354870708446</v>
      </c>
      <c r="CC99" s="42">
        <v>1.331206258022644</v>
      </c>
      <c r="CD99" s="42">
        <v>0</v>
      </c>
      <c r="CE99" s="42">
        <v>5</v>
      </c>
      <c r="CF99" s="42">
        <v>0</v>
      </c>
      <c r="CG99" s="42">
        <v>4.5097712013634439E-2</v>
      </c>
      <c r="CH99" s="42">
        <v>5.1509034604198575E-2</v>
      </c>
      <c r="CI99" s="42">
        <v>1.6368917855985941</v>
      </c>
      <c r="CJ99" s="42">
        <v>0.26650146778357287</v>
      </c>
      <c r="CK99" s="42">
        <v>2</v>
      </c>
      <c r="CL99" s="42">
        <v>0.26841888195911379</v>
      </c>
      <c r="CM99" s="42">
        <v>0.122989348281109</v>
      </c>
      <c r="CN99" s="42">
        <v>0.39140823024022275</v>
      </c>
      <c r="CO99" s="24" t="s">
        <v>622</v>
      </c>
      <c r="CP99" s="24" t="s">
        <v>332</v>
      </c>
      <c r="CQ99" s="40">
        <v>0.61395508181521208</v>
      </c>
      <c r="CR99" s="42">
        <v>0.99165911693035091</v>
      </c>
      <c r="CS99" s="40">
        <v>0.35750768050673043</v>
      </c>
      <c r="CT99" s="40" t="s">
        <v>606</v>
      </c>
      <c r="CU99" s="40"/>
    </row>
    <row r="100" spans="1:99" ht="10.5" customHeight="1">
      <c r="A100" s="16" t="s">
        <v>74</v>
      </c>
      <c r="B100" s="17" t="s">
        <v>75</v>
      </c>
      <c r="C100" s="85">
        <v>0.80000001192092896</v>
      </c>
      <c r="D100" s="25">
        <f t="shared" si="52"/>
        <v>800.00001192092896</v>
      </c>
      <c r="E100" s="16">
        <v>850</v>
      </c>
      <c r="F100" s="17" t="s">
        <v>224</v>
      </c>
      <c r="G100" s="18">
        <v>62.5</v>
      </c>
      <c r="H100" s="18">
        <v>0.230000004172325</v>
      </c>
      <c r="I100" s="18">
        <v>14.699999809265099</v>
      </c>
      <c r="J100" s="18">
        <v>3.3499999046325701</v>
      </c>
      <c r="K100" s="18">
        <v>0.15999999642372101</v>
      </c>
      <c r="L100" s="18">
        <v>0.41999998688697798</v>
      </c>
      <c r="M100" s="18">
        <v>3.5599999427795401</v>
      </c>
      <c r="N100" s="18">
        <v>2.8399999141693102</v>
      </c>
      <c r="O100" s="18">
        <v>2.1199998855590798</v>
      </c>
      <c r="P100" s="18"/>
      <c r="Q100" s="26">
        <f t="shared" si="53"/>
        <v>89.879999443888622</v>
      </c>
      <c r="R100" s="26"/>
      <c r="S100" s="26">
        <f t="shared" si="54"/>
        <v>69.537161088900831</v>
      </c>
      <c r="T100" s="26">
        <f t="shared" si="55"/>
        <v>0.25589675744926121</v>
      </c>
      <c r="U100" s="26">
        <f t="shared" si="56"/>
        <v>16.355140075898859</v>
      </c>
      <c r="V100" s="26">
        <f t="shared" si="57"/>
        <v>3.7271917282597986</v>
      </c>
      <c r="W100" s="26">
        <f t="shared" si="58"/>
        <v>0.17801512840863751</v>
      </c>
      <c r="X100" s="26">
        <f t="shared" si="59"/>
        <v>0.46728970792793639</v>
      </c>
      <c r="Y100" s="26">
        <f t="shared" si="60"/>
        <v>3.9608366319606181</v>
      </c>
      <c r="Z100" s="26">
        <f t="shared" si="61"/>
        <v>3.159768504384894</v>
      </c>
      <c r="AA100" s="26">
        <f t="shared" si="62"/>
        <v>2.358700376809169</v>
      </c>
      <c r="AB100" s="26">
        <f t="shared" si="63"/>
        <v>0</v>
      </c>
      <c r="AC100" s="26">
        <f t="shared" si="64"/>
        <v>100</v>
      </c>
      <c r="AD100" s="26"/>
      <c r="AE100" s="42">
        <f t="shared" si="65"/>
        <v>1.0402051783910273</v>
      </c>
      <c r="AF100" s="42">
        <f t="shared" si="66"/>
        <v>2.8798309686038958E-3</v>
      </c>
      <c r="AG100" s="42">
        <f t="shared" si="67"/>
        <v>0.28834475961766309</v>
      </c>
      <c r="AH100" s="42">
        <f t="shared" si="68"/>
        <v>4.6628545921916953E-2</v>
      </c>
      <c r="AI100" s="42">
        <f t="shared" si="69"/>
        <v>2.2555081790962203E-3</v>
      </c>
      <c r="AJ100" s="42">
        <f t="shared" si="70"/>
        <v>1.0420698159183067E-2</v>
      </c>
      <c r="AK100" s="42">
        <f t="shared" si="71"/>
        <v>6.3483684029208551E-2</v>
      </c>
      <c r="AL100" s="42">
        <f t="shared" si="72"/>
        <v>9.1644029864638224E-2</v>
      </c>
      <c r="AM100" s="42">
        <f t="shared" si="73"/>
        <v>4.5012524641366507E-2</v>
      </c>
      <c r="AN100" s="42">
        <f t="shared" si="74"/>
        <v>0</v>
      </c>
      <c r="AO100" s="42">
        <f t="shared" si="75"/>
        <v>1.5908747597727038</v>
      </c>
      <c r="AP100" s="42">
        <f t="shared" si="76"/>
        <v>0.6538573649503665</v>
      </c>
      <c r="AQ100" s="42">
        <f t="shared" si="77"/>
        <v>1.8102185297196817E-3</v>
      </c>
      <c r="AR100" s="42">
        <f t="shared" si="78"/>
        <v>0.18124918875377741</v>
      </c>
      <c r="AS100" s="42">
        <f t="shared" si="79"/>
        <v>2.9310004219677863E-2</v>
      </c>
      <c r="AT100" s="42">
        <f t="shared" si="80"/>
        <v>1.4177785933434986E-3</v>
      </c>
      <c r="AU100" s="42">
        <f t="shared" si="81"/>
        <v>6.5502944811770877E-3</v>
      </c>
      <c r="AV100" s="42">
        <f t="shared" si="82"/>
        <v>3.9904891091665055E-2</v>
      </c>
      <c r="AW100" s="42">
        <f t="shared" si="83"/>
        <v>5.7606061886186354E-2</v>
      </c>
      <c r="AX100" s="42">
        <f t="shared" si="84"/>
        <v>2.8294197494086633E-2</v>
      </c>
      <c r="AY100" s="42">
        <f t="shared" si="85"/>
        <v>0</v>
      </c>
      <c r="AZ100" s="42">
        <f t="shared" si="86"/>
        <v>0.73975762433063952</v>
      </c>
      <c r="BA100" s="42">
        <f t="shared" si="87"/>
        <v>4.4746086307879791</v>
      </c>
      <c r="BB100" s="42">
        <f t="shared" si="88"/>
        <v>0.18266145900845274</v>
      </c>
      <c r="BC100" s="43"/>
      <c r="BD100" s="16" t="s">
        <v>74</v>
      </c>
      <c r="BE100" s="122">
        <v>41.900001525878899</v>
      </c>
      <c r="BF100" s="122">
        <v>1.3999999761581401</v>
      </c>
      <c r="BG100" s="122">
        <v>12.3999996185303</v>
      </c>
      <c r="BH100" s="122"/>
      <c r="BI100" s="122">
        <v>19.5</v>
      </c>
      <c r="BJ100" s="122">
        <v>7.3000001907348597</v>
      </c>
      <c r="BK100" s="122">
        <v>10.3999996185303</v>
      </c>
      <c r="BL100" s="122">
        <v>0.490000009536743</v>
      </c>
      <c r="BM100" s="122">
        <v>1.91999995708466</v>
      </c>
      <c r="BN100" s="122">
        <v>0.57999998331070002</v>
      </c>
      <c r="BO100" s="124">
        <v>0</v>
      </c>
      <c r="BP100" s="124">
        <v>0</v>
      </c>
      <c r="BQ100" s="124">
        <v>0</v>
      </c>
      <c r="BR100" s="124">
        <f t="shared" si="89"/>
        <v>95.890000879764614</v>
      </c>
      <c r="BS100" s="124"/>
      <c r="BT100" s="42">
        <v>6.3796351630142993</v>
      </c>
      <c r="BU100" s="42">
        <v>1.6203648369857007</v>
      </c>
      <c r="BV100" s="42">
        <v>0</v>
      </c>
      <c r="BW100" s="42">
        <v>8</v>
      </c>
      <c r="BX100" s="42">
        <v>0.60462718280090044</v>
      </c>
      <c r="BY100" s="42">
        <v>0.16034524005792283</v>
      </c>
      <c r="BZ100" s="42">
        <v>0</v>
      </c>
      <c r="CA100" s="42">
        <v>0.6871919732749987</v>
      </c>
      <c r="CB100" s="42">
        <v>1.6566158095443588</v>
      </c>
      <c r="CC100" s="42">
        <v>1.7958268737633158</v>
      </c>
      <c r="CD100" s="42">
        <v>6.3185384504831715E-2</v>
      </c>
      <c r="CE100" s="42">
        <v>4.9677924639463278</v>
      </c>
      <c r="CF100" s="42">
        <v>0</v>
      </c>
      <c r="CG100" s="42">
        <v>0</v>
      </c>
      <c r="CH100" s="42">
        <v>0</v>
      </c>
      <c r="CI100" s="42">
        <v>1.6964343074492709</v>
      </c>
      <c r="CJ100" s="42">
        <v>0.30356569255072907</v>
      </c>
      <c r="CK100" s="42">
        <v>2</v>
      </c>
      <c r="CL100" s="42">
        <v>0.26319324584821557</v>
      </c>
      <c r="CM100" s="42">
        <v>0.11264271960381232</v>
      </c>
      <c r="CN100" s="42">
        <v>0.37583596545202791</v>
      </c>
      <c r="CO100" s="24" t="s">
        <v>622</v>
      </c>
      <c r="CP100" s="24" t="s">
        <v>679</v>
      </c>
      <c r="CQ100" s="40">
        <v>0.47983875809263493</v>
      </c>
      <c r="CR100" s="42">
        <v>1.4985501381200692</v>
      </c>
      <c r="CS100" s="40">
        <v>0.33490082860189146</v>
      </c>
      <c r="CT100" s="40" t="s">
        <v>606</v>
      </c>
      <c r="CU100" s="40"/>
    </row>
    <row r="101" spans="1:99" ht="10.5" customHeight="1">
      <c r="A101" s="27" t="s">
        <v>312</v>
      </c>
      <c r="B101" s="28" t="s">
        <v>311</v>
      </c>
      <c r="C101" s="27"/>
      <c r="D101" s="27">
        <v>404</v>
      </c>
      <c r="E101" s="27">
        <v>850</v>
      </c>
      <c r="F101" s="28" t="s">
        <v>310</v>
      </c>
      <c r="G101" s="28">
        <v>71.75</v>
      </c>
      <c r="H101" s="28">
        <v>0.28999999999999998</v>
      </c>
      <c r="I101" s="28">
        <v>15.22</v>
      </c>
      <c r="J101" s="28">
        <v>2.13</v>
      </c>
      <c r="K101" s="28">
        <v>0.11</v>
      </c>
      <c r="L101" s="28">
        <v>0.27</v>
      </c>
      <c r="M101" s="28">
        <v>2.5099999999999998</v>
      </c>
      <c r="N101" s="28">
        <v>3.51</v>
      </c>
      <c r="O101" s="28">
        <v>4.0999999999999996</v>
      </c>
      <c r="P101" s="28">
        <v>0.11</v>
      </c>
      <c r="Q101" s="29">
        <f t="shared" si="53"/>
        <v>100</v>
      </c>
      <c r="R101" s="29"/>
      <c r="S101" s="29">
        <f t="shared" ref="S101:S132" si="90">G101/$Q101*100</f>
        <v>71.75</v>
      </c>
      <c r="T101" s="29">
        <f t="shared" ref="T101:T132" si="91">H101/$Q101*100</f>
        <v>0.28999999999999998</v>
      </c>
      <c r="U101" s="29">
        <f t="shared" ref="U101:U132" si="92">I101/$Q101*100</f>
        <v>15.22</v>
      </c>
      <c r="V101" s="29">
        <f t="shared" ref="V101:V132" si="93">J101/$Q101*100</f>
        <v>2.13</v>
      </c>
      <c r="W101" s="29">
        <f t="shared" ref="W101:W132" si="94">K101/$Q101*100</f>
        <v>0.11</v>
      </c>
      <c r="X101" s="29">
        <f t="shared" ref="X101:X132" si="95">L101/$Q101*100</f>
        <v>0.27</v>
      </c>
      <c r="Y101" s="29">
        <f t="shared" ref="Y101:Y132" si="96">M101/$Q101*100</f>
        <v>2.5099999999999998</v>
      </c>
      <c r="Z101" s="29">
        <f t="shared" ref="Z101:Z132" si="97">N101/$Q101*100</f>
        <v>3.51</v>
      </c>
      <c r="AA101" s="29">
        <f t="shared" ref="AA101:AA132" si="98">O101/$Q101*100</f>
        <v>4.0999999999999996</v>
      </c>
      <c r="AB101" s="29">
        <f t="shared" ref="AB101:AB132" si="99">P101/$Q101*100</f>
        <v>0.11</v>
      </c>
      <c r="AC101" s="29">
        <f t="shared" si="64"/>
        <v>100</v>
      </c>
      <c r="AD101" s="26"/>
      <c r="AE101" s="42">
        <f t="shared" si="65"/>
        <v>1.1941555447928993</v>
      </c>
      <c r="AF101" s="42">
        <f t="shared" si="66"/>
        <v>3.6310911554132057E-3</v>
      </c>
      <c r="AG101" s="42">
        <f t="shared" si="67"/>
        <v>0.29854471417168221</v>
      </c>
      <c r="AH101" s="42">
        <f t="shared" si="68"/>
        <v>2.9647404668979072E-2</v>
      </c>
      <c r="AI101" s="42">
        <f t="shared" si="69"/>
        <v>1.5506619077886492E-3</v>
      </c>
      <c r="AJ101" s="42">
        <f t="shared" si="70"/>
        <v>6.6990204543424543E-3</v>
      </c>
      <c r="AK101" s="42">
        <f t="shared" si="71"/>
        <v>4.4759564459122561E-2</v>
      </c>
      <c r="AL101" s="42">
        <f t="shared" si="72"/>
        <v>0.1132642797698702</v>
      </c>
      <c r="AM101" s="42">
        <f t="shared" si="73"/>
        <v>8.7052528769799131E-2</v>
      </c>
      <c r="AN101" s="42">
        <f t="shared" si="74"/>
        <v>1.5499013276454772E-3</v>
      </c>
      <c r="AO101" s="42">
        <f t="shared" si="75"/>
        <v>1.7808547114775422</v>
      </c>
      <c r="AP101" s="42">
        <f t="shared" si="76"/>
        <v>0.6705519193096503</v>
      </c>
      <c r="AQ101" s="42">
        <f t="shared" si="77"/>
        <v>2.0389597938624405E-3</v>
      </c>
      <c r="AR101" s="42">
        <f t="shared" si="78"/>
        <v>0.16764125239839761</v>
      </c>
      <c r="AS101" s="42">
        <f t="shared" si="79"/>
        <v>1.6647851437797061E-2</v>
      </c>
      <c r="AT101" s="42">
        <f t="shared" si="80"/>
        <v>8.7074026746521832E-4</v>
      </c>
      <c r="AU101" s="42">
        <f t="shared" si="81"/>
        <v>3.7616883686061066E-3</v>
      </c>
      <c r="AV101" s="42">
        <f t="shared" si="82"/>
        <v>2.5133754129771979E-2</v>
      </c>
      <c r="AW101" s="42">
        <f t="shared" si="83"/>
        <v>6.3601078201318814E-2</v>
      </c>
      <c r="AX101" s="42">
        <f t="shared" si="84"/>
        <v>4.888244291280408E-2</v>
      </c>
      <c r="AY101" s="42">
        <f t="shared" si="85"/>
        <v>8.7031318032651452E-4</v>
      </c>
      <c r="AZ101" s="42">
        <f t="shared" si="86"/>
        <v>0.78303544042377315</v>
      </c>
      <c r="BA101" s="42">
        <f t="shared" si="87"/>
        <v>4.4256328027422223</v>
      </c>
      <c r="BB101" s="42">
        <f t="shared" si="88"/>
        <v>0.18431029823739273</v>
      </c>
      <c r="BC101" s="40"/>
      <c r="BD101" s="27" t="s">
        <v>312</v>
      </c>
      <c r="BE101" s="142">
        <v>41.82</v>
      </c>
      <c r="BF101" s="142">
        <v>2.14</v>
      </c>
      <c r="BG101" s="142">
        <v>10.98</v>
      </c>
      <c r="BH101" s="142">
        <v>0</v>
      </c>
      <c r="BI101" s="142">
        <v>16.579999999999998</v>
      </c>
      <c r="BJ101" s="142">
        <v>11.07</v>
      </c>
      <c r="BK101" s="142">
        <v>11.08</v>
      </c>
      <c r="BL101" s="142">
        <v>0.28000000000000003</v>
      </c>
      <c r="BM101" s="142">
        <v>1.91</v>
      </c>
      <c r="BN101" s="142">
        <v>0.81</v>
      </c>
      <c r="BO101" s="142">
        <v>0.24</v>
      </c>
      <c r="BP101" s="142">
        <v>0</v>
      </c>
      <c r="BR101" s="124">
        <f t="shared" si="89"/>
        <v>96.91</v>
      </c>
      <c r="BS101" s="124"/>
      <c r="BT101" s="42">
        <v>6.231894944180743</v>
      </c>
      <c r="BU101" s="42">
        <v>1.768105055819257</v>
      </c>
      <c r="BV101" s="42">
        <v>0</v>
      </c>
      <c r="BW101" s="42">
        <v>8</v>
      </c>
      <c r="BX101" s="42">
        <v>0.16014528442149545</v>
      </c>
      <c r="BY101" s="42">
        <v>0.23988114211635608</v>
      </c>
      <c r="BZ101" s="42">
        <v>0</v>
      </c>
      <c r="CA101" s="42">
        <v>0.96408900818804</v>
      </c>
      <c r="CB101" s="42">
        <v>2.4586733945871049</v>
      </c>
      <c r="CC101" s="42">
        <v>1.1021674384419127</v>
      </c>
      <c r="CD101" s="42">
        <v>3.5337259536381546E-2</v>
      </c>
      <c r="CE101" s="42">
        <v>4.9602935272912907</v>
      </c>
      <c r="CF101" s="42">
        <v>0</v>
      </c>
      <c r="CG101" s="42">
        <v>0</v>
      </c>
      <c r="CH101" s="42">
        <v>0</v>
      </c>
      <c r="CI101" s="42">
        <v>1.7688775678839443</v>
      </c>
      <c r="CJ101" s="42">
        <v>0.23112243211605565</v>
      </c>
      <c r="CK101" s="42">
        <v>2</v>
      </c>
      <c r="CL101" s="42">
        <v>0.32068153325768056</v>
      </c>
      <c r="CM101" s="42">
        <v>0.15396232325280301</v>
      </c>
      <c r="CN101" s="42">
        <v>0.47464385651048357</v>
      </c>
      <c r="CO101" s="24" t="s">
        <v>622</v>
      </c>
      <c r="CP101" s="24" t="s">
        <v>332</v>
      </c>
      <c r="CQ101" s="40">
        <v>0.69047551122795969</v>
      </c>
      <c r="CR101" s="42">
        <v>0.84022663310965362</v>
      </c>
      <c r="CS101" s="40">
        <v>0.18985457460208408</v>
      </c>
      <c r="CT101" s="40" t="s">
        <v>606</v>
      </c>
      <c r="CU101" s="40"/>
    </row>
    <row r="102" spans="1:99" ht="10.5" customHeight="1">
      <c r="A102" s="27" t="s">
        <v>313</v>
      </c>
      <c r="B102" s="28" t="s">
        <v>311</v>
      </c>
      <c r="C102" s="27"/>
      <c r="D102" s="27">
        <v>404</v>
      </c>
      <c r="E102" s="27">
        <v>850</v>
      </c>
      <c r="F102" s="28" t="s">
        <v>310</v>
      </c>
      <c r="G102" s="28">
        <v>72.709999999999994</v>
      </c>
      <c r="H102" s="28">
        <v>0.24</v>
      </c>
      <c r="I102" s="28">
        <v>14.64</v>
      </c>
      <c r="J102" s="28">
        <v>1.9</v>
      </c>
      <c r="K102" s="28">
        <v>0.03</v>
      </c>
      <c r="L102" s="28">
        <v>0.26</v>
      </c>
      <c r="M102" s="28">
        <v>2.06</v>
      </c>
      <c r="N102" s="28">
        <v>3.7</v>
      </c>
      <c r="O102" s="28">
        <v>4.43</v>
      </c>
      <c r="P102" s="28">
        <v>0.03</v>
      </c>
      <c r="Q102" s="29">
        <f t="shared" si="53"/>
        <v>100</v>
      </c>
      <c r="R102" s="29"/>
      <c r="S102" s="29">
        <f t="shared" si="90"/>
        <v>72.709999999999994</v>
      </c>
      <c r="T102" s="29">
        <f t="shared" si="91"/>
        <v>0.24</v>
      </c>
      <c r="U102" s="29">
        <f t="shared" si="92"/>
        <v>14.64</v>
      </c>
      <c r="V102" s="29">
        <f t="shared" si="93"/>
        <v>1.9</v>
      </c>
      <c r="W102" s="29">
        <f t="shared" si="94"/>
        <v>0.03</v>
      </c>
      <c r="X102" s="29">
        <f t="shared" si="95"/>
        <v>0.26</v>
      </c>
      <c r="Y102" s="29">
        <f t="shared" si="96"/>
        <v>2.06</v>
      </c>
      <c r="Z102" s="29">
        <f t="shared" si="97"/>
        <v>3.7000000000000006</v>
      </c>
      <c r="AA102" s="29">
        <f t="shared" si="98"/>
        <v>4.43</v>
      </c>
      <c r="AB102" s="29">
        <f t="shared" si="99"/>
        <v>0.03</v>
      </c>
      <c r="AC102" s="29">
        <f t="shared" si="64"/>
        <v>100</v>
      </c>
      <c r="AD102" s="26"/>
      <c r="AE102" s="42">
        <f t="shared" si="65"/>
        <v>1.2101330963329855</v>
      </c>
      <c r="AF102" s="42">
        <f t="shared" si="66"/>
        <v>3.0050409562040322E-3</v>
      </c>
      <c r="AG102" s="42">
        <f t="shared" si="67"/>
        <v>0.28716784595751826</v>
      </c>
      <c r="AH102" s="42">
        <f t="shared" si="68"/>
        <v>2.6446041723502459E-2</v>
      </c>
      <c r="AI102" s="42">
        <f t="shared" si="69"/>
        <v>4.2290779303326794E-4</v>
      </c>
      <c r="AJ102" s="42">
        <f t="shared" si="70"/>
        <v>6.4509085856631039E-3</v>
      </c>
      <c r="AK102" s="42">
        <f t="shared" si="71"/>
        <v>3.6734941348921309E-2</v>
      </c>
      <c r="AL102" s="42">
        <f t="shared" si="72"/>
        <v>0.11939539462920792</v>
      </c>
      <c r="AM102" s="42">
        <f t="shared" si="73"/>
        <v>9.4059195719563463E-2</v>
      </c>
      <c r="AN102" s="42">
        <f t="shared" si="74"/>
        <v>4.2270036208513014E-4</v>
      </c>
      <c r="AO102" s="42">
        <f t="shared" si="75"/>
        <v>1.7842380734086845</v>
      </c>
      <c r="AP102" s="42">
        <f t="shared" si="76"/>
        <v>0.67823521668332953</v>
      </c>
      <c r="AQ102" s="42">
        <f t="shared" si="77"/>
        <v>1.6842152406618439E-3</v>
      </c>
      <c r="AR102" s="42">
        <f t="shared" si="78"/>
        <v>0.16094704526111842</v>
      </c>
      <c r="AS102" s="42">
        <f t="shared" si="79"/>
        <v>1.4822036429801554E-2</v>
      </c>
      <c r="AT102" s="42">
        <f t="shared" si="80"/>
        <v>2.3702430708998765E-4</v>
      </c>
      <c r="AU102" s="42">
        <f t="shared" si="81"/>
        <v>3.6154976635707661E-3</v>
      </c>
      <c r="AV102" s="42">
        <f t="shared" si="82"/>
        <v>2.0588587305920062E-2</v>
      </c>
      <c r="AW102" s="42">
        <f t="shared" si="83"/>
        <v>6.691673964848753E-2</v>
      </c>
      <c r="AX102" s="42">
        <f t="shared" si="84"/>
        <v>5.2716729410368854E-2</v>
      </c>
      <c r="AY102" s="42">
        <f t="shared" si="85"/>
        <v>2.3690804965146011E-4</v>
      </c>
      <c r="AZ102" s="42">
        <f t="shared" si="86"/>
        <v>0.79786868574218595</v>
      </c>
      <c r="BA102" s="42">
        <f t="shared" si="87"/>
        <v>4.0995840155412795</v>
      </c>
      <c r="BB102" s="42">
        <f t="shared" si="88"/>
        <v>0.19609442592816234</v>
      </c>
      <c r="BC102" s="40"/>
      <c r="BD102" s="27" t="s">
        <v>313</v>
      </c>
      <c r="BE102" s="142">
        <v>43.73</v>
      </c>
      <c r="BF102" s="142">
        <v>1.98</v>
      </c>
      <c r="BG102" s="142">
        <v>10.4</v>
      </c>
      <c r="BH102" s="142">
        <v>0</v>
      </c>
      <c r="BI102" s="142">
        <v>16.850000000000001</v>
      </c>
      <c r="BJ102" s="142">
        <v>11.23</v>
      </c>
      <c r="BK102" s="142">
        <v>9.89</v>
      </c>
      <c r="BL102" s="142">
        <v>0.34</v>
      </c>
      <c r="BM102" s="142">
        <v>1.91</v>
      </c>
      <c r="BN102" s="142">
        <v>0.76</v>
      </c>
      <c r="BO102" s="142">
        <v>0.31</v>
      </c>
      <c r="BP102" s="142">
        <v>0</v>
      </c>
      <c r="BR102" s="124">
        <f t="shared" si="89"/>
        <v>97.4</v>
      </c>
      <c r="BS102" s="124"/>
      <c r="BT102" s="42">
        <v>6.4772259001386949</v>
      </c>
      <c r="BU102" s="42">
        <v>1.5227740998613051</v>
      </c>
      <c r="BV102" s="42">
        <v>0</v>
      </c>
      <c r="BW102" s="42">
        <v>8</v>
      </c>
      <c r="BX102" s="42">
        <v>0.29260732458885053</v>
      </c>
      <c r="BY102" s="42">
        <v>0.22060786736343282</v>
      </c>
      <c r="BZ102" s="42">
        <v>0</v>
      </c>
      <c r="CA102" s="42">
        <v>0.71356902168557923</v>
      </c>
      <c r="CB102" s="42">
        <v>2.4791708027151214</v>
      </c>
      <c r="CC102" s="42">
        <v>1.2940449836470158</v>
      </c>
      <c r="CD102" s="42">
        <v>0</v>
      </c>
      <c r="CE102" s="42">
        <v>5</v>
      </c>
      <c r="CF102" s="42">
        <v>0</v>
      </c>
      <c r="CG102" s="42">
        <v>7.9629277105144336E-2</v>
      </c>
      <c r="CH102" s="42">
        <v>4.2650804097842748E-2</v>
      </c>
      <c r="CI102" s="42">
        <v>1.569378783581886</v>
      </c>
      <c r="CJ102" s="42">
        <v>0.30834113521512685</v>
      </c>
      <c r="CK102" s="42">
        <v>2</v>
      </c>
      <c r="CL102" s="42">
        <v>0.24013569816760727</v>
      </c>
      <c r="CM102" s="42">
        <v>0.14358745590753205</v>
      </c>
      <c r="CN102" s="42">
        <v>0.38372315407513935</v>
      </c>
      <c r="CO102" s="24" t="s">
        <v>622</v>
      </c>
      <c r="CP102" s="24" t="s">
        <v>332</v>
      </c>
      <c r="CQ102" s="40">
        <v>0.64346496209324522</v>
      </c>
      <c r="CR102" s="42">
        <v>0.84174333655557698</v>
      </c>
      <c r="CS102" s="40">
        <v>0.20532408492290388</v>
      </c>
      <c r="CT102" s="40" t="s">
        <v>606</v>
      </c>
      <c r="CU102" s="40"/>
    </row>
    <row r="103" spans="1:99" ht="10.5" customHeight="1">
      <c r="A103" s="16" t="s">
        <v>101</v>
      </c>
      <c r="B103" s="17" t="s">
        <v>95</v>
      </c>
      <c r="C103" s="85">
        <v>0.15000000596046401</v>
      </c>
      <c r="D103" s="25">
        <f t="shared" ref="D103:D113" si="100">C103*1000</f>
        <v>150.00000596046399</v>
      </c>
      <c r="E103" s="16">
        <v>850</v>
      </c>
      <c r="F103" s="17" t="s">
        <v>94</v>
      </c>
      <c r="G103" s="18">
        <v>69.300003051757798</v>
      </c>
      <c r="H103" s="18">
        <v>0.34000000357627902</v>
      </c>
      <c r="I103" s="18">
        <v>13.75</v>
      </c>
      <c r="J103" s="18">
        <v>1.95000004768372</v>
      </c>
      <c r="K103" s="18">
        <v>3.9999999105930301E-2</v>
      </c>
      <c r="L103" s="18">
        <v>0.43000000715255698</v>
      </c>
      <c r="M103" s="18">
        <v>1.87000000476837</v>
      </c>
      <c r="N103" s="18">
        <v>4.7199997901916504</v>
      </c>
      <c r="O103" s="18">
        <v>2.0599999427795401</v>
      </c>
      <c r="P103" s="18"/>
      <c r="Q103" s="26">
        <f t="shared" si="53"/>
        <v>94.460002847015843</v>
      </c>
      <c r="R103" s="26"/>
      <c r="S103" s="26">
        <f t="shared" si="90"/>
        <v>73.364388061679065</v>
      </c>
      <c r="T103" s="26">
        <f t="shared" si="91"/>
        <v>0.35994070858427912</v>
      </c>
      <c r="U103" s="26">
        <f t="shared" si="92"/>
        <v>14.556425561694111</v>
      </c>
      <c r="V103" s="26">
        <f t="shared" si="93"/>
        <v>2.0643658574114938</v>
      </c>
      <c r="W103" s="26">
        <f t="shared" si="94"/>
        <v>4.2345964323876759E-2</v>
      </c>
      <c r="X103" s="26">
        <f t="shared" si="95"/>
        <v>0.45521913422866417</v>
      </c>
      <c r="Y103" s="26">
        <f t="shared" si="96"/>
        <v>1.97967388143843</v>
      </c>
      <c r="Z103" s="26">
        <f t="shared" si="97"/>
        <v>4.9968236797917518</v>
      </c>
      <c r="AA103" s="26">
        <f t="shared" si="98"/>
        <v>2.1808171508483278</v>
      </c>
      <c r="AB103" s="26">
        <f t="shared" si="99"/>
        <v>0</v>
      </c>
      <c r="AC103" s="26">
        <f t="shared" si="64"/>
        <v>99.999999999999986</v>
      </c>
      <c r="AD103" s="26"/>
      <c r="AE103" s="42">
        <f t="shared" si="65"/>
        <v>1.1533795525912394</v>
      </c>
      <c r="AF103" s="42">
        <f t="shared" si="66"/>
        <v>4.2571413994009835E-3</v>
      </c>
      <c r="AG103" s="42">
        <f t="shared" si="67"/>
        <v>0.26971023783578385</v>
      </c>
      <c r="AH103" s="42">
        <f t="shared" si="68"/>
        <v>2.7141990853618656E-2</v>
      </c>
      <c r="AI103" s="42">
        <f t="shared" si="69"/>
        <v>5.6387704477405584E-4</v>
      </c>
      <c r="AJ103" s="42">
        <f t="shared" si="70"/>
        <v>1.0668810530675484E-2</v>
      </c>
      <c r="AK103" s="42">
        <f t="shared" si="71"/>
        <v>3.3346767231868274E-2</v>
      </c>
      <c r="AL103" s="42">
        <f t="shared" si="72"/>
        <v>0.15230979394586774</v>
      </c>
      <c r="AM103" s="42">
        <f t="shared" si="73"/>
        <v>4.3738586410878175E-2</v>
      </c>
      <c r="AN103" s="42">
        <f t="shared" si="74"/>
        <v>0</v>
      </c>
      <c r="AO103" s="42">
        <f t="shared" si="75"/>
        <v>1.6951167578441066</v>
      </c>
      <c r="AP103" s="42">
        <f t="shared" si="76"/>
        <v>0.68041304367619926</v>
      </c>
      <c r="AQ103" s="42">
        <f t="shared" si="77"/>
        <v>2.5114148507477006E-3</v>
      </c>
      <c r="AR103" s="42">
        <f t="shared" si="78"/>
        <v>0.15911012417740966</v>
      </c>
      <c r="AS103" s="42">
        <f t="shared" si="79"/>
        <v>1.601187099827775E-2</v>
      </c>
      <c r="AT103" s="42">
        <f t="shared" si="80"/>
        <v>3.3264790886216547E-4</v>
      </c>
      <c r="AU103" s="42">
        <f t="shared" si="81"/>
        <v>6.2938499553531358E-3</v>
      </c>
      <c r="AV103" s="42">
        <f t="shared" si="82"/>
        <v>1.9672253889035676E-2</v>
      </c>
      <c r="AW103" s="42">
        <f t="shared" si="83"/>
        <v>8.9852096170401435E-2</v>
      </c>
      <c r="AX103" s="42">
        <f t="shared" si="84"/>
        <v>2.5802698373713229E-2</v>
      </c>
      <c r="AY103" s="42">
        <f t="shared" si="85"/>
        <v>0</v>
      </c>
      <c r="AZ103" s="42">
        <f t="shared" si="86"/>
        <v>0.79606783822031391</v>
      </c>
      <c r="BA103" s="42">
        <f t="shared" si="87"/>
        <v>2.5440503208467979</v>
      </c>
      <c r="BB103" s="42">
        <f t="shared" si="88"/>
        <v>0.28216303648901492</v>
      </c>
      <c r="BC103" s="43"/>
      <c r="BD103" s="16" t="s">
        <v>101</v>
      </c>
      <c r="BE103" s="122">
        <v>43.5</v>
      </c>
      <c r="BF103" s="122">
        <v>2.4300000667571999</v>
      </c>
      <c r="BG103" s="122">
        <v>11.170000076293899</v>
      </c>
      <c r="BH103" s="122"/>
      <c r="BI103" s="122">
        <v>15.199999809265099</v>
      </c>
      <c r="BJ103" s="122">
        <v>12.680000305175801</v>
      </c>
      <c r="BK103" s="122">
        <v>10.75</v>
      </c>
      <c r="BL103" s="122">
        <v>0.18999999761581399</v>
      </c>
      <c r="BM103" s="122">
        <v>2.1400001049041801</v>
      </c>
      <c r="BN103" s="122">
        <v>0.31000000238418601</v>
      </c>
      <c r="BO103" s="122">
        <v>0</v>
      </c>
      <c r="BP103" s="122">
        <v>0</v>
      </c>
      <c r="BQ103" s="122">
        <v>0</v>
      </c>
      <c r="BR103" s="122">
        <f t="shared" si="89"/>
        <v>98.370000362396169</v>
      </c>
      <c r="BS103" s="122"/>
      <c r="BT103" s="42">
        <v>6.2873613436444105</v>
      </c>
      <c r="BU103" s="42">
        <v>1.7126386563555895</v>
      </c>
      <c r="BV103" s="42">
        <v>0</v>
      </c>
      <c r="BW103" s="42">
        <v>8</v>
      </c>
      <c r="BX103" s="42">
        <v>0.19000440332655799</v>
      </c>
      <c r="BY103" s="42">
        <v>0.26419931588996942</v>
      </c>
      <c r="BZ103" s="42">
        <v>0</v>
      </c>
      <c r="CA103" s="42">
        <v>0.91546452160857683</v>
      </c>
      <c r="CB103" s="42">
        <v>2.7315902473475351</v>
      </c>
      <c r="CC103" s="42">
        <v>0.89874151182736028</v>
      </c>
      <c r="CD103" s="42">
        <v>0</v>
      </c>
      <c r="CE103" s="42">
        <v>5</v>
      </c>
      <c r="CF103" s="42">
        <v>0</v>
      </c>
      <c r="CG103" s="42">
        <v>2.3120498303970782E-2</v>
      </c>
      <c r="CH103" s="42">
        <v>2.3257953559380311E-2</v>
      </c>
      <c r="CI103" s="42">
        <v>1.6645986839023805</v>
      </c>
      <c r="CJ103" s="42">
        <v>0.28902286423426848</v>
      </c>
      <c r="CK103" s="42">
        <v>2</v>
      </c>
      <c r="CL103" s="42">
        <v>0.31064159935988478</v>
      </c>
      <c r="CM103" s="42">
        <v>5.7152364514906455E-2</v>
      </c>
      <c r="CN103" s="42">
        <v>0.36779396387479124</v>
      </c>
      <c r="CO103" s="24" t="s">
        <v>622</v>
      </c>
      <c r="CP103" s="24" t="s">
        <v>332</v>
      </c>
      <c r="CQ103" s="40">
        <v>0.74767372195867166</v>
      </c>
      <c r="CR103" s="42">
        <v>0.6724869432253674</v>
      </c>
      <c r="CS103" s="40">
        <v>0.26433712325372843</v>
      </c>
      <c r="CT103" s="40" t="s">
        <v>606</v>
      </c>
      <c r="CU103" s="40"/>
    </row>
    <row r="104" spans="1:99" ht="10.5" customHeight="1">
      <c r="A104" s="16" t="s">
        <v>100</v>
      </c>
      <c r="B104" s="17" t="s">
        <v>95</v>
      </c>
      <c r="C104" s="85">
        <v>0.15000000596046401</v>
      </c>
      <c r="D104" s="25">
        <f t="shared" si="100"/>
        <v>150.00000596046399</v>
      </c>
      <c r="E104" s="16">
        <v>850</v>
      </c>
      <c r="F104" s="17" t="s">
        <v>94</v>
      </c>
      <c r="G104" s="18">
        <v>68.949996948242202</v>
      </c>
      <c r="H104" s="18">
        <v>0.28000000119209301</v>
      </c>
      <c r="I104" s="18">
        <v>13.710000038146999</v>
      </c>
      <c r="J104" s="18">
        <v>1.5900000333786</v>
      </c>
      <c r="K104" s="18">
        <v>1.9999999552965199E-2</v>
      </c>
      <c r="L104" s="18">
        <v>0.40000000596046498</v>
      </c>
      <c r="M104" s="18">
        <v>1.9099999666214</v>
      </c>
      <c r="N104" s="18">
        <v>4.78999996185303</v>
      </c>
      <c r="O104" s="18">
        <v>2.1300001144409202</v>
      </c>
      <c r="P104" s="18"/>
      <c r="Q104" s="26">
        <f t="shared" si="53"/>
        <v>93.779997069388671</v>
      </c>
      <c r="R104" s="26"/>
      <c r="S104" s="26">
        <f t="shared" si="90"/>
        <v>73.523138305523162</v>
      </c>
      <c r="T104" s="26">
        <f t="shared" si="91"/>
        <v>0.29857113450847994</v>
      </c>
      <c r="U104" s="26">
        <f t="shared" si="92"/>
        <v>14.619322314547361</v>
      </c>
      <c r="V104" s="26">
        <f t="shared" si="93"/>
        <v>1.6954575421900948</v>
      </c>
      <c r="W104" s="26">
        <f t="shared" si="94"/>
        <v>2.1326509040266887E-2</v>
      </c>
      <c r="X104" s="26">
        <f t="shared" si="95"/>
        <v>0.42653019669482539</v>
      </c>
      <c r="Y104" s="26">
        <f t="shared" si="96"/>
        <v>2.0366816232764156</v>
      </c>
      <c r="Z104" s="26">
        <f t="shared" si="97"/>
        <v>5.1076989886327953</v>
      </c>
      <c r="AA104" s="26">
        <f t="shared" si="98"/>
        <v>2.2712733855866021</v>
      </c>
      <c r="AB104" s="26">
        <f t="shared" si="99"/>
        <v>0</v>
      </c>
      <c r="AC104" s="26">
        <f t="shared" si="64"/>
        <v>100</v>
      </c>
      <c r="AD104" s="26"/>
      <c r="AE104" s="42">
        <f t="shared" si="65"/>
        <v>1.147554302009713</v>
      </c>
      <c r="AF104" s="42">
        <f t="shared" si="66"/>
        <v>3.5058811304975726E-3</v>
      </c>
      <c r="AG104" s="42">
        <f t="shared" si="67"/>
        <v>0.26892562698307149</v>
      </c>
      <c r="AH104" s="42">
        <f t="shared" si="68"/>
        <v>2.213116169636882E-2</v>
      </c>
      <c r="AI104" s="42">
        <f t="shared" si="69"/>
        <v>2.8193852238702857E-4</v>
      </c>
      <c r="AJ104" s="42">
        <f t="shared" si="70"/>
        <v>9.924474895060216E-3</v>
      </c>
      <c r="AK104" s="42">
        <f t="shared" si="71"/>
        <v>3.4060066383630482E-2</v>
      </c>
      <c r="AL104" s="42">
        <f t="shared" si="72"/>
        <v>0.1545686312754955</v>
      </c>
      <c r="AM104" s="42">
        <f t="shared" si="73"/>
        <v>4.522485274196187E-2</v>
      </c>
      <c r="AN104" s="42">
        <f t="shared" si="74"/>
        <v>0</v>
      </c>
      <c r="AO104" s="42">
        <f t="shared" si="75"/>
        <v>1.6861769356381862</v>
      </c>
      <c r="AP104" s="42">
        <f t="shared" si="76"/>
        <v>0.68056576848821937</v>
      </c>
      <c r="AQ104" s="42">
        <f t="shared" si="77"/>
        <v>2.0791893521961043E-3</v>
      </c>
      <c r="AR104" s="42">
        <f t="shared" si="78"/>
        <v>0.15948837948093994</v>
      </c>
      <c r="AS104" s="42">
        <f t="shared" si="79"/>
        <v>1.3125053028905648E-2</v>
      </c>
      <c r="AT104" s="42">
        <f t="shared" si="80"/>
        <v>1.6720577563843865E-4</v>
      </c>
      <c r="AU104" s="42">
        <f t="shared" si="81"/>
        <v>5.885784988100308E-3</v>
      </c>
      <c r="AV104" s="42">
        <f t="shared" si="82"/>
        <v>2.0199580283512413E-2</v>
      </c>
      <c r="AW104" s="42">
        <f t="shared" si="83"/>
        <v>9.166809722551103E-2</v>
      </c>
      <c r="AX104" s="42">
        <f t="shared" si="84"/>
        <v>2.6820941376976621E-2</v>
      </c>
      <c r="AY104" s="42">
        <f t="shared" si="85"/>
        <v>0</v>
      </c>
      <c r="AZ104" s="42">
        <f t="shared" si="86"/>
        <v>0.79905480709070709</v>
      </c>
      <c r="BA104" s="42">
        <f t="shared" si="87"/>
        <v>2.2299579504588531</v>
      </c>
      <c r="BB104" s="42">
        <f t="shared" si="88"/>
        <v>0.30960155374714349</v>
      </c>
      <c r="BC104" s="43"/>
      <c r="BD104" s="16" t="s">
        <v>100</v>
      </c>
      <c r="BE104" s="122">
        <v>43.209999084472699</v>
      </c>
      <c r="BF104" s="122">
        <v>2.8800001144409202</v>
      </c>
      <c r="BG104" s="122">
        <v>12.189999580383301</v>
      </c>
      <c r="BH104" s="122"/>
      <c r="BI104" s="122">
        <v>11.8599996566772</v>
      </c>
      <c r="BJ104" s="122">
        <v>14.039999961853001</v>
      </c>
      <c r="BK104" s="122">
        <v>11.2399997711182</v>
      </c>
      <c r="BL104" s="122">
        <v>0.129999995231628</v>
      </c>
      <c r="BM104" s="122">
        <v>2.5699999332428001</v>
      </c>
      <c r="BN104" s="122">
        <v>0.28999999165535001</v>
      </c>
      <c r="BO104" s="122">
        <v>0</v>
      </c>
      <c r="BP104" s="122">
        <v>0</v>
      </c>
      <c r="BQ104" s="122">
        <v>0</v>
      </c>
      <c r="BR104" s="122">
        <f t="shared" si="89"/>
        <v>98.409998089075089</v>
      </c>
      <c r="BS104" s="122"/>
      <c r="BT104" s="42">
        <v>6.1953590027721086</v>
      </c>
      <c r="BU104" s="42">
        <v>1.8046409972278914</v>
      </c>
      <c r="BV104" s="42">
        <v>0</v>
      </c>
      <c r="BW104" s="42">
        <v>8</v>
      </c>
      <c r="BX104" s="42">
        <v>0.25509183928803969</v>
      </c>
      <c r="BY104" s="42">
        <v>0.31061395610936798</v>
      </c>
      <c r="BZ104" s="42">
        <v>0</v>
      </c>
      <c r="CA104" s="42">
        <v>0.70006206472352517</v>
      </c>
      <c r="CB104" s="42">
        <v>3.0003122340247761</v>
      </c>
      <c r="CC104" s="42">
        <v>0.72203911667263565</v>
      </c>
      <c r="CD104" s="42">
        <v>1.1880789181655693E-2</v>
      </c>
      <c r="CE104" s="42">
        <v>5</v>
      </c>
      <c r="CF104" s="42">
        <v>0</v>
      </c>
      <c r="CG104" s="42">
        <v>0</v>
      </c>
      <c r="CH104" s="42">
        <v>3.9049272357124624E-3</v>
      </c>
      <c r="CI104" s="42">
        <v>1.7265153418114092</v>
      </c>
      <c r="CJ104" s="42">
        <v>0.26957973095287824</v>
      </c>
      <c r="CK104" s="42">
        <v>2</v>
      </c>
      <c r="CL104" s="42">
        <v>0.4448025717407641</v>
      </c>
      <c r="CM104" s="42">
        <v>5.3036340209697566E-2</v>
      </c>
      <c r="CN104" s="42">
        <v>0.49783891195046165</v>
      </c>
      <c r="CO104" s="24" t="s">
        <v>622</v>
      </c>
      <c r="CP104" s="24" t="s">
        <v>332</v>
      </c>
      <c r="CQ104" s="40">
        <v>0.80602607098404189</v>
      </c>
      <c r="CR104" s="42">
        <v>0.47388952386884459</v>
      </c>
      <c r="CS104" s="40">
        <v>0.21251052010704213</v>
      </c>
      <c r="CT104" s="40" t="s">
        <v>606</v>
      </c>
      <c r="CU104" s="40"/>
    </row>
    <row r="105" spans="1:99" ht="10.5" customHeight="1">
      <c r="A105" s="16" t="s">
        <v>99</v>
      </c>
      <c r="B105" s="17" t="s">
        <v>98</v>
      </c>
      <c r="C105" s="85">
        <v>0.25</v>
      </c>
      <c r="D105" s="25">
        <f t="shared" si="100"/>
        <v>250</v>
      </c>
      <c r="E105" s="16">
        <v>850</v>
      </c>
      <c r="F105" s="17" t="s">
        <v>94</v>
      </c>
      <c r="G105" s="18">
        <v>67.470001220703097</v>
      </c>
      <c r="H105" s="18">
        <v>0.28000000119209301</v>
      </c>
      <c r="I105" s="18">
        <v>14.6599998474121</v>
      </c>
      <c r="J105" s="18">
        <v>1.53999996185303</v>
      </c>
      <c r="K105" s="18">
        <v>5.0000000745058101E-2</v>
      </c>
      <c r="L105" s="18">
        <v>0.63999998569488503</v>
      </c>
      <c r="M105" s="18">
        <v>2.4500000476837198</v>
      </c>
      <c r="N105" s="18">
        <v>4.6700000762939498</v>
      </c>
      <c r="O105" s="18">
        <v>1.78999996185303</v>
      </c>
      <c r="P105" s="18"/>
      <c r="Q105" s="26">
        <f t="shared" si="53"/>
        <v>93.550001103430944</v>
      </c>
      <c r="R105" s="26"/>
      <c r="S105" s="26">
        <f t="shared" si="90"/>
        <v>72.121860422114565</v>
      </c>
      <c r="T105" s="26">
        <f t="shared" si="91"/>
        <v>0.29930518213732443</v>
      </c>
      <c r="U105" s="26">
        <f t="shared" si="92"/>
        <v>15.670763949220781</v>
      </c>
      <c r="V105" s="26">
        <f t="shared" si="93"/>
        <v>1.6461784539696285</v>
      </c>
      <c r="W105" s="26">
        <f t="shared" si="94"/>
        <v>5.344735452197056E-2</v>
      </c>
      <c r="X105" s="26">
        <f t="shared" si="95"/>
        <v>0.684126112395538</v>
      </c>
      <c r="Y105" s="26">
        <f t="shared" si="96"/>
        <v>2.6189203835229735</v>
      </c>
      <c r="Z105" s="26">
        <f t="shared" si="97"/>
        <v>4.9919829195198986</v>
      </c>
      <c r="AA105" s="26">
        <f t="shared" si="98"/>
        <v>1.9134152225973429</v>
      </c>
      <c r="AB105" s="26">
        <f t="shared" si="99"/>
        <v>0</v>
      </c>
      <c r="AC105" s="26">
        <f t="shared" si="64"/>
        <v>100.00000000000001</v>
      </c>
      <c r="AD105" s="26"/>
      <c r="AE105" s="42">
        <f t="shared" si="65"/>
        <v>1.1229223144931888</v>
      </c>
      <c r="AF105" s="42">
        <f t="shared" si="66"/>
        <v>3.5058811304975726E-3</v>
      </c>
      <c r="AG105" s="42">
        <f t="shared" si="67"/>
        <v>0.28756014876495073</v>
      </c>
      <c r="AH105" s="42">
        <f t="shared" si="68"/>
        <v>2.1435212234398648E-2</v>
      </c>
      <c r="AI105" s="42">
        <f t="shared" si="69"/>
        <v>7.0484633222514244E-4</v>
      </c>
      <c r="AJ105" s="42">
        <f t="shared" si="70"/>
        <v>1.5879159240551527E-2</v>
      </c>
      <c r="AK105" s="42">
        <f t="shared" si="71"/>
        <v>4.3689615561415464E-2</v>
      </c>
      <c r="AL105" s="42">
        <f t="shared" si="72"/>
        <v>0.15069635189933708</v>
      </c>
      <c r="AM105" s="42">
        <f t="shared" si="73"/>
        <v>3.8005859311500065E-2</v>
      </c>
      <c r="AN105" s="42">
        <f t="shared" si="74"/>
        <v>0</v>
      </c>
      <c r="AO105" s="42">
        <f t="shared" si="75"/>
        <v>1.6843993889680651</v>
      </c>
      <c r="AP105" s="42">
        <f t="shared" si="76"/>
        <v>0.66666036680358742</v>
      </c>
      <c r="AQ105" s="42">
        <f t="shared" si="77"/>
        <v>2.0813835207132347E-3</v>
      </c>
      <c r="AR105" s="42">
        <f t="shared" si="78"/>
        <v>0.17071969430072184</v>
      </c>
      <c r="AS105" s="42">
        <f t="shared" si="79"/>
        <v>1.272573023642022E-2</v>
      </c>
      <c r="AT105" s="42">
        <f t="shared" si="80"/>
        <v>4.184555853211045E-4</v>
      </c>
      <c r="AU105" s="42">
        <f t="shared" si="81"/>
        <v>9.4271936599785739E-3</v>
      </c>
      <c r="AV105" s="42">
        <f t="shared" si="82"/>
        <v>2.5937800647257172E-2</v>
      </c>
      <c r="AW105" s="42">
        <f t="shared" si="83"/>
        <v>8.9465926481759231E-2</v>
      </c>
      <c r="AX105" s="42">
        <f t="shared" si="84"/>
        <v>2.2563448764241167E-2</v>
      </c>
      <c r="AY105" s="42">
        <f t="shared" si="85"/>
        <v>0</v>
      </c>
      <c r="AZ105" s="42">
        <f t="shared" si="86"/>
        <v>0.77868974204958785</v>
      </c>
      <c r="BA105" s="42">
        <f t="shared" si="87"/>
        <v>1.3498959176414269</v>
      </c>
      <c r="BB105" s="42">
        <f t="shared" si="88"/>
        <v>0.42555076269237174</v>
      </c>
      <c r="BC105" s="43"/>
      <c r="BD105" s="16" t="s">
        <v>99</v>
      </c>
      <c r="BE105" s="122">
        <v>45.650001525878899</v>
      </c>
      <c r="BF105" s="122">
        <v>1.54999995231628</v>
      </c>
      <c r="BG105" s="122">
        <v>10.7799997329712</v>
      </c>
      <c r="BH105" s="122"/>
      <c r="BI105" s="122">
        <v>13.300000190734901</v>
      </c>
      <c r="BJ105" s="122">
        <v>14.210000038146999</v>
      </c>
      <c r="BK105" s="122">
        <v>10.810000419616699</v>
      </c>
      <c r="BL105" s="122">
        <v>0.20999999344348899</v>
      </c>
      <c r="BM105" s="122">
        <v>1.8899999856948899</v>
      </c>
      <c r="BN105" s="122">
        <v>0.270000010728836</v>
      </c>
      <c r="BO105" s="122">
        <v>0</v>
      </c>
      <c r="BP105" s="122">
        <v>0</v>
      </c>
      <c r="BQ105" s="122">
        <v>0</v>
      </c>
      <c r="BR105" s="122">
        <f t="shared" si="89"/>
        <v>98.670001849532184</v>
      </c>
      <c r="BS105" s="122"/>
      <c r="BT105" s="42">
        <v>6.500318511781539</v>
      </c>
      <c r="BU105" s="42">
        <v>1.499681488218461</v>
      </c>
      <c r="BV105" s="42">
        <v>0</v>
      </c>
      <c r="BW105" s="42">
        <v>8</v>
      </c>
      <c r="BX105" s="42">
        <v>0.30931437026131992</v>
      </c>
      <c r="BY105" s="42">
        <v>0.16602434109729386</v>
      </c>
      <c r="BZ105" s="42">
        <v>0</v>
      </c>
      <c r="CA105" s="42">
        <v>0.78873367921632109</v>
      </c>
      <c r="CB105" s="42">
        <v>3.0158174229837016</v>
      </c>
      <c r="CC105" s="42">
        <v>0.72011018644136371</v>
      </c>
      <c r="CD105" s="42">
        <v>0</v>
      </c>
      <c r="CE105" s="42">
        <v>5</v>
      </c>
      <c r="CF105" s="42">
        <v>0</v>
      </c>
      <c r="CG105" s="42">
        <v>7.4988043931274673E-2</v>
      </c>
      <c r="CH105" s="42">
        <v>2.5325140415324014E-2</v>
      </c>
      <c r="CI105" s="42">
        <v>1.6490790362670056</v>
      </c>
      <c r="CJ105" s="42">
        <v>0.25060777938639567</v>
      </c>
      <c r="CK105" s="42">
        <v>2</v>
      </c>
      <c r="CL105" s="42">
        <v>0.27115247915309093</v>
      </c>
      <c r="CM105" s="42">
        <v>4.9040056779547793E-2</v>
      </c>
      <c r="CN105" s="42">
        <v>0.32019253593263874</v>
      </c>
      <c r="CO105" s="24" t="s">
        <v>622</v>
      </c>
      <c r="CP105" s="24" t="s">
        <v>623</v>
      </c>
      <c r="CQ105" s="40">
        <v>0.79136294195533252</v>
      </c>
      <c r="CR105" s="42">
        <v>0.52506988003214272</v>
      </c>
      <c r="CS105" s="40">
        <v>0.38897064075099835</v>
      </c>
      <c r="CT105" s="40" t="s">
        <v>606</v>
      </c>
      <c r="CU105" s="40"/>
    </row>
    <row r="106" spans="1:99" ht="10.5" customHeight="1">
      <c r="A106" s="16" t="s">
        <v>97</v>
      </c>
      <c r="B106" s="17" t="s">
        <v>95</v>
      </c>
      <c r="C106" s="85">
        <v>0.25</v>
      </c>
      <c r="D106" s="25">
        <f t="shared" si="100"/>
        <v>250</v>
      </c>
      <c r="E106" s="16">
        <v>850</v>
      </c>
      <c r="F106" s="17" t="s">
        <v>94</v>
      </c>
      <c r="G106" s="18">
        <v>68.430000305175795</v>
      </c>
      <c r="H106" s="18">
        <v>0.28000000119209301</v>
      </c>
      <c r="I106" s="18">
        <v>14.079999923706101</v>
      </c>
      <c r="J106" s="18">
        <v>2.0599999427795401</v>
      </c>
      <c r="K106" s="18">
        <v>5.9999998658895499E-2</v>
      </c>
      <c r="L106" s="18">
        <v>0.519999980926514</v>
      </c>
      <c r="M106" s="18">
        <v>2.0699999332428001</v>
      </c>
      <c r="N106" s="18">
        <v>4.5999999046325701</v>
      </c>
      <c r="O106" s="18">
        <v>1.96000003814697</v>
      </c>
      <c r="P106" s="18"/>
      <c r="Q106" s="26">
        <f t="shared" si="53"/>
        <v>94.060000028461275</v>
      </c>
      <c r="R106" s="26"/>
      <c r="S106" s="26">
        <f t="shared" si="90"/>
        <v>72.751435556527539</v>
      </c>
      <c r="T106" s="26">
        <f t="shared" si="91"/>
        <v>0.29768233160468721</v>
      </c>
      <c r="U106" s="26">
        <f t="shared" si="92"/>
        <v>14.969168530135748</v>
      </c>
      <c r="V106" s="26">
        <f t="shared" si="93"/>
        <v>2.1900913695047972</v>
      </c>
      <c r="W106" s="26">
        <f t="shared" si="94"/>
        <v>6.3789069360770057E-2</v>
      </c>
      <c r="X106" s="26">
        <f t="shared" si="95"/>
        <v>0.5528385932055806</v>
      </c>
      <c r="Y106" s="26">
        <f t="shared" si="96"/>
        <v>2.200722871163562</v>
      </c>
      <c r="Z106" s="26">
        <f t="shared" si="97"/>
        <v>4.8904953255801322</v>
      </c>
      <c r="AA106" s="26">
        <f t="shared" si="98"/>
        <v>2.0837763529171811</v>
      </c>
      <c r="AB106" s="26">
        <f t="shared" si="99"/>
        <v>0</v>
      </c>
      <c r="AC106" s="26">
        <f t="shared" si="64"/>
        <v>100</v>
      </c>
      <c r="AD106" s="26"/>
      <c r="AE106" s="42">
        <f t="shared" si="65"/>
        <v>1.138899850795895</v>
      </c>
      <c r="AF106" s="42">
        <f t="shared" si="66"/>
        <v>3.5058811304975726E-3</v>
      </c>
      <c r="AG106" s="42">
        <f t="shared" si="67"/>
        <v>0.27618328204731574</v>
      </c>
      <c r="AH106" s="42">
        <f t="shared" si="68"/>
        <v>2.8673076019558104E-2</v>
      </c>
      <c r="AI106" s="42">
        <f t="shared" si="69"/>
        <v>8.4581556716108435E-4</v>
      </c>
      <c r="AJ106" s="42">
        <f t="shared" si="70"/>
        <v>1.2901816698090382E-2</v>
      </c>
      <c r="AK106" s="42">
        <f t="shared" si="71"/>
        <v>3.6913265116478293E-2</v>
      </c>
      <c r="AL106" s="42">
        <f t="shared" si="72"/>
        <v>0.14843751456970933</v>
      </c>
      <c r="AM106" s="42">
        <f t="shared" si="73"/>
        <v>4.161535602673086E-2</v>
      </c>
      <c r="AN106" s="42">
        <f t="shared" si="74"/>
        <v>0</v>
      </c>
      <c r="AO106" s="42">
        <f t="shared" si="75"/>
        <v>1.6879758579714363</v>
      </c>
      <c r="AP106" s="42">
        <f t="shared" si="76"/>
        <v>0.67471335292946311</v>
      </c>
      <c r="AQ106" s="42">
        <f t="shared" si="77"/>
        <v>2.0769735028739367E-3</v>
      </c>
      <c r="AR106" s="42">
        <f t="shared" si="78"/>
        <v>0.16361802850618096</v>
      </c>
      <c r="AS106" s="42">
        <f t="shared" si="79"/>
        <v>1.6986662388653255E-2</v>
      </c>
      <c r="AT106" s="42">
        <f t="shared" si="80"/>
        <v>5.010827395230419E-4</v>
      </c>
      <c r="AU106" s="42">
        <f t="shared" si="81"/>
        <v>7.6433656542904804E-3</v>
      </c>
      <c r="AV106" s="42">
        <f t="shared" si="82"/>
        <v>2.1868360819354168E-2</v>
      </c>
      <c r="AW106" s="42">
        <f t="shared" si="83"/>
        <v>8.7938173919203749E-2</v>
      </c>
      <c r="AX106" s="42">
        <f t="shared" si="84"/>
        <v>2.4653999540457331E-2</v>
      </c>
      <c r="AY106" s="42">
        <f t="shared" si="85"/>
        <v>0</v>
      </c>
      <c r="AZ106" s="42">
        <f t="shared" si="86"/>
        <v>0.78730552638912421</v>
      </c>
      <c r="BA106" s="42">
        <f t="shared" si="87"/>
        <v>2.2224060913686716</v>
      </c>
      <c r="BB106" s="42">
        <f t="shared" si="88"/>
        <v>0.31032711943989161</v>
      </c>
      <c r="BC106" s="43"/>
      <c r="BD106" s="16" t="s">
        <v>97</v>
      </c>
      <c r="BE106" s="122">
        <v>45.560001373291001</v>
      </c>
      <c r="BF106" s="122">
        <v>1.4299999475479099</v>
      </c>
      <c r="BG106" s="122">
        <v>10.3999996185303</v>
      </c>
      <c r="BH106" s="122"/>
      <c r="BI106" s="122">
        <v>12.2700004577637</v>
      </c>
      <c r="BJ106" s="122">
        <v>15.1499996185303</v>
      </c>
      <c r="BK106" s="122">
        <v>11.0299997329712</v>
      </c>
      <c r="BL106" s="122">
        <v>0.20999999344348899</v>
      </c>
      <c r="BM106" s="122">
        <v>1.8899999856948899</v>
      </c>
      <c r="BN106" s="122">
        <v>0.25</v>
      </c>
      <c r="BO106" s="122">
        <v>0</v>
      </c>
      <c r="BP106" s="122">
        <v>0</v>
      </c>
      <c r="BQ106" s="122">
        <v>0</v>
      </c>
      <c r="BR106" s="122">
        <f t="shared" si="89"/>
        <v>98.190000727772798</v>
      </c>
      <c r="BS106" s="122"/>
      <c r="BT106" s="42">
        <v>6.4964706147428561</v>
      </c>
      <c r="BU106" s="42">
        <v>1.5035293852571439</v>
      </c>
      <c r="BV106" s="42">
        <v>0</v>
      </c>
      <c r="BW106" s="42">
        <v>8</v>
      </c>
      <c r="BX106" s="42">
        <v>0.24411093057979261</v>
      </c>
      <c r="BY106" s="42">
        <v>0.15338257022992322</v>
      </c>
      <c r="BZ106" s="42">
        <v>0</v>
      </c>
      <c r="CA106" s="42">
        <v>0.80315401131161224</v>
      </c>
      <c r="CB106" s="42">
        <v>3.2197599769794696</v>
      </c>
      <c r="CC106" s="42">
        <v>0.57959251089920194</v>
      </c>
      <c r="CD106" s="42">
        <v>0</v>
      </c>
      <c r="CE106" s="42">
        <v>5</v>
      </c>
      <c r="CF106" s="42">
        <v>0</v>
      </c>
      <c r="CG106" s="42">
        <v>8.0447536861557811E-2</v>
      </c>
      <c r="CH106" s="42">
        <v>2.5360147250781021E-2</v>
      </c>
      <c r="CI106" s="42">
        <v>1.6849661122036084</v>
      </c>
      <c r="CJ106" s="42">
        <v>0.20922620368405287</v>
      </c>
      <c r="CK106" s="42">
        <v>2</v>
      </c>
      <c r="CL106" s="42">
        <v>0.31325528187408613</v>
      </c>
      <c r="CM106" s="42">
        <v>4.5470224715864982E-2</v>
      </c>
      <c r="CN106" s="42">
        <v>0.35872550658995112</v>
      </c>
      <c r="CO106" s="24" t="s">
        <v>622</v>
      </c>
      <c r="CP106" s="24" t="s">
        <v>332</v>
      </c>
      <c r="CQ106" s="40">
        <v>0.82987781752876488</v>
      </c>
      <c r="CR106" s="42">
        <v>0.45435100724740507</v>
      </c>
      <c r="CS106" s="40">
        <v>0.20444103758174656</v>
      </c>
      <c r="CT106" s="40" t="s">
        <v>606</v>
      </c>
      <c r="CU106" s="40"/>
    </row>
    <row r="107" spans="1:99" ht="10.5" customHeight="1">
      <c r="A107" s="16" t="s">
        <v>96</v>
      </c>
      <c r="B107" s="17" t="s">
        <v>95</v>
      </c>
      <c r="C107" s="85">
        <v>0.25</v>
      </c>
      <c r="D107" s="25">
        <f t="shared" si="100"/>
        <v>250</v>
      </c>
      <c r="E107" s="16">
        <v>850</v>
      </c>
      <c r="F107" s="17" t="s">
        <v>94</v>
      </c>
      <c r="G107" s="18">
        <v>70.410003662109403</v>
      </c>
      <c r="H107" s="18">
        <v>0.270000010728836</v>
      </c>
      <c r="I107" s="18">
        <v>13.4099998474121</v>
      </c>
      <c r="J107" s="18">
        <v>1.6000000238418599</v>
      </c>
      <c r="K107" s="18">
        <v>5.0000000745058101E-2</v>
      </c>
      <c r="L107" s="18">
        <v>0.40999999642372098</v>
      </c>
      <c r="M107" s="18">
        <v>1.6799999475479099</v>
      </c>
      <c r="N107" s="18">
        <v>4.9400000572204599</v>
      </c>
      <c r="O107" s="18">
        <v>2.1700000762939502</v>
      </c>
      <c r="P107" s="18"/>
      <c r="Q107" s="26">
        <f t="shared" si="53"/>
        <v>94.940003622323289</v>
      </c>
      <c r="R107" s="26"/>
      <c r="S107" s="26">
        <f t="shared" si="90"/>
        <v>74.16263005656117</v>
      </c>
      <c r="T107" s="26">
        <f t="shared" si="91"/>
        <v>0.28439014159185344</v>
      </c>
      <c r="U107" s="26">
        <f t="shared" si="92"/>
        <v>14.124709643742841</v>
      </c>
      <c r="V107" s="26">
        <f t="shared" si="93"/>
        <v>1.6852748712826584</v>
      </c>
      <c r="W107" s="26">
        <f t="shared" si="94"/>
        <v>5.2664839727583054E-2</v>
      </c>
      <c r="X107" s="26">
        <f t="shared" si="95"/>
        <v>0.43185167556420601</v>
      </c>
      <c r="Y107" s="26">
        <f t="shared" si="96"/>
        <v>1.7695385332309916</v>
      </c>
      <c r="Z107" s="26">
        <f t="shared" si="97"/>
        <v>5.2032861478203216</v>
      </c>
      <c r="AA107" s="26">
        <f t="shared" si="98"/>
        <v>2.2856540904783755</v>
      </c>
      <c r="AB107" s="26">
        <f t="shared" si="99"/>
        <v>0</v>
      </c>
      <c r="AC107" s="26">
        <f t="shared" si="64"/>
        <v>100</v>
      </c>
      <c r="AD107" s="26"/>
      <c r="AE107" s="42">
        <f t="shared" si="65"/>
        <v>1.1718536067177183</v>
      </c>
      <c r="AF107" s="42">
        <f t="shared" si="66"/>
        <v>3.3806712100653349E-3</v>
      </c>
      <c r="AG107" s="42">
        <f t="shared" si="67"/>
        <v>0.26304103623442493</v>
      </c>
      <c r="AH107" s="42">
        <f t="shared" si="68"/>
        <v>2.2270351256908821E-2</v>
      </c>
      <c r="AI107" s="42">
        <f t="shared" si="69"/>
        <v>7.0484633222514244E-4</v>
      </c>
      <c r="AJ107" s="42">
        <f t="shared" si="70"/>
        <v>1.0172586527121628E-2</v>
      </c>
      <c r="AK107" s="42">
        <f t="shared" si="71"/>
        <v>2.9958592009399685E-2</v>
      </c>
      <c r="AL107" s="42">
        <f t="shared" si="72"/>
        <v>0.15940898818922877</v>
      </c>
      <c r="AM107" s="42">
        <f t="shared" si="73"/>
        <v>4.6074144895620839E-2</v>
      </c>
      <c r="AN107" s="42">
        <f t="shared" si="74"/>
        <v>0</v>
      </c>
      <c r="AO107" s="42">
        <f t="shared" si="75"/>
        <v>1.7068648233727135</v>
      </c>
      <c r="AP107" s="42">
        <f t="shared" si="76"/>
        <v>0.686553258741469</v>
      </c>
      <c r="AQ107" s="42">
        <f t="shared" si="77"/>
        <v>1.9806320710185066E-3</v>
      </c>
      <c r="AR107" s="42">
        <f t="shared" si="78"/>
        <v>0.15410771411567539</v>
      </c>
      <c r="AS107" s="42">
        <f t="shared" si="79"/>
        <v>1.3047519025498035E-2</v>
      </c>
      <c r="AT107" s="42">
        <f t="shared" si="80"/>
        <v>4.129479514566287E-4</v>
      </c>
      <c r="AU107" s="42">
        <f t="shared" si="81"/>
        <v>5.9598079401630083E-3</v>
      </c>
      <c r="AV107" s="42">
        <f t="shared" si="82"/>
        <v>1.7551824607998194E-2</v>
      </c>
      <c r="AW107" s="42">
        <f t="shared" si="83"/>
        <v>9.3392860410727432E-2</v>
      </c>
      <c r="AX107" s="42">
        <f t="shared" si="84"/>
        <v>2.6993435135993789E-2</v>
      </c>
      <c r="AY107" s="42">
        <f t="shared" si="85"/>
        <v>0</v>
      </c>
      <c r="AZ107" s="42">
        <f t="shared" si="86"/>
        <v>0.80693955428819031</v>
      </c>
      <c r="BA107" s="42">
        <f t="shared" si="87"/>
        <v>2.1892515927520257</v>
      </c>
      <c r="BB107" s="42">
        <f t="shared" si="88"/>
        <v>0.31355318667007193</v>
      </c>
      <c r="BC107" s="43"/>
      <c r="BD107" s="16" t="s">
        <v>96</v>
      </c>
      <c r="BE107" s="122">
        <v>45.279998779296903</v>
      </c>
      <c r="BF107" s="122">
        <v>1.6499999761581401</v>
      </c>
      <c r="BG107" s="122">
        <v>9.5799999237060494</v>
      </c>
      <c r="BH107" s="122"/>
      <c r="BI107" s="122">
        <v>13.6000003814697</v>
      </c>
      <c r="BJ107" s="122">
        <v>14.4899997711182</v>
      </c>
      <c r="BK107" s="122">
        <v>10.810000419616699</v>
      </c>
      <c r="BL107" s="122">
        <v>0.270000010728836</v>
      </c>
      <c r="BM107" s="122">
        <v>1.8600000143051101</v>
      </c>
      <c r="BN107" s="122">
        <v>0.25</v>
      </c>
      <c r="BO107" s="122">
        <v>0</v>
      </c>
      <c r="BP107" s="122">
        <v>0</v>
      </c>
      <c r="BQ107" s="122">
        <v>0</v>
      </c>
      <c r="BR107" s="122">
        <f t="shared" si="89"/>
        <v>97.789999276399641</v>
      </c>
      <c r="BS107" s="122"/>
      <c r="BT107" s="42">
        <v>6.5165029279493218</v>
      </c>
      <c r="BU107" s="42">
        <v>1.4834970720506782</v>
      </c>
      <c r="BV107" s="42">
        <v>0</v>
      </c>
      <c r="BW107" s="42">
        <v>8</v>
      </c>
      <c r="BX107" s="42">
        <v>0.14129830760392603</v>
      </c>
      <c r="BY107" s="42">
        <v>0.17862340579459049</v>
      </c>
      <c r="BZ107" s="42">
        <v>0</v>
      </c>
      <c r="CA107" s="42">
        <v>0.89115265305162694</v>
      </c>
      <c r="CB107" s="42">
        <v>3.1080907633912265</v>
      </c>
      <c r="CC107" s="42">
        <v>0.68083487015863042</v>
      </c>
      <c r="CD107" s="42">
        <v>0</v>
      </c>
      <c r="CE107" s="42">
        <v>5</v>
      </c>
      <c r="CF107" s="42">
        <v>0</v>
      </c>
      <c r="CG107" s="42">
        <v>6.4869360512595176E-2</v>
      </c>
      <c r="CH107" s="42">
        <v>3.2908698706924137E-2</v>
      </c>
      <c r="CI107" s="42">
        <v>1.6666937932172587</v>
      </c>
      <c r="CJ107" s="42">
        <v>0.23552814756322205</v>
      </c>
      <c r="CK107" s="42">
        <v>2</v>
      </c>
      <c r="CL107" s="42">
        <v>0.28343496614507624</v>
      </c>
      <c r="CM107" s="42">
        <v>4.5892481224095054E-2</v>
      </c>
      <c r="CN107" s="42">
        <v>0.3293274473691713</v>
      </c>
      <c r="CO107" s="24" t="s">
        <v>622</v>
      </c>
      <c r="CP107" s="24" t="s">
        <v>623</v>
      </c>
      <c r="CQ107" s="40">
        <v>0.806501323547274</v>
      </c>
      <c r="CR107" s="42">
        <v>0.52653843719944893</v>
      </c>
      <c r="CS107" s="40">
        <v>0.24051070189587359</v>
      </c>
      <c r="CT107" s="40" t="s">
        <v>606</v>
      </c>
      <c r="CU107" s="40"/>
    </row>
    <row r="108" spans="1:99" ht="10.5" customHeight="1">
      <c r="A108" s="12">
        <v>936</v>
      </c>
      <c r="B108" s="13" t="s">
        <v>20</v>
      </c>
      <c r="C108" s="86">
        <v>0.75</v>
      </c>
      <c r="D108" s="25">
        <f t="shared" si="100"/>
        <v>750</v>
      </c>
      <c r="E108" s="12">
        <v>900</v>
      </c>
      <c r="F108" s="14" t="s">
        <v>19</v>
      </c>
      <c r="G108" s="15">
        <v>60.36</v>
      </c>
      <c r="H108" s="15">
        <v>0.69</v>
      </c>
      <c r="I108" s="15">
        <v>16.2</v>
      </c>
      <c r="J108" s="15">
        <v>3.75</v>
      </c>
      <c r="K108" s="15">
        <v>7.0000000000000007E-2</v>
      </c>
      <c r="L108" s="15">
        <v>0.83</v>
      </c>
      <c r="M108" s="15">
        <v>4.4800000000000004</v>
      </c>
      <c r="N108" s="15">
        <v>4</v>
      </c>
      <c r="O108" s="15">
        <v>1.91</v>
      </c>
      <c r="P108" s="15">
        <v>0.11</v>
      </c>
      <c r="Q108" s="26">
        <f t="shared" si="53"/>
        <v>92.399999999999991</v>
      </c>
      <c r="R108" s="26"/>
      <c r="S108" s="26">
        <f t="shared" si="90"/>
        <v>65.324675324675326</v>
      </c>
      <c r="T108" s="26">
        <f t="shared" si="91"/>
        <v>0.74675324675324672</v>
      </c>
      <c r="U108" s="26">
        <f t="shared" si="92"/>
        <v>17.532467532467532</v>
      </c>
      <c r="V108" s="26">
        <f t="shared" si="93"/>
        <v>4.058441558441559</v>
      </c>
      <c r="W108" s="26">
        <f t="shared" si="94"/>
        <v>7.5757575757575774E-2</v>
      </c>
      <c r="X108" s="26">
        <f t="shared" si="95"/>
        <v>0.89826839826839833</v>
      </c>
      <c r="Y108" s="26">
        <f t="shared" si="96"/>
        <v>4.8484848484848495</v>
      </c>
      <c r="Z108" s="26">
        <f t="shared" si="97"/>
        <v>4.3290043290043299</v>
      </c>
      <c r="AA108" s="26">
        <f t="shared" si="98"/>
        <v>2.0670995670995671</v>
      </c>
      <c r="AB108" s="26">
        <f t="shared" si="99"/>
        <v>0.11904761904761905</v>
      </c>
      <c r="AC108" s="26">
        <f t="shared" si="64"/>
        <v>100</v>
      </c>
      <c r="AD108" s="26"/>
      <c r="AE108" s="42">
        <f t="shared" si="65"/>
        <v>1.0045885530829186</v>
      </c>
      <c r="AF108" s="42">
        <f t="shared" si="66"/>
        <v>8.6394927490865935E-3</v>
      </c>
      <c r="AG108" s="42">
        <f t="shared" si="67"/>
        <v>0.31776769839561442</v>
      </c>
      <c r="AH108" s="42">
        <f t="shared" si="68"/>
        <v>5.2196134980596963E-2</v>
      </c>
      <c r="AI108" s="42">
        <f t="shared" si="69"/>
        <v>9.8678485041095855E-4</v>
      </c>
      <c r="AJ108" s="42">
        <f t="shared" si="70"/>
        <v>2.059328510038606E-2</v>
      </c>
      <c r="AK108" s="42">
        <f t="shared" si="71"/>
        <v>7.988958118600363E-2</v>
      </c>
      <c r="AL108" s="42">
        <f t="shared" si="72"/>
        <v>0.12907610230184641</v>
      </c>
      <c r="AM108" s="42">
        <f t="shared" si="73"/>
        <v>4.0553739012272286E-2</v>
      </c>
      <c r="AN108" s="42">
        <f t="shared" si="74"/>
        <v>1.5499013276454772E-3</v>
      </c>
      <c r="AO108" s="42">
        <f t="shared" si="75"/>
        <v>1.6558412729867815</v>
      </c>
      <c r="AP108" s="42">
        <f t="shared" si="76"/>
        <v>0.60669375106881884</v>
      </c>
      <c r="AQ108" s="42">
        <f t="shared" si="77"/>
        <v>5.217585097092553E-3</v>
      </c>
      <c r="AR108" s="42">
        <f t="shared" si="78"/>
        <v>0.19190710098826672</v>
      </c>
      <c r="AS108" s="42">
        <f t="shared" si="79"/>
        <v>3.1522426594939479E-2</v>
      </c>
      <c r="AT108" s="42">
        <f t="shared" si="80"/>
        <v>5.959416923042454E-4</v>
      </c>
      <c r="AU108" s="42">
        <f t="shared" si="81"/>
        <v>1.2436750693646017E-2</v>
      </c>
      <c r="AV108" s="42">
        <f t="shared" si="82"/>
        <v>4.8247125186039123E-2</v>
      </c>
      <c r="AW108" s="42">
        <f t="shared" si="83"/>
        <v>7.7951977890381288E-2</v>
      </c>
      <c r="AX108" s="42">
        <f t="shared" si="84"/>
        <v>2.4491320317872052E-2</v>
      </c>
      <c r="AY108" s="42">
        <f t="shared" si="85"/>
        <v>9.3602047063954901E-4</v>
      </c>
      <c r="AZ108" s="42">
        <f t="shared" si="86"/>
        <v>0.70913704927707222</v>
      </c>
      <c r="BA108" s="42">
        <f t="shared" si="87"/>
        <v>2.5346191598939427</v>
      </c>
      <c r="BB108" s="42">
        <f t="shared" si="88"/>
        <v>0.28291591109634717</v>
      </c>
      <c r="BC108" s="43"/>
      <c r="BD108" s="12">
        <v>936</v>
      </c>
      <c r="BE108" s="122">
        <v>42.54</v>
      </c>
      <c r="BF108" s="122">
        <v>3.19</v>
      </c>
      <c r="BG108" s="122">
        <v>11.49</v>
      </c>
      <c r="BH108" s="122"/>
      <c r="BI108" s="122">
        <v>13.63</v>
      </c>
      <c r="BJ108" s="122">
        <v>11.62</v>
      </c>
      <c r="BK108" s="122">
        <v>10.7</v>
      </c>
      <c r="BL108" s="122">
        <v>0.18</v>
      </c>
      <c r="BM108" s="122">
        <v>2.35</v>
      </c>
      <c r="BN108" s="122">
        <v>0.54</v>
      </c>
      <c r="BO108" s="122">
        <v>0</v>
      </c>
      <c r="BP108" s="122">
        <v>0</v>
      </c>
      <c r="BQ108" s="122">
        <v>0</v>
      </c>
      <c r="BR108" s="122">
        <f t="shared" si="89"/>
        <v>96.240000000000009</v>
      </c>
      <c r="BS108" s="122"/>
      <c r="BT108" s="42">
        <v>6.2808863935346748</v>
      </c>
      <c r="BU108" s="42">
        <v>1.7191136064653252</v>
      </c>
      <c r="BV108" s="42">
        <v>0</v>
      </c>
      <c r="BW108" s="42">
        <v>8</v>
      </c>
      <c r="BX108" s="42">
        <v>0.28014264540293232</v>
      </c>
      <c r="BY108" s="42">
        <v>0.35429120803032915</v>
      </c>
      <c r="BZ108" s="42">
        <v>0</v>
      </c>
      <c r="CA108" s="42">
        <v>0.77694788391548997</v>
      </c>
      <c r="CB108" s="42">
        <v>2.5570940779969611</v>
      </c>
      <c r="CC108" s="42">
        <v>0.90604743764881013</v>
      </c>
      <c r="CD108" s="42">
        <v>2.2507885516608719E-2</v>
      </c>
      <c r="CE108" s="42">
        <v>4.8970311385111316</v>
      </c>
      <c r="CF108" s="42">
        <v>0</v>
      </c>
      <c r="CG108" s="42">
        <v>0</v>
      </c>
      <c r="CH108" s="42">
        <v>0</v>
      </c>
      <c r="CI108" s="42">
        <v>1.6925018390856299</v>
      </c>
      <c r="CJ108" s="42">
        <v>0.3074981609143701</v>
      </c>
      <c r="CK108" s="42">
        <v>2</v>
      </c>
      <c r="CL108" s="42">
        <v>0.36517898001478399</v>
      </c>
      <c r="CM108" s="42">
        <v>0.10169756496357177</v>
      </c>
      <c r="CN108" s="42">
        <v>0.46687654497835573</v>
      </c>
      <c r="CO108" s="24" t="s">
        <v>622</v>
      </c>
      <c r="CP108" s="24" t="s">
        <v>332</v>
      </c>
      <c r="CQ108" s="40">
        <v>0.7383741225833621</v>
      </c>
      <c r="CR108" s="42">
        <v>0.65803541236865593</v>
      </c>
      <c r="CS108" s="40">
        <v>0.25961904761904758</v>
      </c>
      <c r="CT108" s="40" t="s">
        <v>606</v>
      </c>
      <c r="CU108" s="40"/>
    </row>
    <row r="109" spans="1:99" ht="10.5" customHeight="1">
      <c r="A109" s="12" t="s">
        <v>9</v>
      </c>
      <c r="B109" s="13" t="s">
        <v>6</v>
      </c>
      <c r="C109" s="86">
        <v>0.2</v>
      </c>
      <c r="D109" s="25">
        <f t="shared" si="100"/>
        <v>200</v>
      </c>
      <c r="E109" s="12">
        <v>940</v>
      </c>
      <c r="F109" s="14" t="s">
        <v>8</v>
      </c>
      <c r="G109" s="15">
        <v>61.14</v>
      </c>
      <c r="H109" s="15">
        <v>0.87</v>
      </c>
      <c r="I109" s="15">
        <v>17.87</v>
      </c>
      <c r="J109" s="15">
        <v>2.09</v>
      </c>
      <c r="K109" s="15">
        <v>0.11</v>
      </c>
      <c r="L109" s="15">
        <v>0.57999999999999996</v>
      </c>
      <c r="M109" s="15">
        <v>5.44</v>
      </c>
      <c r="N109" s="15">
        <v>4.12</v>
      </c>
      <c r="O109" s="15">
        <v>0.28999999999999998</v>
      </c>
      <c r="P109" s="15">
        <v>0.28999999999999998</v>
      </c>
      <c r="Q109" s="26">
        <f t="shared" si="53"/>
        <v>92.800000000000011</v>
      </c>
      <c r="R109" s="26"/>
      <c r="S109" s="26">
        <f t="shared" si="90"/>
        <v>65.88362068965516</v>
      </c>
      <c r="T109" s="26">
        <f t="shared" si="91"/>
        <v>0.9375</v>
      </c>
      <c r="U109" s="26">
        <f t="shared" si="92"/>
        <v>19.256465517241377</v>
      </c>
      <c r="V109" s="26">
        <f t="shared" si="93"/>
        <v>2.2521551724137927</v>
      </c>
      <c r="W109" s="26">
        <f t="shared" si="94"/>
        <v>0.11853448275862066</v>
      </c>
      <c r="X109" s="26">
        <f t="shared" si="95"/>
        <v>0.62499999999999989</v>
      </c>
      <c r="Y109" s="26">
        <f t="shared" si="96"/>
        <v>5.8620689655172411</v>
      </c>
      <c r="Z109" s="26">
        <f t="shared" si="97"/>
        <v>4.4396551724137927</v>
      </c>
      <c r="AA109" s="26">
        <f t="shared" si="98"/>
        <v>0.31249999999999994</v>
      </c>
      <c r="AB109" s="26">
        <f t="shared" si="99"/>
        <v>0.31249999999999994</v>
      </c>
      <c r="AC109" s="26">
        <f t="shared" si="64"/>
        <v>99.999999999999986</v>
      </c>
      <c r="AD109" s="26"/>
      <c r="AE109" s="42">
        <f t="shared" si="65"/>
        <v>1.0175703137092384</v>
      </c>
      <c r="AF109" s="42">
        <f t="shared" si="66"/>
        <v>1.0893273466239618E-2</v>
      </c>
      <c r="AG109" s="42">
        <f t="shared" si="67"/>
        <v>0.35052523273639691</v>
      </c>
      <c r="AH109" s="42">
        <f t="shared" si="68"/>
        <v>2.9090645895852706E-2</v>
      </c>
      <c r="AI109" s="42">
        <f t="shared" si="69"/>
        <v>1.5506619077886492E-3</v>
      </c>
      <c r="AJ109" s="42">
        <f t="shared" si="70"/>
        <v>1.4390488383402306E-2</v>
      </c>
      <c r="AK109" s="42">
        <f t="shared" si="71"/>
        <v>9.7008777154432985E-2</v>
      </c>
      <c r="AL109" s="42">
        <f t="shared" si="72"/>
        <v>0.13294838537090178</v>
      </c>
      <c r="AM109" s="42">
        <f t="shared" si="73"/>
        <v>6.1573739861565243E-3</v>
      </c>
      <c r="AN109" s="42">
        <f t="shared" si="74"/>
        <v>4.0861035001562573E-3</v>
      </c>
      <c r="AO109" s="42">
        <f t="shared" si="75"/>
        <v>1.664221256110566</v>
      </c>
      <c r="AP109" s="42">
        <f t="shared" si="76"/>
        <v>0.61143932032654802</v>
      </c>
      <c r="AQ109" s="42">
        <f t="shared" si="77"/>
        <v>6.5455680404528501E-3</v>
      </c>
      <c r="AR109" s="42">
        <f t="shared" si="78"/>
        <v>0.21062417719360568</v>
      </c>
      <c r="AS109" s="42">
        <f t="shared" si="79"/>
        <v>1.7480035054858119E-2</v>
      </c>
      <c r="AT109" s="42">
        <f t="shared" si="80"/>
        <v>9.317642723856832E-4</v>
      </c>
      <c r="AU109" s="42">
        <f t="shared" si="81"/>
        <v>8.6469802801546741E-3</v>
      </c>
      <c r="AV109" s="42">
        <f t="shared" si="82"/>
        <v>5.8290793245335162E-2</v>
      </c>
      <c r="AW109" s="42">
        <f t="shared" si="83"/>
        <v>7.9886244021191058E-2</v>
      </c>
      <c r="AX109" s="42">
        <f t="shared" si="84"/>
        <v>3.699852987424796E-3</v>
      </c>
      <c r="AY109" s="42">
        <f t="shared" si="85"/>
        <v>2.4552645780440557E-3</v>
      </c>
      <c r="AZ109" s="42">
        <f t="shared" si="86"/>
        <v>0.69502541733516388</v>
      </c>
      <c r="BA109" s="42">
        <f t="shared" si="87"/>
        <v>2.0215190145600106</v>
      </c>
      <c r="BB109" s="42">
        <f t="shared" si="88"/>
        <v>0.33095936023610256</v>
      </c>
      <c r="BC109" s="43"/>
      <c r="BD109" s="12" t="s">
        <v>9</v>
      </c>
      <c r="BE109" s="122">
        <v>45.27</v>
      </c>
      <c r="BF109" s="122">
        <v>2.42</v>
      </c>
      <c r="BG109" s="122">
        <v>10.08</v>
      </c>
      <c r="BH109" s="122"/>
      <c r="BI109" s="122">
        <v>10.66</v>
      </c>
      <c r="BJ109" s="122">
        <v>15.53</v>
      </c>
      <c r="BK109" s="122">
        <v>10.34</v>
      </c>
      <c r="BL109" s="122">
        <v>0.27</v>
      </c>
      <c r="BM109" s="122">
        <v>2.34</v>
      </c>
      <c r="BN109" s="122">
        <v>0.08</v>
      </c>
      <c r="BO109" s="122">
        <v>0</v>
      </c>
      <c r="BP109" s="122">
        <v>0</v>
      </c>
      <c r="BQ109" s="122">
        <v>0</v>
      </c>
      <c r="BR109" s="122">
        <f t="shared" si="89"/>
        <v>96.990000000000009</v>
      </c>
      <c r="BS109" s="122"/>
      <c r="BT109" s="42">
        <v>6.5122698900082971</v>
      </c>
      <c r="BU109" s="42">
        <v>1.4877301099917029</v>
      </c>
      <c r="BV109" s="42">
        <v>0</v>
      </c>
      <c r="BW109" s="42">
        <v>8</v>
      </c>
      <c r="BX109" s="42">
        <v>0.22113353294560456</v>
      </c>
      <c r="BY109" s="42">
        <v>0.26186864552841549</v>
      </c>
      <c r="BZ109" s="42">
        <v>0</v>
      </c>
      <c r="CA109" s="42">
        <v>0.63229151191355726</v>
      </c>
      <c r="CB109" s="42">
        <v>3.3297411855234134</v>
      </c>
      <c r="CC109" s="42">
        <v>0.55496512408900944</v>
      </c>
      <c r="CD109" s="42">
        <v>0</v>
      </c>
      <c r="CE109" s="42">
        <v>5</v>
      </c>
      <c r="CF109" s="42">
        <v>0</v>
      </c>
      <c r="CG109" s="42">
        <v>9.5200036180219438E-2</v>
      </c>
      <c r="CH109" s="42">
        <v>3.2894584143716654E-2</v>
      </c>
      <c r="CI109" s="42">
        <v>1.5935450813167289</v>
      </c>
      <c r="CJ109" s="42">
        <v>0.27836029835933496</v>
      </c>
      <c r="CK109" s="42">
        <v>2</v>
      </c>
      <c r="CL109" s="42">
        <v>0.37424877652126165</v>
      </c>
      <c r="CM109" s="42">
        <v>1.4679295913784408E-2</v>
      </c>
      <c r="CN109" s="42">
        <v>0.38892807243504607</v>
      </c>
      <c r="CO109" s="24" t="s">
        <v>622</v>
      </c>
      <c r="CP109" s="24" t="s">
        <v>623</v>
      </c>
      <c r="CQ109" s="40">
        <v>0.83663807542693791</v>
      </c>
      <c r="CR109" s="42">
        <v>0.38507496721029622</v>
      </c>
      <c r="CS109" s="40">
        <v>0.19048792736392287</v>
      </c>
      <c r="CT109" s="40" t="s">
        <v>606</v>
      </c>
      <c r="CU109" s="40"/>
    </row>
    <row r="110" spans="1:99" ht="10.5" customHeight="1">
      <c r="A110" s="12" t="s">
        <v>10</v>
      </c>
      <c r="B110" s="13" t="s">
        <v>6</v>
      </c>
      <c r="C110" s="86">
        <v>0.2</v>
      </c>
      <c r="D110" s="25">
        <f t="shared" si="100"/>
        <v>200</v>
      </c>
      <c r="E110" s="12">
        <v>900</v>
      </c>
      <c r="F110" s="14" t="s">
        <v>8</v>
      </c>
      <c r="G110" s="15">
        <v>65.39</v>
      </c>
      <c r="H110" s="15">
        <v>0.61</v>
      </c>
      <c r="I110" s="15">
        <v>16</v>
      </c>
      <c r="J110" s="15">
        <v>1.73</v>
      </c>
      <c r="K110" s="15">
        <v>0.12</v>
      </c>
      <c r="L110" s="15">
        <v>0.52</v>
      </c>
      <c r="M110" s="15">
        <v>3.87</v>
      </c>
      <c r="N110" s="15">
        <v>3.84</v>
      </c>
      <c r="O110" s="15">
        <v>0.19</v>
      </c>
      <c r="P110" s="15">
        <v>0.37</v>
      </c>
      <c r="Q110" s="26">
        <f t="shared" si="53"/>
        <v>92.640000000000015</v>
      </c>
      <c r="R110" s="26"/>
      <c r="S110" s="26">
        <f t="shared" si="90"/>
        <v>70.585060449050076</v>
      </c>
      <c r="T110" s="26">
        <f t="shared" si="91"/>
        <v>0.65846286701208967</v>
      </c>
      <c r="U110" s="26">
        <f t="shared" si="92"/>
        <v>17.27115716753022</v>
      </c>
      <c r="V110" s="26">
        <f t="shared" si="93"/>
        <v>1.8674438687392052</v>
      </c>
      <c r="W110" s="26">
        <f t="shared" si="94"/>
        <v>0.12953367875647667</v>
      </c>
      <c r="X110" s="26">
        <f t="shared" si="95"/>
        <v>0.56131260794473226</v>
      </c>
      <c r="Y110" s="26">
        <f t="shared" si="96"/>
        <v>4.1774611398963728</v>
      </c>
      <c r="Z110" s="26">
        <f t="shared" si="97"/>
        <v>4.1450777202072535</v>
      </c>
      <c r="AA110" s="26">
        <f t="shared" si="98"/>
        <v>0.20509499136442139</v>
      </c>
      <c r="AB110" s="26">
        <f t="shared" si="99"/>
        <v>0.39939550949913644</v>
      </c>
      <c r="AC110" s="26">
        <f t="shared" si="64"/>
        <v>99.999999999999986</v>
      </c>
      <c r="AD110" s="26"/>
      <c r="AE110" s="42">
        <f t="shared" si="65"/>
        <v>1.0883042658398283</v>
      </c>
      <c r="AF110" s="42">
        <f t="shared" si="66"/>
        <v>7.6378124303519155E-3</v>
      </c>
      <c r="AG110" s="42">
        <f t="shared" si="67"/>
        <v>0.31384464039073029</v>
      </c>
      <c r="AH110" s="42">
        <f t="shared" si="68"/>
        <v>2.4079816937715399E-2</v>
      </c>
      <c r="AI110" s="42">
        <f t="shared" si="69"/>
        <v>1.6916311721330718E-3</v>
      </c>
      <c r="AJ110" s="42">
        <f t="shared" si="70"/>
        <v>1.2901817171326208E-2</v>
      </c>
      <c r="AK110" s="42">
        <f t="shared" si="71"/>
        <v>6.9011758747730814E-2</v>
      </c>
      <c r="AL110" s="42">
        <f t="shared" si="72"/>
        <v>0.12391305820977254</v>
      </c>
      <c r="AM110" s="42">
        <f t="shared" si="73"/>
        <v>4.0341415771370332E-3</v>
      </c>
      <c r="AN110" s="42">
        <f t="shared" si="74"/>
        <v>5.2133044657166052E-3</v>
      </c>
      <c r="AO110" s="42">
        <f t="shared" si="75"/>
        <v>1.6506322469424421</v>
      </c>
      <c r="AP110" s="42">
        <f t="shared" si="76"/>
        <v>0.65932570253353207</v>
      </c>
      <c r="AQ110" s="42">
        <f t="shared" si="77"/>
        <v>4.6272041785805768E-3</v>
      </c>
      <c r="AR110" s="42">
        <f t="shared" si="78"/>
        <v>0.19013601665185093</v>
      </c>
      <c r="AS110" s="42">
        <f t="shared" si="79"/>
        <v>1.4588238526370596E-2</v>
      </c>
      <c r="AT110" s="42">
        <f t="shared" si="80"/>
        <v>1.0248383159038449E-3</v>
      </c>
      <c r="AU110" s="42">
        <f t="shared" si="81"/>
        <v>7.8162880891397592E-3</v>
      </c>
      <c r="AV110" s="42">
        <f t="shared" si="82"/>
        <v>4.1809287850497971E-2</v>
      </c>
      <c r="AW110" s="42">
        <f t="shared" si="83"/>
        <v>7.5070057815302946E-2</v>
      </c>
      <c r="AX110" s="42">
        <f t="shared" si="84"/>
        <v>2.4439977981829072E-3</v>
      </c>
      <c r="AY110" s="42">
        <f t="shared" si="85"/>
        <v>3.1583682406383972E-3</v>
      </c>
      <c r="AZ110" s="42">
        <f t="shared" si="86"/>
        <v>0.73683975814701796</v>
      </c>
      <c r="BA110" s="42">
        <f t="shared" si="87"/>
        <v>1.8663895649701085</v>
      </c>
      <c r="BB110" s="42">
        <f t="shared" si="88"/>
        <v>0.34887093234670924</v>
      </c>
      <c r="BC110" s="43"/>
      <c r="BD110" s="12" t="s">
        <v>10</v>
      </c>
      <c r="BE110" s="122">
        <v>44.47</v>
      </c>
      <c r="BF110" s="122">
        <v>2.7</v>
      </c>
      <c r="BG110" s="122">
        <v>11.48</v>
      </c>
      <c r="BH110" s="122"/>
      <c r="BI110" s="122">
        <v>11.39</v>
      </c>
      <c r="BJ110" s="122">
        <v>14.29</v>
      </c>
      <c r="BK110" s="122">
        <v>10.64</v>
      </c>
      <c r="BL110" s="122">
        <v>0.27</v>
      </c>
      <c r="BM110" s="122">
        <v>2.23</v>
      </c>
      <c r="BN110" s="122">
        <v>0.08</v>
      </c>
      <c r="BO110" s="122">
        <v>0</v>
      </c>
      <c r="BP110" s="122">
        <v>0</v>
      </c>
      <c r="BQ110" s="122">
        <v>0</v>
      </c>
      <c r="BR110" s="122">
        <f t="shared" si="89"/>
        <v>97.550000000000011</v>
      </c>
      <c r="BS110" s="122"/>
      <c r="BT110" s="42">
        <v>6.380366248602785</v>
      </c>
      <c r="BU110" s="42">
        <v>1.619633751397215</v>
      </c>
      <c r="BV110" s="42">
        <v>0</v>
      </c>
      <c r="BW110" s="42">
        <v>8</v>
      </c>
      <c r="BX110" s="42">
        <v>0.32145480464065268</v>
      </c>
      <c r="BY110" s="42">
        <v>0.29139928597805187</v>
      </c>
      <c r="BZ110" s="42">
        <v>0</v>
      </c>
      <c r="CA110" s="42">
        <v>0.67318949469065359</v>
      </c>
      <c r="CB110" s="42">
        <v>3.0558204588195865</v>
      </c>
      <c r="CC110" s="42">
        <v>0.65813595587105489</v>
      </c>
      <c r="CD110" s="42">
        <v>0</v>
      </c>
      <c r="CE110" s="42">
        <v>5</v>
      </c>
      <c r="CF110" s="42">
        <v>0</v>
      </c>
      <c r="CG110" s="42">
        <v>3.5351292305429771E-2</v>
      </c>
      <c r="CH110" s="42">
        <v>3.2808092713655201E-2</v>
      </c>
      <c r="CI110" s="42">
        <v>1.6354679078310936</v>
      </c>
      <c r="CJ110" s="42">
        <v>0.29637270714982145</v>
      </c>
      <c r="CK110" s="42">
        <v>2</v>
      </c>
      <c r="CL110" s="42">
        <v>0.32392288837721084</v>
      </c>
      <c r="CM110" s="42">
        <v>1.4640698882421086E-2</v>
      </c>
      <c r="CN110" s="42">
        <v>0.33856358725963193</v>
      </c>
      <c r="CO110" s="24" t="s">
        <v>622</v>
      </c>
      <c r="CP110" s="24" t="s">
        <v>332</v>
      </c>
      <c r="CQ110" s="40">
        <v>0.81503592066277653</v>
      </c>
      <c r="CR110" s="42">
        <v>0.4471477331819802</v>
      </c>
      <c r="CS110" s="40">
        <v>0.23957899335401694</v>
      </c>
      <c r="CT110" s="40" t="s">
        <v>606</v>
      </c>
      <c r="CU110" s="40"/>
    </row>
    <row r="111" spans="1:99" ht="10.5" customHeight="1">
      <c r="A111" s="12" t="s">
        <v>11</v>
      </c>
      <c r="B111" s="13" t="s">
        <v>6</v>
      </c>
      <c r="C111" s="86">
        <v>0.2</v>
      </c>
      <c r="D111" s="25">
        <f t="shared" si="100"/>
        <v>200</v>
      </c>
      <c r="E111" s="12">
        <v>940</v>
      </c>
      <c r="F111" s="14" t="s">
        <v>8</v>
      </c>
      <c r="G111" s="15">
        <v>59.6</v>
      </c>
      <c r="H111" s="15">
        <v>0.84</v>
      </c>
      <c r="I111" s="15">
        <v>17.739999999999998</v>
      </c>
      <c r="J111" s="15">
        <v>2.27</v>
      </c>
      <c r="K111" s="15">
        <v>0.12</v>
      </c>
      <c r="L111" s="15">
        <v>0.59</v>
      </c>
      <c r="M111" s="15">
        <v>5.46</v>
      </c>
      <c r="N111" s="15">
        <v>3.52</v>
      </c>
      <c r="O111" s="15">
        <v>0.37</v>
      </c>
      <c r="P111" s="15">
        <v>0.27</v>
      </c>
      <c r="Q111" s="26">
        <f t="shared" si="53"/>
        <v>90.78</v>
      </c>
      <c r="R111" s="26"/>
      <c r="S111" s="26">
        <f t="shared" si="90"/>
        <v>65.653227583168089</v>
      </c>
      <c r="T111" s="26">
        <f t="shared" si="91"/>
        <v>0.92531394580304027</v>
      </c>
      <c r="U111" s="26">
        <f t="shared" si="92"/>
        <v>19.541749283983254</v>
      </c>
      <c r="V111" s="26">
        <f t="shared" si="93"/>
        <v>2.5005507821105972</v>
      </c>
      <c r="W111" s="26">
        <f t="shared" si="94"/>
        <v>0.13218770654329146</v>
      </c>
      <c r="X111" s="26">
        <f t="shared" si="95"/>
        <v>0.64992289050451635</v>
      </c>
      <c r="Y111" s="26">
        <f t="shared" si="96"/>
        <v>6.0145406477197616</v>
      </c>
      <c r="Z111" s="26">
        <f t="shared" si="97"/>
        <v>3.8775060586032168</v>
      </c>
      <c r="AA111" s="26">
        <f t="shared" si="98"/>
        <v>0.40757876184181535</v>
      </c>
      <c r="AB111" s="26">
        <f t="shared" si="99"/>
        <v>0.29742233972240584</v>
      </c>
      <c r="AC111" s="26">
        <f t="shared" si="64"/>
        <v>99.999999999999972</v>
      </c>
      <c r="AD111" s="26"/>
      <c r="AE111" s="42">
        <f t="shared" si="65"/>
        <v>0.99193965811368368</v>
      </c>
      <c r="AF111" s="42">
        <f t="shared" si="66"/>
        <v>1.0517643346714114E-2</v>
      </c>
      <c r="AG111" s="42">
        <f t="shared" si="67"/>
        <v>0.34797524503322219</v>
      </c>
      <c r="AH111" s="42">
        <f t="shared" si="68"/>
        <v>3.159606037492136E-2</v>
      </c>
      <c r="AI111" s="42">
        <f t="shared" si="69"/>
        <v>1.6916311721330718E-3</v>
      </c>
      <c r="AJ111" s="42">
        <f t="shared" si="70"/>
        <v>1.4638600252081658E-2</v>
      </c>
      <c r="AK111" s="42">
        <f t="shared" si="71"/>
        <v>9.7365427070441921E-2</v>
      </c>
      <c r="AL111" s="42">
        <f t="shared" si="72"/>
        <v>0.11358697002562483</v>
      </c>
      <c r="AM111" s="42">
        <f t="shared" si="73"/>
        <v>7.8559599133721184E-3</v>
      </c>
      <c r="AN111" s="42">
        <f t="shared" si="74"/>
        <v>3.8043032587661714E-3</v>
      </c>
      <c r="AO111" s="42">
        <f t="shared" si="75"/>
        <v>1.6209714985609611</v>
      </c>
      <c r="AP111" s="42">
        <f t="shared" si="76"/>
        <v>0.61194145547549184</v>
      </c>
      <c r="AQ111" s="42">
        <f t="shared" si="77"/>
        <v>6.4884813558111851E-3</v>
      </c>
      <c r="AR111" s="42">
        <f t="shared" si="78"/>
        <v>0.21467079793947136</v>
      </c>
      <c r="AS111" s="42">
        <f t="shared" si="79"/>
        <v>1.9492051774489053E-2</v>
      </c>
      <c r="AT111" s="42">
        <f t="shared" si="80"/>
        <v>1.0435909413798081E-3</v>
      </c>
      <c r="AU111" s="42">
        <f t="shared" si="81"/>
        <v>9.0307573360032967E-3</v>
      </c>
      <c r="AV111" s="42">
        <f t="shared" si="82"/>
        <v>6.0066094411209185E-2</v>
      </c>
      <c r="AW111" s="42">
        <f t="shared" si="83"/>
        <v>7.0073391251149794E-2</v>
      </c>
      <c r="AX111" s="42">
        <f t="shared" si="84"/>
        <v>4.8464516003806054E-3</v>
      </c>
      <c r="AY111" s="42">
        <f t="shared" si="85"/>
        <v>2.3469279146138547E-3</v>
      </c>
      <c r="AZ111" s="42">
        <f t="shared" si="86"/>
        <v>0.68686129832702214</v>
      </c>
      <c r="BA111" s="42">
        <f t="shared" si="87"/>
        <v>2.1584072131779335</v>
      </c>
      <c r="BB111" s="42">
        <f t="shared" si="88"/>
        <v>0.31661528501697467</v>
      </c>
      <c r="BC111" s="43"/>
      <c r="BD111" s="12" t="s">
        <v>11</v>
      </c>
      <c r="BE111" s="122">
        <v>45.05</v>
      </c>
      <c r="BF111" s="122">
        <v>2.36</v>
      </c>
      <c r="BG111" s="122">
        <v>10.43</v>
      </c>
      <c r="BH111" s="122"/>
      <c r="BI111" s="122">
        <v>10.64</v>
      </c>
      <c r="BJ111" s="122">
        <v>15.52</v>
      </c>
      <c r="BK111" s="122">
        <v>10.48</v>
      </c>
      <c r="BL111" s="122">
        <v>0.28000000000000003</v>
      </c>
      <c r="BM111" s="122">
        <v>2.12</v>
      </c>
      <c r="BN111" s="122">
        <v>7.0000000000000007E-2</v>
      </c>
      <c r="BO111" s="122">
        <v>0</v>
      </c>
      <c r="BP111" s="122">
        <v>0</v>
      </c>
      <c r="BQ111" s="122">
        <v>0</v>
      </c>
      <c r="BR111" s="122">
        <f t="shared" si="89"/>
        <v>96.949999999999989</v>
      </c>
      <c r="BS111" s="122"/>
      <c r="BT111" s="42">
        <v>6.4809641384626353</v>
      </c>
      <c r="BU111" s="42">
        <v>1.5190358615373647</v>
      </c>
      <c r="BV111" s="42">
        <v>0</v>
      </c>
      <c r="BW111" s="42">
        <v>8</v>
      </c>
      <c r="BX111" s="42">
        <v>0.24925667135725105</v>
      </c>
      <c r="BY111" s="42">
        <v>0.25538951629796058</v>
      </c>
      <c r="BZ111" s="42">
        <v>0</v>
      </c>
      <c r="CA111" s="42">
        <v>0.63115480131637014</v>
      </c>
      <c r="CB111" s="42">
        <v>3.32777278577744</v>
      </c>
      <c r="CC111" s="42">
        <v>0.53642622525097838</v>
      </c>
      <c r="CD111" s="42">
        <v>0</v>
      </c>
      <c r="CE111" s="42">
        <v>5</v>
      </c>
      <c r="CF111" s="42">
        <v>0</v>
      </c>
      <c r="CG111" s="42">
        <v>0.11253711198607985</v>
      </c>
      <c r="CH111" s="42">
        <v>3.4114702963838332E-2</v>
      </c>
      <c r="CI111" s="42">
        <v>1.6152063924055666</v>
      </c>
      <c r="CJ111" s="42">
        <v>0.23814179264451507</v>
      </c>
      <c r="CK111" s="42">
        <v>2</v>
      </c>
      <c r="CL111" s="42">
        <v>0.35314208690684745</v>
      </c>
      <c r="CM111" s="42">
        <v>1.2845062005483302E-2</v>
      </c>
      <c r="CN111" s="42">
        <v>0.36598714891233075</v>
      </c>
      <c r="CO111" s="24" t="s">
        <v>622</v>
      </c>
      <c r="CP111" s="24" t="s">
        <v>332</v>
      </c>
      <c r="CQ111" s="40">
        <v>0.83681005800678521</v>
      </c>
      <c r="CR111" s="42">
        <v>0.38460014991160457</v>
      </c>
      <c r="CS111" s="40">
        <v>0.17818702030064942</v>
      </c>
      <c r="CT111" s="40" t="s">
        <v>606</v>
      </c>
      <c r="CU111" s="40"/>
    </row>
    <row r="112" spans="1:99" ht="10.5" customHeight="1">
      <c r="A112" s="12" t="s">
        <v>12</v>
      </c>
      <c r="B112" s="13" t="s">
        <v>6</v>
      </c>
      <c r="C112" s="86">
        <v>0.2</v>
      </c>
      <c r="D112" s="25">
        <f t="shared" si="100"/>
        <v>200</v>
      </c>
      <c r="E112" s="12">
        <v>940</v>
      </c>
      <c r="F112" s="14" t="s">
        <v>8</v>
      </c>
      <c r="G112" s="15">
        <v>60.52</v>
      </c>
      <c r="H112" s="15">
        <v>0.44</v>
      </c>
      <c r="I112" s="15">
        <v>17.63</v>
      </c>
      <c r="J112" s="15">
        <v>3.22</v>
      </c>
      <c r="K112" s="15">
        <v>0.17</v>
      </c>
      <c r="L112" s="15">
        <v>0.97</v>
      </c>
      <c r="M112" s="15">
        <v>4.79</v>
      </c>
      <c r="N112" s="15">
        <v>3.45</v>
      </c>
      <c r="O112" s="15">
        <v>1.52</v>
      </c>
      <c r="P112" s="15">
        <v>0.46</v>
      </c>
      <c r="Q112" s="26">
        <f t="shared" si="53"/>
        <v>93.17</v>
      </c>
      <c r="R112" s="26"/>
      <c r="S112" s="26">
        <f t="shared" si="90"/>
        <v>64.95653107223356</v>
      </c>
      <c r="T112" s="26">
        <f t="shared" si="91"/>
        <v>0.47225501770956313</v>
      </c>
      <c r="U112" s="26">
        <f t="shared" si="92"/>
        <v>18.92239991413545</v>
      </c>
      <c r="V112" s="26">
        <f t="shared" si="93"/>
        <v>3.4560480841472576</v>
      </c>
      <c r="W112" s="26">
        <f t="shared" si="94"/>
        <v>0.18246216593324033</v>
      </c>
      <c r="X112" s="26">
        <f t="shared" si="95"/>
        <v>1.0411076526779006</v>
      </c>
      <c r="Y112" s="26">
        <f t="shared" si="96"/>
        <v>5.1411398518836533</v>
      </c>
      <c r="Z112" s="26">
        <f t="shared" si="97"/>
        <v>3.7029086615863473</v>
      </c>
      <c r="AA112" s="26">
        <f t="shared" si="98"/>
        <v>1.6314264248148544</v>
      </c>
      <c r="AB112" s="26">
        <f t="shared" si="99"/>
        <v>0.49372115487817964</v>
      </c>
      <c r="AC112" s="26">
        <f t="shared" si="64"/>
        <v>99.999999999999986</v>
      </c>
      <c r="AD112" s="26"/>
      <c r="AE112" s="42">
        <f t="shared" si="65"/>
        <v>1.0072514783395996</v>
      </c>
      <c r="AF112" s="42">
        <f t="shared" si="66"/>
        <v>5.5092417530407259E-3</v>
      </c>
      <c r="AG112" s="42">
        <f t="shared" si="67"/>
        <v>0.34581756313053591</v>
      </c>
      <c r="AH112" s="42">
        <f t="shared" si="68"/>
        <v>4.4819081236672595E-2</v>
      </c>
      <c r="AI112" s="42">
        <f t="shared" si="69"/>
        <v>2.3964774938551852E-3</v>
      </c>
      <c r="AJ112" s="42">
        <f t="shared" si="70"/>
        <v>2.4066851261896963E-2</v>
      </c>
      <c r="AK112" s="42">
        <f t="shared" si="71"/>
        <v>8.5417654884142269E-2</v>
      </c>
      <c r="AL112" s="42">
        <f t="shared" si="72"/>
        <v>0.11132813823534253</v>
      </c>
      <c r="AM112" s="42">
        <f t="shared" si="73"/>
        <v>3.2273132617096266E-2</v>
      </c>
      <c r="AN112" s="42">
        <f t="shared" si="74"/>
        <v>6.4814055519719959E-3</v>
      </c>
      <c r="AO112" s="42">
        <f t="shared" si="75"/>
        <v>1.6653610245041539</v>
      </c>
      <c r="AP112" s="42">
        <f t="shared" si="76"/>
        <v>0.60482469777956982</v>
      </c>
      <c r="AQ112" s="42">
        <f t="shared" si="77"/>
        <v>3.3081365973969832E-3</v>
      </c>
      <c r="AR112" s="42">
        <f t="shared" si="78"/>
        <v>0.20765321035029022</v>
      </c>
      <c r="AS112" s="42">
        <f t="shared" si="79"/>
        <v>2.6912531623596192E-2</v>
      </c>
      <c r="AT112" s="42">
        <f t="shared" si="80"/>
        <v>1.4390137985658181E-3</v>
      </c>
      <c r="AU112" s="42">
        <f t="shared" si="81"/>
        <v>1.4451431796335361E-2</v>
      </c>
      <c r="AV112" s="42">
        <f t="shared" si="82"/>
        <v>5.1290773368239839E-2</v>
      </c>
      <c r="AW112" s="42">
        <f t="shared" si="83"/>
        <v>6.6849251662107007E-2</v>
      </c>
      <c r="AX112" s="42">
        <f t="shared" si="84"/>
        <v>1.9379060841600577E-2</v>
      </c>
      <c r="AY112" s="42">
        <f t="shared" si="85"/>
        <v>3.891892182298295E-3</v>
      </c>
      <c r="AZ112" s="42">
        <f t="shared" si="86"/>
        <v>0.69105301028327737</v>
      </c>
      <c r="BA112" s="42">
        <f t="shared" si="87"/>
        <v>1.862274410098296</v>
      </c>
      <c r="BB112" s="42">
        <f t="shared" si="88"/>
        <v>0.34937251175915662</v>
      </c>
      <c r="BC112" s="43"/>
      <c r="BD112" s="12" t="s">
        <v>12</v>
      </c>
      <c r="BE112" s="122">
        <v>45.18</v>
      </c>
      <c r="BF112" s="122">
        <v>1.55</v>
      </c>
      <c r="BG112" s="122">
        <v>11.09</v>
      </c>
      <c r="BH112" s="122"/>
      <c r="BI112" s="122">
        <v>10.8</v>
      </c>
      <c r="BJ112" s="122">
        <v>14.9</v>
      </c>
      <c r="BK112" s="122">
        <v>10.98</v>
      </c>
      <c r="BL112" s="122">
        <v>0.26</v>
      </c>
      <c r="BM112" s="122">
        <v>2</v>
      </c>
      <c r="BN112" s="122">
        <v>0.59</v>
      </c>
      <c r="BO112" s="122">
        <v>0</v>
      </c>
      <c r="BP112" s="122">
        <v>0</v>
      </c>
      <c r="BQ112" s="122">
        <v>0</v>
      </c>
      <c r="BR112" s="122">
        <f t="shared" si="89"/>
        <v>97.350000000000009</v>
      </c>
      <c r="BS112" s="122"/>
      <c r="BT112" s="42">
        <v>6.4921770705458348</v>
      </c>
      <c r="BU112" s="42">
        <v>1.5078229294541652</v>
      </c>
      <c r="BV112" s="42">
        <v>0</v>
      </c>
      <c r="BW112" s="42">
        <v>8</v>
      </c>
      <c r="BX112" s="42">
        <v>0.37019899306451753</v>
      </c>
      <c r="BY112" s="42">
        <v>0.16754137201524585</v>
      </c>
      <c r="BZ112" s="42">
        <v>0</v>
      </c>
      <c r="CA112" s="42">
        <v>0.63978253544939179</v>
      </c>
      <c r="CB112" s="42">
        <v>3.1911522443735167</v>
      </c>
      <c r="CC112" s="42">
        <v>0.63132485509732827</v>
      </c>
      <c r="CD112" s="42">
        <v>0</v>
      </c>
      <c r="CE112" s="42">
        <v>5</v>
      </c>
      <c r="CF112" s="42">
        <v>0</v>
      </c>
      <c r="CG112" s="42">
        <v>2.676348141663043E-2</v>
      </c>
      <c r="CH112" s="42">
        <v>3.1641438376301637E-2</v>
      </c>
      <c r="CI112" s="42">
        <v>1.690317894065821</v>
      </c>
      <c r="CJ112" s="42">
        <v>0.25127718614124683</v>
      </c>
      <c r="CK112" s="42">
        <v>2</v>
      </c>
      <c r="CL112" s="42">
        <v>0.30589506659816434</v>
      </c>
      <c r="CM112" s="42">
        <v>0.10814077645284682</v>
      </c>
      <c r="CN112" s="42">
        <v>0.41403584305101115</v>
      </c>
      <c r="CO112" s="24" t="s">
        <v>622</v>
      </c>
      <c r="CP112" s="24" t="s">
        <v>332</v>
      </c>
      <c r="CQ112" s="40">
        <v>0.82903424125227554</v>
      </c>
      <c r="CR112" s="42">
        <v>0.40662776106110604</v>
      </c>
      <c r="CS112" s="40">
        <v>0.21835007711867935</v>
      </c>
      <c r="CT112" s="40" t="s">
        <v>606</v>
      </c>
      <c r="CU112" s="40"/>
    </row>
    <row r="113" spans="1:99" ht="10.5" customHeight="1">
      <c r="A113" s="12" t="s">
        <v>13</v>
      </c>
      <c r="B113" s="13" t="s">
        <v>6</v>
      </c>
      <c r="C113" s="86">
        <v>0.2</v>
      </c>
      <c r="D113" s="25">
        <f t="shared" si="100"/>
        <v>200</v>
      </c>
      <c r="E113" s="12">
        <v>900</v>
      </c>
      <c r="F113" s="14" t="s">
        <v>8</v>
      </c>
      <c r="G113" s="15">
        <v>65.83</v>
      </c>
      <c r="H113" s="15">
        <v>0.63</v>
      </c>
      <c r="I113" s="15">
        <v>15.43</v>
      </c>
      <c r="J113" s="15">
        <v>2.02</v>
      </c>
      <c r="K113" s="15">
        <v>0.13</v>
      </c>
      <c r="L113" s="15">
        <v>0.66</v>
      </c>
      <c r="M113" s="15">
        <v>3.91</v>
      </c>
      <c r="N113" s="15">
        <v>3.78</v>
      </c>
      <c r="O113" s="15">
        <v>0.12</v>
      </c>
      <c r="P113" s="15">
        <v>0.22</v>
      </c>
      <c r="Q113" s="26">
        <f t="shared" si="53"/>
        <v>92.729999999999976</v>
      </c>
      <c r="R113" s="26"/>
      <c r="S113" s="26">
        <f t="shared" si="90"/>
        <v>70.991049282864253</v>
      </c>
      <c r="T113" s="26">
        <f t="shared" si="91"/>
        <v>0.67939178259462973</v>
      </c>
      <c r="U113" s="26">
        <f t="shared" si="92"/>
        <v>16.639706675293866</v>
      </c>
      <c r="V113" s="26">
        <f t="shared" si="93"/>
        <v>2.1783673029224637</v>
      </c>
      <c r="W113" s="26">
        <f t="shared" si="94"/>
        <v>0.14019195513857438</v>
      </c>
      <c r="X113" s="26">
        <f t="shared" si="95"/>
        <v>0.71174377224199314</v>
      </c>
      <c r="Y113" s="26">
        <f t="shared" si="96"/>
        <v>4.2165426507063533</v>
      </c>
      <c r="Z113" s="26">
        <f t="shared" si="97"/>
        <v>4.0763506955677782</v>
      </c>
      <c r="AA113" s="26">
        <f t="shared" si="98"/>
        <v>0.12940795858945328</v>
      </c>
      <c r="AB113" s="26">
        <f t="shared" si="99"/>
        <v>0.23724792408066436</v>
      </c>
      <c r="AC113" s="26">
        <f t="shared" si="64"/>
        <v>100.00000000000004</v>
      </c>
      <c r="AD113" s="26"/>
      <c r="AE113" s="42">
        <f t="shared" si="65"/>
        <v>1.0956273102957013</v>
      </c>
      <c r="AF113" s="42">
        <f t="shared" si="66"/>
        <v>7.8882325100355852E-3</v>
      </c>
      <c r="AG113" s="42">
        <f t="shared" si="67"/>
        <v>0.30266392507681056</v>
      </c>
      <c r="AH113" s="42">
        <f t="shared" si="68"/>
        <v>2.8116318042881564E-2</v>
      </c>
      <c r="AI113" s="42">
        <f t="shared" si="69"/>
        <v>1.8326004364774945E-3</v>
      </c>
      <c r="AJ113" s="42">
        <f t="shared" si="70"/>
        <v>1.6375383332837109E-2</v>
      </c>
      <c r="AK113" s="42">
        <f t="shared" si="71"/>
        <v>6.97250585797487E-2</v>
      </c>
      <c r="AL113" s="42">
        <f t="shared" si="72"/>
        <v>0.12197691667524484</v>
      </c>
      <c r="AM113" s="42">
        <f t="shared" si="73"/>
        <v>2.5478788908233894E-3</v>
      </c>
      <c r="AN113" s="42">
        <f t="shared" si="74"/>
        <v>3.0998026552909543E-3</v>
      </c>
      <c r="AO113" s="42">
        <f t="shared" si="75"/>
        <v>1.6498534264958513</v>
      </c>
      <c r="AP113" s="42">
        <f t="shared" si="76"/>
        <v>0.66407554313641104</v>
      </c>
      <c r="AQ113" s="42">
        <f t="shared" si="77"/>
        <v>4.7811716988638937E-3</v>
      </c>
      <c r="AR113" s="42">
        <f t="shared" si="78"/>
        <v>0.18344897808264279</v>
      </c>
      <c r="AS113" s="42">
        <f t="shared" si="79"/>
        <v>1.7041706609415744E-2</v>
      </c>
      <c r="AT113" s="42">
        <f t="shared" si="80"/>
        <v>1.110765603202572E-3</v>
      </c>
      <c r="AU113" s="42">
        <f t="shared" si="81"/>
        <v>9.9253564406730568E-3</v>
      </c>
      <c r="AV113" s="42">
        <f t="shared" si="82"/>
        <v>4.2261365440103858E-2</v>
      </c>
      <c r="AW113" s="42">
        <f t="shared" si="83"/>
        <v>7.3931971602055252E-2</v>
      </c>
      <c r="AX113" s="42">
        <f t="shared" si="84"/>
        <v>1.5443062092096677E-3</v>
      </c>
      <c r="AY113" s="42">
        <f t="shared" si="85"/>
        <v>1.8788351774221982E-3</v>
      </c>
      <c r="AZ113" s="42">
        <f t="shared" si="86"/>
        <v>0.73955182094767591</v>
      </c>
      <c r="BA113" s="42">
        <f t="shared" si="87"/>
        <v>1.7169868620113873</v>
      </c>
      <c r="BB113" s="42">
        <f t="shared" si="88"/>
        <v>0.36805477935204267</v>
      </c>
      <c r="BC113" s="43"/>
      <c r="BD113" s="12" t="s">
        <v>13</v>
      </c>
      <c r="BE113" s="122">
        <v>44.49</v>
      </c>
      <c r="BF113" s="122">
        <v>2.48</v>
      </c>
      <c r="BG113" s="122">
        <v>10.81</v>
      </c>
      <c r="BH113" s="122"/>
      <c r="BI113" s="122">
        <v>10.32</v>
      </c>
      <c r="BJ113" s="122">
        <v>15.47</v>
      </c>
      <c r="BK113" s="122">
        <v>10.54</v>
      </c>
      <c r="BL113" s="122">
        <v>0.27</v>
      </c>
      <c r="BM113" s="122">
        <v>2.12</v>
      </c>
      <c r="BN113" s="122">
        <v>0.08</v>
      </c>
      <c r="BO113" s="122">
        <v>0</v>
      </c>
      <c r="BP113" s="122">
        <v>0</v>
      </c>
      <c r="BQ113" s="122">
        <v>0</v>
      </c>
      <c r="BR113" s="122">
        <f t="shared" si="89"/>
        <v>96.579999999999984</v>
      </c>
      <c r="BS113" s="122"/>
      <c r="BT113" s="42">
        <v>6.4250311572230085</v>
      </c>
      <c r="BU113" s="42">
        <v>1.5749688427769915</v>
      </c>
      <c r="BV113" s="42">
        <v>0</v>
      </c>
      <c r="BW113" s="42">
        <v>8</v>
      </c>
      <c r="BX113" s="42">
        <v>0.26480105129649667</v>
      </c>
      <c r="BY113" s="42">
        <v>0.26940816429990949</v>
      </c>
      <c r="BZ113" s="42">
        <v>0</v>
      </c>
      <c r="CA113" s="42">
        <v>0.61475671442980939</v>
      </c>
      <c r="CB113" s="42">
        <v>3.3298162764617012</v>
      </c>
      <c r="CC113" s="42">
        <v>0.52121779351208275</v>
      </c>
      <c r="CD113" s="42">
        <v>0</v>
      </c>
      <c r="CE113" s="42">
        <v>5</v>
      </c>
      <c r="CF113" s="42">
        <v>0</v>
      </c>
      <c r="CG113" s="42">
        <v>0.11042173130830402</v>
      </c>
      <c r="CH113" s="42">
        <v>3.3022909650540208E-2</v>
      </c>
      <c r="CI113" s="42">
        <v>1.6307048475605126</v>
      </c>
      <c r="CJ113" s="42">
        <v>0.22585051148064306</v>
      </c>
      <c r="CK113" s="42">
        <v>2</v>
      </c>
      <c r="CL113" s="42">
        <v>0.3677086984180219</v>
      </c>
      <c r="CM113" s="42">
        <v>1.4736561513486755E-2</v>
      </c>
      <c r="CN113" s="42">
        <v>0.38244525993150863</v>
      </c>
      <c r="CO113" s="24" t="s">
        <v>622</v>
      </c>
      <c r="CP113" s="24" t="s">
        <v>332</v>
      </c>
      <c r="CQ113" s="40">
        <v>0.84055368619385773</v>
      </c>
      <c r="CR113" s="42">
        <v>0.3742388946518001</v>
      </c>
      <c r="CS113" s="40">
        <v>0.21796258488162976</v>
      </c>
      <c r="CT113" s="40" t="s">
        <v>606</v>
      </c>
      <c r="CU113" s="40"/>
    </row>
    <row r="114" spans="1:99" ht="10.5" customHeight="1">
      <c r="A114" s="27" t="s">
        <v>327</v>
      </c>
      <c r="B114" s="28" t="s">
        <v>297</v>
      </c>
      <c r="C114" s="27"/>
      <c r="D114" s="27">
        <v>1000</v>
      </c>
      <c r="E114" s="27">
        <v>900</v>
      </c>
      <c r="F114" s="28" t="s">
        <v>296</v>
      </c>
      <c r="G114" s="29">
        <v>61.1</v>
      </c>
      <c r="H114" s="29">
        <v>0.64</v>
      </c>
      <c r="I114" s="29">
        <v>17.7</v>
      </c>
      <c r="J114" s="29">
        <v>5.0999999999999996</v>
      </c>
      <c r="K114" s="29">
        <v>0.14000000000000001</v>
      </c>
      <c r="L114" s="29">
        <v>2.35</v>
      </c>
      <c r="M114" s="29">
        <v>6.12</v>
      </c>
      <c r="N114" s="29">
        <v>3.41</v>
      </c>
      <c r="O114" s="29">
        <v>2.31</v>
      </c>
      <c r="P114" s="29"/>
      <c r="Q114" s="29">
        <f t="shared" si="53"/>
        <v>98.86999999999999</v>
      </c>
      <c r="R114" s="29"/>
      <c r="S114" s="29">
        <f t="shared" si="90"/>
        <v>61.798321027612026</v>
      </c>
      <c r="T114" s="29">
        <f t="shared" si="91"/>
        <v>0.64731465560837465</v>
      </c>
      <c r="U114" s="29">
        <f t="shared" si="92"/>
        <v>17.902295944169111</v>
      </c>
      <c r="V114" s="29">
        <f t="shared" si="93"/>
        <v>5.1582886618792356</v>
      </c>
      <c r="W114" s="29">
        <f t="shared" si="94"/>
        <v>0.14160008091433199</v>
      </c>
      <c r="X114" s="29">
        <f t="shared" si="95"/>
        <v>2.3768585010620011</v>
      </c>
      <c r="Y114" s="29">
        <f t="shared" si="96"/>
        <v>6.1899463942550828</v>
      </c>
      <c r="Z114" s="29">
        <f t="shared" si="97"/>
        <v>3.4489733994133713</v>
      </c>
      <c r="AA114" s="29">
        <f t="shared" si="98"/>
        <v>2.3364013350864776</v>
      </c>
      <c r="AB114" s="29">
        <f t="shared" si="99"/>
        <v>0</v>
      </c>
      <c r="AC114" s="29">
        <f t="shared" si="64"/>
        <v>100.00000000000003</v>
      </c>
      <c r="AD114" s="26"/>
      <c r="AE114" s="42">
        <f t="shared" si="65"/>
        <v>1.0169045823950682</v>
      </c>
      <c r="AF114" s="42">
        <f t="shared" si="66"/>
        <v>8.0134425498774205E-3</v>
      </c>
      <c r="AG114" s="42">
        <f t="shared" si="67"/>
        <v>0.34719063343224538</v>
      </c>
      <c r="AH114" s="42">
        <f t="shared" si="68"/>
        <v>7.0986743573611857E-2</v>
      </c>
      <c r="AI114" s="42">
        <f t="shared" si="69"/>
        <v>1.9735697008219171E-3</v>
      </c>
      <c r="AJ114" s="42">
        <f t="shared" si="70"/>
        <v>5.8306289139647284E-2</v>
      </c>
      <c r="AK114" s="42">
        <f t="shared" si="71"/>
        <v>0.1091348742987371</v>
      </c>
      <c r="AL114" s="42">
        <f t="shared" si="72"/>
        <v>0.11003737721232405</v>
      </c>
      <c r="AM114" s="42">
        <f t="shared" si="73"/>
        <v>4.904666864835025E-2</v>
      </c>
      <c r="AN114" s="42">
        <f t="shared" si="74"/>
        <v>0</v>
      </c>
      <c r="AO114" s="42">
        <f t="shared" si="75"/>
        <v>1.7715941809506832</v>
      </c>
      <c r="AP114" s="42">
        <f t="shared" si="76"/>
        <v>0.57400537511890615</v>
      </c>
      <c r="AQ114" s="42">
        <f t="shared" si="77"/>
        <v>4.5232946890676733E-3</v>
      </c>
      <c r="AR114" s="42">
        <f t="shared" si="78"/>
        <v>0.19597639073635584</v>
      </c>
      <c r="AS114" s="42">
        <f t="shared" si="79"/>
        <v>4.0069415635311321E-2</v>
      </c>
      <c r="AT114" s="42">
        <f t="shared" si="80"/>
        <v>1.1140077801355436E-3</v>
      </c>
      <c r="AU114" s="42">
        <f t="shared" si="81"/>
        <v>3.2911763747360372E-2</v>
      </c>
      <c r="AV114" s="42">
        <f t="shared" si="82"/>
        <v>6.160263759738277E-2</v>
      </c>
      <c r="AW114" s="42">
        <f t="shared" si="83"/>
        <v>6.2112067422390803E-2</v>
      </c>
      <c r="AX114" s="42">
        <f t="shared" si="84"/>
        <v>2.7685047273089677E-2</v>
      </c>
      <c r="AY114" s="42">
        <f t="shared" si="85"/>
        <v>0</v>
      </c>
      <c r="AZ114" s="42">
        <f t="shared" si="86"/>
        <v>0.66380248981438661</v>
      </c>
      <c r="BA114" s="42">
        <f t="shared" si="87"/>
        <v>1.2174800458248007</v>
      </c>
      <c r="BB114" s="42">
        <f t="shared" si="88"/>
        <v>0.45096234434346216</v>
      </c>
      <c r="BC114" s="42"/>
      <c r="BD114" s="27" t="s">
        <v>327</v>
      </c>
      <c r="BE114" s="124">
        <v>43.2</v>
      </c>
      <c r="BF114" s="124">
        <v>1.44</v>
      </c>
      <c r="BG114" s="124">
        <v>12.4</v>
      </c>
      <c r="BH114" s="124">
        <v>0</v>
      </c>
      <c r="BI114" s="124">
        <v>11.2</v>
      </c>
      <c r="BJ114" s="124">
        <v>14</v>
      </c>
      <c r="BK114" s="124">
        <v>11</v>
      </c>
      <c r="BL114" s="124">
        <v>0.15</v>
      </c>
      <c r="BM114" s="124">
        <v>1.91</v>
      </c>
      <c r="BN114" s="124">
        <v>1.08</v>
      </c>
      <c r="BO114" s="124">
        <v>0</v>
      </c>
      <c r="BP114" s="124">
        <v>0</v>
      </c>
      <c r="BQ114" s="124">
        <v>1.99</v>
      </c>
      <c r="BR114" s="124">
        <f t="shared" si="89"/>
        <v>98.36999999999999</v>
      </c>
      <c r="BS114" s="124"/>
      <c r="BT114" s="42">
        <v>6.3094574607171312</v>
      </c>
      <c r="BU114" s="42">
        <v>1.6905425392828688</v>
      </c>
      <c r="BV114" s="42">
        <v>0</v>
      </c>
      <c r="BW114" s="42">
        <v>8</v>
      </c>
      <c r="BX114" s="42">
        <v>0.44375486655612084</v>
      </c>
      <c r="BY114" s="42">
        <v>0.15820383299523608</v>
      </c>
      <c r="BZ114" s="42">
        <v>0</v>
      </c>
      <c r="CA114" s="42">
        <v>0.67383726521125453</v>
      </c>
      <c r="CB114" s="42">
        <v>3.0475681864614015</v>
      </c>
      <c r="CC114" s="42">
        <v>0.67663584877598737</v>
      </c>
      <c r="CD114" s="42">
        <v>0</v>
      </c>
      <c r="CE114" s="42">
        <v>5</v>
      </c>
      <c r="CF114" s="42">
        <v>0</v>
      </c>
      <c r="CG114" s="42">
        <v>1.7538841427669594E-2</v>
      </c>
      <c r="CH114" s="42">
        <v>1.8554030608803077E-2</v>
      </c>
      <c r="CI114" s="42">
        <v>1.7211664580686392</v>
      </c>
      <c r="CJ114" s="42">
        <v>0.24274066989488818</v>
      </c>
      <c r="CK114" s="42">
        <v>2</v>
      </c>
      <c r="CL114" s="42">
        <v>0.29808462016615744</v>
      </c>
      <c r="CM114" s="42">
        <v>0.20119879125375795</v>
      </c>
      <c r="CN114" s="42">
        <v>0.49928341141991539</v>
      </c>
      <c r="CO114" s="24" t="s">
        <v>622</v>
      </c>
      <c r="CP114" s="24" t="s">
        <v>332</v>
      </c>
      <c r="CQ114" s="40">
        <v>0.81447824901791199</v>
      </c>
      <c r="CR114" s="42">
        <v>0.44879656591188738</v>
      </c>
      <c r="CS114" s="40">
        <v>0.36862745098039218</v>
      </c>
      <c r="CT114" s="40" t="s">
        <v>606</v>
      </c>
      <c r="CU114" s="40"/>
    </row>
    <row r="115" spans="1:99" ht="10.5" customHeight="1">
      <c r="A115" s="27" t="s">
        <v>328</v>
      </c>
      <c r="B115" s="28" t="s">
        <v>297</v>
      </c>
      <c r="C115" s="27"/>
      <c r="D115" s="27">
        <v>1000</v>
      </c>
      <c r="E115" s="27">
        <v>850</v>
      </c>
      <c r="F115" s="28" t="s">
        <v>296</v>
      </c>
      <c r="G115" s="29">
        <v>64.2</v>
      </c>
      <c r="H115" s="29">
        <v>0.47</v>
      </c>
      <c r="I115" s="29">
        <v>17.5</v>
      </c>
      <c r="J115" s="29">
        <v>4.1399999999999997</v>
      </c>
      <c r="K115" s="29">
        <v>0.12</v>
      </c>
      <c r="L115" s="29">
        <v>0.71</v>
      </c>
      <c r="M115" s="29">
        <v>5.74</v>
      </c>
      <c r="N115" s="29">
        <v>3.64</v>
      </c>
      <c r="O115" s="29">
        <v>2.33</v>
      </c>
      <c r="P115" s="29"/>
      <c r="Q115" s="29">
        <f t="shared" si="53"/>
        <v>98.85</v>
      </c>
      <c r="R115" s="29"/>
      <c r="S115" s="29">
        <f t="shared" si="90"/>
        <v>64.946889226100154</v>
      </c>
      <c r="T115" s="29">
        <f t="shared" si="91"/>
        <v>0.47546788062721296</v>
      </c>
      <c r="U115" s="29">
        <f t="shared" si="92"/>
        <v>17.703591299949419</v>
      </c>
      <c r="V115" s="29">
        <f t="shared" si="93"/>
        <v>4.1881638846737479</v>
      </c>
      <c r="W115" s="29">
        <f t="shared" si="94"/>
        <v>0.12139605462822459</v>
      </c>
      <c r="X115" s="29">
        <f t="shared" si="95"/>
        <v>0.71825998988366213</v>
      </c>
      <c r="Y115" s="29">
        <f t="shared" si="96"/>
        <v>5.8067779463834093</v>
      </c>
      <c r="Z115" s="29">
        <f t="shared" si="97"/>
        <v>3.6823469903894797</v>
      </c>
      <c r="AA115" s="29">
        <f t="shared" si="98"/>
        <v>2.3571067273646942</v>
      </c>
      <c r="AB115" s="29">
        <f t="shared" si="99"/>
        <v>0</v>
      </c>
      <c r="AC115" s="29">
        <f t="shared" si="64"/>
        <v>99.999999999999986</v>
      </c>
      <c r="AD115" s="26"/>
      <c r="AE115" s="42">
        <f t="shared" si="65"/>
        <v>1.0684987592432633</v>
      </c>
      <c r="AF115" s="42">
        <f t="shared" si="66"/>
        <v>5.8848718725662301E-3</v>
      </c>
      <c r="AG115" s="42">
        <f t="shared" si="67"/>
        <v>0.34326757542736125</v>
      </c>
      <c r="AH115" s="42">
        <f t="shared" si="68"/>
        <v>5.762453301857904E-2</v>
      </c>
      <c r="AI115" s="42">
        <f t="shared" si="69"/>
        <v>1.6916311721330718E-3</v>
      </c>
      <c r="AJ115" s="42">
        <f t="shared" si="70"/>
        <v>1.761594267623386E-2</v>
      </c>
      <c r="AK115" s="42">
        <f t="shared" si="71"/>
        <v>0.10235852589456715</v>
      </c>
      <c r="AL115" s="42">
        <f t="shared" si="72"/>
        <v>0.11745925309468022</v>
      </c>
      <c r="AM115" s="42">
        <f t="shared" si="73"/>
        <v>4.9471315130154146E-2</v>
      </c>
      <c r="AN115" s="42">
        <f t="shared" si="74"/>
        <v>0</v>
      </c>
      <c r="AO115" s="42">
        <f t="shared" si="75"/>
        <v>1.7638724075295384</v>
      </c>
      <c r="AP115" s="42">
        <f t="shared" si="76"/>
        <v>0.60576873626578898</v>
      </c>
      <c r="AQ115" s="42">
        <f t="shared" si="77"/>
        <v>3.3363364875175529E-3</v>
      </c>
      <c r="AR115" s="42">
        <f t="shared" si="78"/>
        <v>0.19461020761027623</v>
      </c>
      <c r="AS115" s="42">
        <f t="shared" si="79"/>
        <v>3.2669331847697172E-2</v>
      </c>
      <c r="AT115" s="42">
        <f t="shared" si="80"/>
        <v>9.5904395630427321E-4</v>
      </c>
      <c r="AU115" s="42">
        <f t="shared" si="81"/>
        <v>9.9870844404820452E-3</v>
      </c>
      <c r="AV115" s="42">
        <f t="shared" si="82"/>
        <v>5.803057265232095E-2</v>
      </c>
      <c r="AW115" s="42">
        <f t="shared" si="83"/>
        <v>6.659169483760588E-2</v>
      </c>
      <c r="AX115" s="42">
        <f t="shared" si="84"/>
        <v>2.8046991902006768E-2</v>
      </c>
      <c r="AY115" s="42">
        <f t="shared" si="85"/>
        <v>0</v>
      </c>
      <c r="AZ115" s="42">
        <f t="shared" si="86"/>
        <v>0.7004074230054016</v>
      </c>
      <c r="BA115" s="42">
        <f t="shared" si="87"/>
        <v>3.2711580684422779</v>
      </c>
      <c r="BB115" s="42">
        <f t="shared" si="88"/>
        <v>0.23412853937403147</v>
      </c>
      <c r="BC115" s="42"/>
      <c r="BD115" s="27" t="s">
        <v>328</v>
      </c>
      <c r="BE115" s="124">
        <v>42</v>
      </c>
      <c r="BF115" s="124">
        <v>1.5</v>
      </c>
      <c r="BG115" s="124">
        <v>13.1</v>
      </c>
      <c r="BH115" s="124">
        <v>0</v>
      </c>
      <c r="BI115" s="124">
        <v>13.4</v>
      </c>
      <c r="BJ115" s="124">
        <v>13</v>
      </c>
      <c r="BK115" s="124">
        <v>10.6</v>
      </c>
      <c r="BL115" s="124">
        <v>0.24</v>
      </c>
      <c r="BM115" s="124">
        <v>1.7</v>
      </c>
      <c r="BN115" s="124">
        <v>1.19</v>
      </c>
      <c r="BO115" s="124">
        <v>0</v>
      </c>
      <c r="BP115" s="124">
        <v>0</v>
      </c>
      <c r="BQ115" s="124">
        <v>1.98</v>
      </c>
      <c r="BR115" s="124">
        <f t="shared" si="89"/>
        <v>98.71</v>
      </c>
      <c r="BS115" s="124"/>
      <c r="BT115" s="42">
        <v>6.1565812294627467</v>
      </c>
      <c r="BU115" s="42">
        <v>1.8434187705372533</v>
      </c>
      <c r="BV115" s="42">
        <v>0</v>
      </c>
      <c r="BW115" s="42">
        <v>8</v>
      </c>
      <c r="BX115" s="42">
        <v>0.41959189453095069</v>
      </c>
      <c r="BY115" s="42">
        <v>0.16539707393537792</v>
      </c>
      <c r="BZ115" s="42">
        <v>0</v>
      </c>
      <c r="CA115" s="42">
        <v>0.86275428192551828</v>
      </c>
      <c r="CB115" s="42">
        <v>2.8402122854187093</v>
      </c>
      <c r="CC115" s="42">
        <v>0.71204446418944389</v>
      </c>
      <c r="CD115" s="42">
        <v>0</v>
      </c>
      <c r="CE115" s="42">
        <v>5</v>
      </c>
      <c r="CF115" s="42">
        <v>0</v>
      </c>
      <c r="CG115" s="42">
        <v>6.7903012941549878E-2</v>
      </c>
      <c r="CH115" s="42">
        <v>2.9794788373766309E-2</v>
      </c>
      <c r="CI115" s="42">
        <v>1.6646314970199423</v>
      </c>
      <c r="CJ115" s="42">
        <v>0.23767070166474147</v>
      </c>
      <c r="CK115" s="42">
        <v>2</v>
      </c>
      <c r="CL115" s="42">
        <v>0.24544883456251143</v>
      </c>
      <c r="CM115" s="42">
        <v>0.22250031331226083</v>
      </c>
      <c r="CN115" s="42">
        <v>0.46794914787477226</v>
      </c>
      <c r="CO115" s="24" t="s">
        <v>622</v>
      </c>
      <c r="CP115" s="24" t="s">
        <v>332</v>
      </c>
      <c r="CQ115" s="40">
        <v>0.78455440414550337</v>
      </c>
      <c r="CR115" s="42">
        <v>0.5782571137710858</v>
      </c>
      <c r="CS115" s="40">
        <v>0.17677443329617246</v>
      </c>
      <c r="CT115" s="40" t="s">
        <v>606</v>
      </c>
      <c r="CU115" s="40"/>
    </row>
    <row r="116" spans="1:99" ht="10.5" customHeight="1">
      <c r="A116" s="16" t="s">
        <v>153</v>
      </c>
      <c r="B116" s="17" t="s">
        <v>152</v>
      </c>
      <c r="C116" s="85">
        <v>0.14550000429153401</v>
      </c>
      <c r="D116" s="25">
        <f>C116*1000</f>
        <v>145.500004291534</v>
      </c>
      <c r="E116" s="16">
        <v>950</v>
      </c>
      <c r="F116" s="17" t="s">
        <v>145</v>
      </c>
      <c r="G116" s="18">
        <v>63.099998474121101</v>
      </c>
      <c r="H116" s="18">
        <v>0.62999999523162797</v>
      </c>
      <c r="I116" s="18">
        <v>15.5</v>
      </c>
      <c r="J116" s="18">
        <v>2.6500000953674299</v>
      </c>
      <c r="K116" s="18"/>
      <c r="L116" s="18">
        <v>1.1000000238418599</v>
      </c>
      <c r="M116" s="18">
        <v>3.3499999046325701</v>
      </c>
      <c r="N116" s="18">
        <v>3.9000000953674299</v>
      </c>
      <c r="O116" s="18">
        <v>2.2699999809265101</v>
      </c>
      <c r="P116" s="18"/>
      <c r="Q116" s="26">
        <f t="shared" si="53"/>
        <v>92.499998569488525</v>
      </c>
      <c r="R116" s="26"/>
      <c r="S116" s="26">
        <f t="shared" si="90"/>
        <v>68.216215621580417</v>
      </c>
      <c r="T116" s="26">
        <f t="shared" si="91"/>
        <v>0.68108108645899579</v>
      </c>
      <c r="U116" s="26">
        <f t="shared" si="92"/>
        <v>16.756757015899819</v>
      </c>
      <c r="V116" s="26">
        <f t="shared" si="93"/>
        <v>2.8648650122698944</v>
      </c>
      <c r="W116" s="26">
        <f t="shared" si="94"/>
        <v>0</v>
      </c>
      <c r="X116" s="26">
        <f t="shared" si="95"/>
        <v>1.1891892333549712</v>
      </c>
      <c r="Y116" s="26">
        <f t="shared" si="96"/>
        <v>3.6216215745300353</v>
      </c>
      <c r="Z116" s="26">
        <f t="shared" si="97"/>
        <v>4.2162163845198801</v>
      </c>
      <c r="AA116" s="26">
        <f t="shared" si="98"/>
        <v>2.454054071385984</v>
      </c>
      <c r="AB116" s="26">
        <f t="shared" si="99"/>
        <v>0</v>
      </c>
      <c r="AC116" s="26">
        <f t="shared" si="64"/>
        <v>100</v>
      </c>
      <c r="AD116" s="26"/>
      <c r="AE116" s="42">
        <f t="shared" si="65"/>
        <v>1.050191122707947</v>
      </c>
      <c r="AF116" s="42">
        <f t="shared" si="66"/>
        <v>7.8882324503307798E-3</v>
      </c>
      <c r="AG116" s="42">
        <f t="shared" si="67"/>
        <v>0.30403699537851997</v>
      </c>
      <c r="AH116" s="42">
        <f t="shared" si="68"/>
        <v>3.6885270047038184E-2</v>
      </c>
      <c r="AI116" s="42">
        <f t="shared" si="69"/>
        <v>0</v>
      </c>
      <c r="AJ116" s="42">
        <f t="shared" si="70"/>
        <v>2.7292306146273357E-2</v>
      </c>
      <c r="AK116" s="42">
        <f t="shared" si="71"/>
        <v>5.9738859230858955E-2</v>
      </c>
      <c r="AL116" s="42">
        <f t="shared" si="72"/>
        <v>0.12584920282171427</v>
      </c>
      <c r="AM116" s="42">
        <f t="shared" si="73"/>
        <v>4.8197375279767932E-2</v>
      </c>
      <c r="AN116" s="42">
        <f t="shared" si="74"/>
        <v>0</v>
      </c>
      <c r="AO116" s="42">
        <f t="shared" si="75"/>
        <v>1.6600793640624505</v>
      </c>
      <c r="AP116" s="42">
        <f t="shared" si="76"/>
        <v>0.63261500952459271</v>
      </c>
      <c r="AQ116" s="42">
        <f t="shared" si="77"/>
        <v>4.7517200810370608E-3</v>
      </c>
      <c r="AR116" s="42">
        <f t="shared" si="78"/>
        <v>0.18314606033924677</v>
      </c>
      <c r="AS116" s="42">
        <f t="shared" si="79"/>
        <v>2.2218979914776289E-2</v>
      </c>
      <c r="AT116" s="42">
        <f t="shared" si="80"/>
        <v>0</v>
      </c>
      <c r="AU116" s="42">
        <f t="shared" si="81"/>
        <v>1.6440362272491117E-2</v>
      </c>
      <c r="AV116" s="42">
        <f t="shared" si="82"/>
        <v>3.5985544139690684E-2</v>
      </c>
      <c r="AW116" s="42">
        <f t="shared" si="83"/>
        <v>7.5809148373330387E-2</v>
      </c>
      <c r="AX116" s="42">
        <f t="shared" si="84"/>
        <v>2.9033175354834899E-2</v>
      </c>
      <c r="AY116" s="42">
        <f t="shared" si="85"/>
        <v>0</v>
      </c>
      <c r="AZ116" s="42">
        <f t="shared" si="86"/>
        <v>0.73745733325275797</v>
      </c>
      <c r="BA116" s="42">
        <f t="shared" si="87"/>
        <v>1.3514896780561985</v>
      </c>
      <c r="BB116" s="42">
        <f t="shared" si="88"/>
        <v>0.42526233873440838</v>
      </c>
      <c r="BC116" s="43"/>
      <c r="BD116" s="16" t="s">
        <v>153</v>
      </c>
      <c r="BE116" s="122">
        <v>44.599998474121101</v>
      </c>
      <c r="BF116" s="122">
        <v>1.6799999475479099</v>
      </c>
      <c r="BG116" s="122">
        <v>12.199999809265099</v>
      </c>
      <c r="BH116" s="122"/>
      <c r="BI116" s="122">
        <v>9.9600000381469709</v>
      </c>
      <c r="BJ116" s="122">
        <v>15.6000003814697</v>
      </c>
      <c r="BK116" s="122">
        <v>11.170000076293899</v>
      </c>
      <c r="BL116" s="122"/>
      <c r="BM116" s="122">
        <v>2.0999999046325701</v>
      </c>
      <c r="BN116" s="122">
        <v>0.37000000476837203</v>
      </c>
      <c r="BO116" s="124">
        <v>0</v>
      </c>
      <c r="BP116" s="124">
        <v>0</v>
      </c>
      <c r="BQ116" s="124">
        <v>0</v>
      </c>
      <c r="BR116" s="124">
        <f t="shared" si="89"/>
        <v>97.679998636245628</v>
      </c>
      <c r="BS116" s="124"/>
      <c r="BT116" s="42">
        <v>6.3641754649340632</v>
      </c>
      <c r="BU116" s="42">
        <v>1.6358245350659368</v>
      </c>
      <c r="BV116" s="42">
        <v>0</v>
      </c>
      <c r="BW116" s="42">
        <v>8</v>
      </c>
      <c r="BX116" s="42">
        <v>0.41577270675587563</v>
      </c>
      <c r="BY116" s="42">
        <v>0.18032785169655838</v>
      </c>
      <c r="BZ116" s="42">
        <v>0</v>
      </c>
      <c r="CA116" s="42">
        <v>0.59097356096076936</v>
      </c>
      <c r="CB116" s="42">
        <v>3.3177910855046209</v>
      </c>
      <c r="CC116" s="42">
        <v>0.49513479508217628</v>
      </c>
      <c r="CD116" s="42">
        <v>0</v>
      </c>
      <c r="CE116" s="42">
        <v>5</v>
      </c>
      <c r="CF116" s="42">
        <v>0</v>
      </c>
      <c r="CG116" s="42">
        <v>0.10247663406105412</v>
      </c>
      <c r="CH116" s="42">
        <v>0</v>
      </c>
      <c r="CI116" s="42">
        <v>1.7075852558029905</v>
      </c>
      <c r="CJ116" s="42">
        <v>0.18993811013595541</v>
      </c>
      <c r="CK116" s="42">
        <v>2</v>
      </c>
      <c r="CL116" s="42">
        <v>0.39101613689149883</v>
      </c>
      <c r="CM116" s="42">
        <v>6.7344537200628857E-2</v>
      </c>
      <c r="CN116" s="42">
        <v>0.45836067409212766</v>
      </c>
      <c r="CO116" s="24" t="s">
        <v>622</v>
      </c>
      <c r="CP116" s="24" t="s">
        <v>332</v>
      </c>
      <c r="CQ116" s="40">
        <v>0.84736909502726332</v>
      </c>
      <c r="CR116" s="42">
        <v>0.3581741750237622</v>
      </c>
      <c r="CS116" s="40">
        <v>0.26502176142322587</v>
      </c>
      <c r="CT116" s="40" t="s">
        <v>606</v>
      </c>
      <c r="CU116" s="40"/>
    </row>
    <row r="117" spans="1:99" ht="10.5" customHeight="1">
      <c r="A117" s="16" t="s">
        <v>151</v>
      </c>
      <c r="B117" s="17" t="s">
        <v>152</v>
      </c>
      <c r="C117" s="85">
        <v>0.101000003516674</v>
      </c>
      <c r="D117" s="25">
        <f>C117*1000</f>
        <v>101.000003516674</v>
      </c>
      <c r="E117" s="16">
        <v>950</v>
      </c>
      <c r="F117" s="17" t="s">
        <v>145</v>
      </c>
      <c r="G117" s="18">
        <v>68.199996948242202</v>
      </c>
      <c r="H117" s="18">
        <v>0.46999999880790699</v>
      </c>
      <c r="I117" s="18">
        <v>14</v>
      </c>
      <c r="J117" s="18">
        <v>2.1400001049041801</v>
      </c>
      <c r="K117" s="18"/>
      <c r="L117" s="18">
        <v>0.69999998807907104</v>
      </c>
      <c r="M117" s="18">
        <v>2.4500000476837198</v>
      </c>
      <c r="N117" s="18">
        <v>3.0999999046325701</v>
      </c>
      <c r="O117" s="18">
        <v>2.7400000095367401</v>
      </c>
      <c r="P117" s="18"/>
      <c r="Q117" s="26">
        <f t="shared" si="53"/>
        <v>93.799997001886382</v>
      </c>
      <c r="R117" s="26"/>
      <c r="S117" s="26">
        <f t="shared" si="90"/>
        <v>72.707888196276443</v>
      </c>
      <c r="T117" s="26">
        <f t="shared" si="91"/>
        <v>0.50106611282562719</v>
      </c>
      <c r="U117" s="26">
        <f t="shared" si="92"/>
        <v>14.925373611385565</v>
      </c>
      <c r="V117" s="26">
        <f t="shared" si="93"/>
        <v>2.2814500781499421</v>
      </c>
      <c r="W117" s="26">
        <f t="shared" si="94"/>
        <v>0</v>
      </c>
      <c r="X117" s="26">
        <f t="shared" si="95"/>
        <v>0.74626866786039836</v>
      </c>
      <c r="Y117" s="26">
        <f t="shared" si="96"/>
        <v>2.6119404328279976</v>
      </c>
      <c r="Z117" s="26">
        <f t="shared" si="97"/>
        <v>3.3049040551357662</v>
      </c>
      <c r="AA117" s="26">
        <f t="shared" si="98"/>
        <v>2.9211088455382752</v>
      </c>
      <c r="AB117" s="26">
        <f t="shared" si="99"/>
        <v>0</v>
      </c>
      <c r="AC117" s="26">
        <f t="shared" si="64"/>
        <v>100</v>
      </c>
      <c r="AD117" s="26"/>
      <c r="AE117" s="42">
        <f t="shared" si="65"/>
        <v>1.1350718398690207</v>
      </c>
      <c r="AF117" s="42">
        <f t="shared" si="66"/>
        <v>5.8848718576400292E-3</v>
      </c>
      <c r="AG117" s="42">
        <f t="shared" si="67"/>
        <v>0.27461406034188901</v>
      </c>
      <c r="AH117" s="42">
        <f t="shared" si="68"/>
        <v>2.9786595822418733E-2</v>
      </c>
      <c r="AI117" s="42">
        <f t="shared" si="69"/>
        <v>0</v>
      </c>
      <c r="AJ117" s="42">
        <f t="shared" si="70"/>
        <v>1.7367830511782114E-2</v>
      </c>
      <c r="AK117" s="42">
        <f t="shared" si="71"/>
        <v>4.3689615561415464E-2</v>
      </c>
      <c r="AL117" s="42">
        <f t="shared" si="72"/>
        <v>0.10003397620651693</v>
      </c>
      <c r="AM117" s="42">
        <f t="shared" si="73"/>
        <v>5.8176568209621221E-2</v>
      </c>
      <c r="AN117" s="42">
        <f t="shared" si="74"/>
        <v>0</v>
      </c>
      <c r="AO117" s="42">
        <f t="shared" si="75"/>
        <v>1.6646253583803043</v>
      </c>
      <c r="AP117" s="42">
        <f t="shared" si="76"/>
        <v>0.68187825816462144</v>
      </c>
      <c r="AQ117" s="42">
        <f t="shared" si="77"/>
        <v>3.5352530393782198E-3</v>
      </c>
      <c r="AR117" s="42">
        <f t="shared" si="78"/>
        <v>0.16497048958156627</v>
      </c>
      <c r="AS117" s="42">
        <f t="shared" si="79"/>
        <v>1.7893873640974306E-2</v>
      </c>
      <c r="AT117" s="42">
        <f t="shared" si="80"/>
        <v>0</v>
      </c>
      <c r="AU117" s="42">
        <f t="shared" si="81"/>
        <v>1.0433477072992071E-2</v>
      </c>
      <c r="AV117" s="42">
        <f t="shared" si="82"/>
        <v>2.624591493903821E-2</v>
      </c>
      <c r="AW117" s="42">
        <f t="shared" si="83"/>
        <v>6.0093987937232252E-2</v>
      </c>
      <c r="AX117" s="42">
        <f t="shared" si="84"/>
        <v>3.4948745624197121E-2</v>
      </c>
      <c r="AY117" s="42">
        <f t="shared" si="85"/>
        <v>0</v>
      </c>
      <c r="AZ117" s="42">
        <f t="shared" si="86"/>
        <v>0.77692099172605078</v>
      </c>
      <c r="BA117" s="42">
        <f t="shared" si="87"/>
        <v>1.7150441330143043</v>
      </c>
      <c r="BB117" s="42">
        <f t="shared" si="88"/>
        <v>0.36831813812535602</v>
      </c>
      <c r="BC117" s="43"/>
      <c r="BD117" s="16" t="s">
        <v>151</v>
      </c>
      <c r="BE117" s="122">
        <v>44.900001525878899</v>
      </c>
      <c r="BF117" s="122">
        <v>1.66999995708466</v>
      </c>
      <c r="BG117" s="122">
        <v>12</v>
      </c>
      <c r="BH117" s="122"/>
      <c r="BI117" s="122">
        <v>9.3100004196166992</v>
      </c>
      <c r="BJ117" s="122">
        <v>16</v>
      </c>
      <c r="BK117" s="122">
        <v>11.2600002288818</v>
      </c>
      <c r="BL117" s="122"/>
      <c r="BM117" s="122">
        <v>2.0999999046325701</v>
      </c>
      <c r="BN117" s="122">
        <v>0.38999998569488498</v>
      </c>
      <c r="BO117" s="124">
        <v>0</v>
      </c>
      <c r="BP117" s="124">
        <v>0</v>
      </c>
      <c r="BQ117" s="124">
        <v>0</v>
      </c>
      <c r="BR117" s="124">
        <f t="shared" si="89"/>
        <v>97.630002021789522</v>
      </c>
      <c r="BS117" s="124"/>
      <c r="BT117" s="42">
        <v>6.3972430878616091</v>
      </c>
      <c r="BU117" s="42">
        <v>1.6027569121383909</v>
      </c>
      <c r="BV117" s="42">
        <v>0</v>
      </c>
      <c r="BW117" s="42">
        <v>8</v>
      </c>
      <c r="BX117" s="42">
        <v>0.41213950934829668</v>
      </c>
      <c r="BY117" s="42">
        <v>0.17898193438865989</v>
      </c>
      <c r="BZ117" s="42">
        <v>0</v>
      </c>
      <c r="CA117" s="42">
        <v>0.5479766623684057</v>
      </c>
      <c r="CB117" s="42">
        <v>3.3976888614981973</v>
      </c>
      <c r="CC117" s="42">
        <v>0.46321303239644074</v>
      </c>
      <c r="CD117" s="42">
        <v>0</v>
      </c>
      <c r="CE117" s="42">
        <v>5</v>
      </c>
      <c r="CF117" s="42">
        <v>0</v>
      </c>
      <c r="CG117" s="42">
        <v>9.8137855447564259E-2</v>
      </c>
      <c r="CH117" s="42">
        <v>0</v>
      </c>
      <c r="CI117" s="42">
        <v>1.718726670946167</v>
      </c>
      <c r="CJ117" s="42">
        <v>0.18313547360626869</v>
      </c>
      <c r="CK117" s="42">
        <v>2</v>
      </c>
      <c r="CL117" s="42">
        <v>0.39693549146472473</v>
      </c>
      <c r="CM117" s="42">
        <v>7.0876853785912269E-2</v>
      </c>
      <c r="CN117" s="42">
        <v>0.46781234525063697</v>
      </c>
      <c r="CO117" s="24" t="s">
        <v>622</v>
      </c>
      <c r="CP117" s="24" t="s">
        <v>332</v>
      </c>
      <c r="CQ117" s="40">
        <v>0.8582103430668323</v>
      </c>
      <c r="CR117" s="42">
        <v>0.32642939195017229</v>
      </c>
      <c r="CS117" s="40">
        <v>0.1903329399322517</v>
      </c>
      <c r="CT117" s="40" t="s">
        <v>606</v>
      </c>
      <c r="CU117" s="40"/>
    </row>
    <row r="118" spans="1:99" ht="10.5" customHeight="1">
      <c r="A118" s="16" t="s">
        <v>148</v>
      </c>
      <c r="B118" s="17" t="s">
        <v>149</v>
      </c>
      <c r="C118" s="85">
        <v>0.28510001301765397</v>
      </c>
      <c r="D118" s="25">
        <f>C118*1000</f>
        <v>285.10001301765396</v>
      </c>
      <c r="E118" s="16">
        <v>900</v>
      </c>
      <c r="F118" s="17" t="s">
        <v>145</v>
      </c>
      <c r="G118" s="18">
        <v>58.700000762939403</v>
      </c>
      <c r="H118" s="18">
        <v>0.50999999046325695</v>
      </c>
      <c r="I118" s="18">
        <v>15.5</v>
      </c>
      <c r="J118" s="18">
        <v>3.0099999904632599</v>
      </c>
      <c r="K118" s="18"/>
      <c r="L118" s="18">
        <v>1.6000000238418599</v>
      </c>
      <c r="M118" s="18">
        <v>4.4800000190734899</v>
      </c>
      <c r="N118" s="18">
        <v>3.5</v>
      </c>
      <c r="O118" s="18">
        <v>1.62999999523163</v>
      </c>
      <c r="P118" s="18"/>
      <c r="Q118" s="26">
        <f t="shared" si="53"/>
        <v>88.930000782012883</v>
      </c>
      <c r="R118" s="26"/>
      <c r="S118" s="26">
        <f t="shared" si="90"/>
        <v>66.006972053026402</v>
      </c>
      <c r="T118" s="26">
        <f t="shared" si="91"/>
        <v>0.57348474753011613</v>
      </c>
      <c r="U118" s="26">
        <f t="shared" si="92"/>
        <v>17.429438731248784</v>
      </c>
      <c r="V118" s="26">
        <f t="shared" si="93"/>
        <v>3.3846845428928267</v>
      </c>
      <c r="W118" s="26">
        <f t="shared" si="94"/>
        <v>0</v>
      </c>
      <c r="X118" s="26">
        <f t="shared" si="95"/>
        <v>1.7991678958418251</v>
      </c>
      <c r="Y118" s="26">
        <f t="shared" si="96"/>
        <v>5.0376700547377276</v>
      </c>
      <c r="Z118" s="26">
        <f t="shared" si="97"/>
        <v>3.9356797135077901</v>
      </c>
      <c r="AA118" s="26">
        <f t="shared" si="98"/>
        <v>1.8329022612145487</v>
      </c>
      <c r="AB118" s="26">
        <f t="shared" si="99"/>
        <v>0</v>
      </c>
      <c r="AC118" s="26">
        <f t="shared" si="64"/>
        <v>100.00000000000001</v>
      </c>
      <c r="AD118" s="26"/>
      <c r="AE118" s="42">
        <f t="shared" si="65"/>
        <v>0.97696071624266911</v>
      </c>
      <c r="AF118" s="42">
        <f t="shared" si="66"/>
        <v>6.385711912523971E-3</v>
      </c>
      <c r="AG118" s="42">
        <f t="shared" si="67"/>
        <v>0.30403699537851997</v>
      </c>
      <c r="AH118" s="42">
        <f t="shared" si="68"/>
        <v>4.1896097545017566E-2</v>
      </c>
      <c r="AI118" s="42">
        <f t="shared" si="69"/>
        <v>0</v>
      </c>
      <c r="AJ118" s="42">
        <f t="shared" si="70"/>
        <v>3.9697899580240864E-2</v>
      </c>
      <c r="AK118" s="42">
        <f t="shared" si="71"/>
        <v>7.9889581526131556E-2</v>
      </c>
      <c r="AL118" s="42">
        <f t="shared" si="72"/>
        <v>0.11294158951411559</v>
      </c>
      <c r="AM118" s="42">
        <f t="shared" si="73"/>
        <v>3.4608688165774129E-2</v>
      </c>
      <c r="AN118" s="42">
        <f t="shared" si="74"/>
        <v>0</v>
      </c>
      <c r="AO118" s="42">
        <f t="shared" si="75"/>
        <v>1.5964172798649927</v>
      </c>
      <c r="AP118" s="42">
        <f t="shared" si="76"/>
        <v>0.6119707726574406</v>
      </c>
      <c r="AQ118" s="42">
        <f t="shared" si="77"/>
        <v>4.0000268056882993E-3</v>
      </c>
      <c r="AR118" s="42">
        <f t="shared" si="78"/>
        <v>0.1904495768200605</v>
      </c>
      <c r="AS118" s="42">
        <f t="shared" si="79"/>
        <v>2.6243826143350611E-2</v>
      </c>
      <c r="AT118" s="42">
        <f t="shared" si="80"/>
        <v>0</v>
      </c>
      <c r="AU118" s="42">
        <f t="shared" si="81"/>
        <v>2.486686913311166E-2</v>
      </c>
      <c r="AV118" s="42">
        <f t="shared" si="82"/>
        <v>5.004304484406967E-2</v>
      </c>
      <c r="AW118" s="42">
        <f t="shared" si="83"/>
        <v>7.0746909933013843E-2</v>
      </c>
      <c r="AX118" s="42">
        <f t="shared" si="84"/>
        <v>2.1678973663264874E-2</v>
      </c>
      <c r="AY118" s="42">
        <f t="shared" si="85"/>
        <v>0</v>
      </c>
      <c r="AZ118" s="42">
        <f t="shared" si="86"/>
        <v>0.70439665625371928</v>
      </c>
      <c r="BA118" s="42">
        <f t="shared" si="87"/>
        <v>1.0553731554570918</v>
      </c>
      <c r="BB118" s="42">
        <f t="shared" si="88"/>
        <v>0.48652965878481141</v>
      </c>
      <c r="BC118" s="43"/>
      <c r="BD118" s="16" t="s">
        <v>148</v>
      </c>
      <c r="BE118" s="122">
        <v>44.900001525878899</v>
      </c>
      <c r="BF118" s="122">
        <v>1.54999995231628</v>
      </c>
      <c r="BG118" s="122">
        <v>10.8999996185303</v>
      </c>
      <c r="BH118" s="122"/>
      <c r="BI118" s="122">
        <v>8.6999998092651403</v>
      </c>
      <c r="BJ118" s="122">
        <v>16.600000381469702</v>
      </c>
      <c r="BK118" s="122">
        <v>11.180000305175801</v>
      </c>
      <c r="BL118" s="122"/>
      <c r="BM118" s="122">
        <v>2.0999999046325701</v>
      </c>
      <c r="BN118" s="122">
        <v>0.40000000596046498</v>
      </c>
      <c r="BO118" s="124">
        <v>0</v>
      </c>
      <c r="BP118" s="124">
        <v>0</v>
      </c>
      <c r="BQ118" s="124">
        <v>0</v>
      </c>
      <c r="BR118" s="124">
        <f t="shared" si="89"/>
        <v>96.330001503229141</v>
      </c>
      <c r="BS118" s="124"/>
      <c r="BT118" s="42">
        <v>6.4731086891232934</v>
      </c>
      <c r="BU118" s="42">
        <v>1.5268913108767066</v>
      </c>
      <c r="BV118" s="42">
        <v>0</v>
      </c>
      <c r="BW118" s="42">
        <v>8</v>
      </c>
      <c r="BX118" s="42">
        <v>0.32501071926907521</v>
      </c>
      <c r="BY118" s="42">
        <v>0.16809100270565855</v>
      </c>
      <c r="BZ118" s="42">
        <v>0</v>
      </c>
      <c r="CA118" s="42">
        <v>0.53379467909532963</v>
      </c>
      <c r="CB118" s="42">
        <v>3.5669068459236284</v>
      </c>
      <c r="CC118" s="42">
        <v>0.40619675300630842</v>
      </c>
      <c r="CD118" s="42">
        <v>0</v>
      </c>
      <c r="CE118" s="42">
        <v>5</v>
      </c>
      <c r="CF118" s="42">
        <v>0</v>
      </c>
      <c r="CG118" s="42">
        <v>0.10894552450100825</v>
      </c>
      <c r="CH118" s="42">
        <v>0</v>
      </c>
      <c r="CI118" s="42">
        <v>1.7267532335286055</v>
      </c>
      <c r="CJ118" s="42">
        <v>0.1643012419703862</v>
      </c>
      <c r="CK118" s="42">
        <v>2</v>
      </c>
      <c r="CL118" s="42">
        <v>0.42264884773838407</v>
      </c>
      <c r="CM118" s="42">
        <v>7.3556301332983479E-2</v>
      </c>
      <c r="CN118" s="42">
        <v>0.49620514907136754</v>
      </c>
      <c r="CO118" s="24" t="s">
        <v>622</v>
      </c>
      <c r="CP118" s="24" t="s">
        <v>332</v>
      </c>
      <c r="CQ118" s="40">
        <v>0.87380301855007037</v>
      </c>
      <c r="CR118" s="42">
        <v>0.29401580934531413</v>
      </c>
      <c r="CS118" s="40">
        <v>0.2785894333440509</v>
      </c>
      <c r="CT118" s="40" t="s">
        <v>606</v>
      </c>
      <c r="CU118" s="40"/>
    </row>
    <row r="119" spans="1:99" ht="10.5" customHeight="1">
      <c r="A119" s="16" t="s">
        <v>146</v>
      </c>
      <c r="B119" s="17" t="s">
        <v>147</v>
      </c>
      <c r="C119" s="85">
        <v>0.24959999322891199</v>
      </c>
      <c r="D119" s="25">
        <f>C119*1000</f>
        <v>249.59999322891198</v>
      </c>
      <c r="E119" s="16">
        <v>1000</v>
      </c>
      <c r="F119" s="17" t="s">
        <v>145</v>
      </c>
      <c r="G119" s="18">
        <v>52.200000762939403</v>
      </c>
      <c r="H119" s="18">
        <v>0.490000009536743</v>
      </c>
      <c r="I119" s="18">
        <v>16.700000762939499</v>
      </c>
      <c r="J119" s="18">
        <v>4.9499998092651403</v>
      </c>
      <c r="K119" s="18"/>
      <c r="L119" s="18">
        <v>3.4000000953674299</v>
      </c>
      <c r="M119" s="18">
        <v>6.5700001716613796</v>
      </c>
      <c r="N119" s="18">
        <v>3.9000000953674299</v>
      </c>
      <c r="O119" s="18">
        <v>1.1900000572204601</v>
      </c>
      <c r="P119" s="18"/>
      <c r="Q119" s="26">
        <f t="shared" si="53"/>
        <v>89.400001764297485</v>
      </c>
      <c r="R119" s="26"/>
      <c r="S119" s="26">
        <f t="shared" si="90"/>
        <v>58.389261446061667</v>
      </c>
      <c r="T119" s="26">
        <f t="shared" si="91"/>
        <v>0.54809843385532009</v>
      </c>
      <c r="U119" s="26">
        <f t="shared" si="92"/>
        <v>18.68008997020933</v>
      </c>
      <c r="V119" s="26">
        <f t="shared" si="93"/>
        <v>5.5369124290576437</v>
      </c>
      <c r="W119" s="26">
        <f t="shared" si="94"/>
        <v>0</v>
      </c>
      <c r="X119" s="26">
        <f t="shared" si="95"/>
        <v>3.8031320226721106</v>
      </c>
      <c r="Y119" s="26">
        <f t="shared" si="96"/>
        <v>7.348993335574133</v>
      </c>
      <c r="Z119" s="26">
        <f t="shared" si="97"/>
        <v>4.3624161279658074</v>
      </c>
      <c r="AA119" s="26">
        <f t="shared" si="98"/>
        <v>1.331096234603985</v>
      </c>
      <c r="AB119" s="26">
        <f t="shared" si="99"/>
        <v>0</v>
      </c>
      <c r="AC119" s="26">
        <f t="shared" si="64"/>
        <v>100.00000000000001</v>
      </c>
      <c r="AD119" s="26"/>
      <c r="AE119" s="42">
        <f t="shared" si="65"/>
        <v>0.86877937769000224</v>
      </c>
      <c r="AF119" s="42">
        <f t="shared" si="66"/>
        <v>6.1352920716594966E-3</v>
      </c>
      <c r="AG119" s="42">
        <f t="shared" si="67"/>
        <v>0.32757535837310431</v>
      </c>
      <c r="AH119" s="42">
        <f t="shared" si="68"/>
        <v>6.8898895519555331E-2</v>
      </c>
      <c r="AI119" s="42">
        <f t="shared" si="69"/>
        <v>0</v>
      </c>
      <c r="AJ119" s="42">
        <f t="shared" si="70"/>
        <v>8.4358037717158177E-2</v>
      </c>
      <c r="AK119" s="42">
        <f t="shared" si="71"/>
        <v>0.11715950047008918</v>
      </c>
      <c r="AL119" s="42">
        <f t="shared" si="72"/>
        <v>0.12584920282171427</v>
      </c>
      <c r="AM119" s="42">
        <f t="shared" si="73"/>
        <v>2.5266466882255301E-2</v>
      </c>
      <c r="AN119" s="42">
        <f t="shared" si="74"/>
        <v>0</v>
      </c>
      <c r="AO119" s="42">
        <f t="shared" si="75"/>
        <v>1.6240221315455383</v>
      </c>
      <c r="AP119" s="42">
        <f t="shared" si="76"/>
        <v>0.53495538072699056</v>
      </c>
      <c r="AQ119" s="42">
        <f t="shared" si="77"/>
        <v>3.7778377230738252E-3</v>
      </c>
      <c r="AR119" s="42">
        <f t="shared" si="78"/>
        <v>0.20170621570369834</v>
      </c>
      <c r="AS119" s="42">
        <f t="shared" si="79"/>
        <v>4.2424850118259229E-2</v>
      </c>
      <c r="AT119" s="42">
        <f t="shared" si="80"/>
        <v>0</v>
      </c>
      <c r="AU119" s="42">
        <f t="shared" si="81"/>
        <v>5.1943896624658002E-2</v>
      </c>
      <c r="AV119" s="42">
        <f t="shared" si="82"/>
        <v>7.2141566419782477E-2</v>
      </c>
      <c r="AW119" s="42">
        <f t="shared" si="83"/>
        <v>7.7492295441778838E-2</v>
      </c>
      <c r="AX119" s="42">
        <f t="shared" si="84"/>
        <v>1.5557957241758695E-2</v>
      </c>
      <c r="AY119" s="42">
        <f t="shared" si="85"/>
        <v>0</v>
      </c>
      <c r="AZ119" s="42">
        <f t="shared" si="86"/>
        <v>0.62800563341052806</v>
      </c>
      <c r="BA119" s="42">
        <f t="shared" si="87"/>
        <v>0.81674369608459374</v>
      </c>
      <c r="BB119" s="42">
        <f t="shared" si="88"/>
        <v>0.55043537630276529</v>
      </c>
      <c r="BC119" s="43"/>
      <c r="BD119" s="16" t="s">
        <v>146</v>
      </c>
      <c r="BE119" s="122">
        <v>42.799999237060597</v>
      </c>
      <c r="BF119" s="122">
        <v>1.7400000095367401</v>
      </c>
      <c r="BG119" s="122">
        <v>11.8999996185303</v>
      </c>
      <c r="BH119" s="122"/>
      <c r="BI119" s="122">
        <v>8.8800001144409197</v>
      </c>
      <c r="BJ119" s="122">
        <v>16.399999618530298</v>
      </c>
      <c r="BK119" s="122">
        <v>11.1199998855591</v>
      </c>
      <c r="BL119" s="122"/>
      <c r="BM119" s="122">
        <v>2.4400000572204599</v>
      </c>
      <c r="BN119" s="122">
        <v>0.40000000596046498</v>
      </c>
      <c r="BO119" s="124">
        <v>0</v>
      </c>
      <c r="BP119" s="124">
        <v>0</v>
      </c>
      <c r="BQ119" s="124">
        <v>0</v>
      </c>
      <c r="BR119" s="124">
        <f t="shared" si="89"/>
        <v>95.679998546838888</v>
      </c>
      <c r="BS119" s="124"/>
      <c r="BT119" s="42">
        <v>6.2380678661496853</v>
      </c>
      <c r="BU119" s="42">
        <v>1.7619321338503147</v>
      </c>
      <c r="BV119" s="42">
        <v>0</v>
      </c>
      <c r="BW119" s="42">
        <v>8</v>
      </c>
      <c r="BX119" s="42">
        <v>0.28205549551590448</v>
      </c>
      <c r="BY119" s="42">
        <v>0.1907663737076658</v>
      </c>
      <c r="BZ119" s="42">
        <v>0</v>
      </c>
      <c r="CA119" s="42">
        <v>0.6262271271558788</v>
      </c>
      <c r="CB119" s="42">
        <v>3.562601921514712</v>
      </c>
      <c r="CC119" s="42">
        <v>0.33834908210583947</v>
      </c>
      <c r="CD119" s="42">
        <v>0</v>
      </c>
      <c r="CE119" s="42">
        <v>5</v>
      </c>
      <c r="CF119" s="42">
        <v>0</v>
      </c>
      <c r="CG119" s="42">
        <v>0.11781163363175673</v>
      </c>
      <c r="CH119" s="42">
        <v>0</v>
      </c>
      <c r="CI119" s="42">
        <v>1.7363330659423468</v>
      </c>
      <c r="CJ119" s="42">
        <v>0.14585530042589645</v>
      </c>
      <c r="CK119" s="42">
        <v>2</v>
      </c>
      <c r="CL119" s="42">
        <v>0.54360858958788993</v>
      </c>
      <c r="CM119" s="42">
        <v>7.4363474601209192E-2</v>
      </c>
      <c r="CN119" s="42">
        <v>0.61797206418909911</v>
      </c>
      <c r="CO119" s="24" t="s">
        <v>622</v>
      </c>
      <c r="CP119" s="24" t="s">
        <v>624</v>
      </c>
      <c r="CQ119" s="40">
        <v>0.88649224726308273</v>
      </c>
      <c r="CR119" s="42">
        <v>0.30375866229863058</v>
      </c>
      <c r="CS119" s="40">
        <v>0.37191430280371451</v>
      </c>
      <c r="CT119" s="40" t="s">
        <v>606</v>
      </c>
      <c r="CU119" s="40"/>
    </row>
    <row r="120" spans="1:99" ht="10.5" customHeight="1">
      <c r="A120" s="27" t="s">
        <v>301</v>
      </c>
      <c r="B120" s="28" t="s">
        <v>300</v>
      </c>
      <c r="C120" s="27"/>
      <c r="D120" s="27">
        <v>700</v>
      </c>
      <c r="E120" s="27">
        <v>1010</v>
      </c>
      <c r="F120" s="28" t="s">
        <v>299</v>
      </c>
      <c r="G120" s="31">
        <v>51.6</v>
      </c>
      <c r="H120" s="31">
        <v>0.67</v>
      </c>
      <c r="I120" s="31">
        <v>17.899999999999999</v>
      </c>
      <c r="J120" s="31">
        <v>6.5</v>
      </c>
      <c r="K120" s="31">
        <v>0.17</v>
      </c>
      <c r="L120" s="31">
        <v>2.7</v>
      </c>
      <c r="M120" s="31">
        <v>6.6</v>
      </c>
      <c r="N120" s="31">
        <v>3</v>
      </c>
      <c r="O120" s="31">
        <v>1.1399999999999999</v>
      </c>
      <c r="P120" s="31">
        <v>0.21</v>
      </c>
      <c r="Q120" s="29">
        <f t="shared" si="53"/>
        <v>90.49</v>
      </c>
      <c r="R120" s="29"/>
      <c r="S120" s="29">
        <f t="shared" si="90"/>
        <v>57.022875455851484</v>
      </c>
      <c r="T120" s="29">
        <f t="shared" si="91"/>
        <v>0.74041330533760641</v>
      </c>
      <c r="U120" s="29">
        <f t="shared" si="92"/>
        <v>19.781191291855453</v>
      </c>
      <c r="V120" s="29">
        <f t="shared" si="93"/>
        <v>7.18311415626036</v>
      </c>
      <c r="W120" s="29">
        <f t="shared" si="94"/>
        <v>0.18786606254834792</v>
      </c>
      <c r="X120" s="29">
        <f t="shared" si="95"/>
        <v>2.983755111061996</v>
      </c>
      <c r="Y120" s="29">
        <f t="shared" si="96"/>
        <v>7.2936236048182126</v>
      </c>
      <c r="Z120" s="29">
        <f t="shared" si="97"/>
        <v>3.3152834567355507</v>
      </c>
      <c r="AA120" s="29">
        <f t="shared" si="98"/>
        <v>1.2598077135595094</v>
      </c>
      <c r="AB120" s="29">
        <f t="shared" si="99"/>
        <v>0.23206984197148856</v>
      </c>
      <c r="AC120" s="29">
        <f t="shared" si="64"/>
        <v>100.00000000000001</v>
      </c>
      <c r="AD120" s="26"/>
      <c r="AE120" s="42">
        <f t="shared" si="65"/>
        <v>0.85879339527963217</v>
      </c>
      <c r="AF120" s="42">
        <f t="shared" si="66"/>
        <v>8.3890726694029246E-3</v>
      </c>
      <c r="AG120" s="42">
        <f t="shared" si="67"/>
        <v>0.3511136914371295</v>
      </c>
      <c r="AH120" s="42">
        <f t="shared" si="68"/>
        <v>9.0473300633034728E-2</v>
      </c>
      <c r="AI120" s="42">
        <f t="shared" si="69"/>
        <v>2.3964774938551852E-3</v>
      </c>
      <c r="AJ120" s="42">
        <f t="shared" si="70"/>
        <v>6.6990204543424539E-2</v>
      </c>
      <c r="AK120" s="42">
        <f t="shared" si="71"/>
        <v>0.11769447228295177</v>
      </c>
      <c r="AL120" s="42">
        <f t="shared" si="72"/>
        <v>9.6807076726384805E-2</v>
      </c>
      <c r="AM120" s="42">
        <f t="shared" si="73"/>
        <v>2.4204849462822198E-2</v>
      </c>
      <c r="AN120" s="42">
        <f t="shared" si="74"/>
        <v>2.9589025345959107E-3</v>
      </c>
      <c r="AO120" s="42">
        <f t="shared" si="75"/>
        <v>1.6198214430632338</v>
      </c>
      <c r="AP120" s="42">
        <f t="shared" si="76"/>
        <v>0.5301778161768087</v>
      </c>
      <c r="AQ120" s="42">
        <f t="shared" si="77"/>
        <v>5.1790107516655687E-3</v>
      </c>
      <c r="AR120" s="42">
        <f t="shared" si="78"/>
        <v>0.21676073800649329</v>
      </c>
      <c r="AS120" s="42">
        <f t="shared" si="79"/>
        <v>5.5853872672497321E-2</v>
      </c>
      <c r="AT120" s="42">
        <f t="shared" si="80"/>
        <v>1.4794701626638688E-3</v>
      </c>
      <c r="AU120" s="42">
        <f t="shared" si="81"/>
        <v>4.1356536444374876E-2</v>
      </c>
      <c r="AV120" s="42">
        <f t="shared" si="82"/>
        <v>7.2658917306577017E-2</v>
      </c>
      <c r="AW120" s="42">
        <f t="shared" si="83"/>
        <v>5.9764041981882628E-2</v>
      </c>
      <c r="AX120" s="42">
        <f t="shared" si="84"/>
        <v>1.4942912113231791E-2</v>
      </c>
      <c r="AY120" s="42">
        <f t="shared" si="85"/>
        <v>1.8266843838048899E-3</v>
      </c>
      <c r="AZ120" s="42">
        <f t="shared" si="86"/>
        <v>0.60488477027192322</v>
      </c>
      <c r="BA120" s="42">
        <f t="shared" si="87"/>
        <v>1.3505452214941056</v>
      </c>
      <c r="BB120" s="42">
        <f t="shared" si="88"/>
        <v>0.42543321049758737</v>
      </c>
      <c r="BC120" s="42"/>
      <c r="BD120" s="27" t="s">
        <v>301</v>
      </c>
      <c r="BE120" s="143">
        <v>40.17</v>
      </c>
      <c r="BF120" s="143">
        <v>1.73</v>
      </c>
      <c r="BG120" s="143">
        <v>15.25</v>
      </c>
      <c r="BH120" s="143">
        <v>0</v>
      </c>
      <c r="BI120" s="143">
        <v>12.4</v>
      </c>
      <c r="BJ120" s="143">
        <v>13.67</v>
      </c>
      <c r="BK120" s="143">
        <v>10.83</v>
      </c>
      <c r="BL120" s="143">
        <v>0.21</v>
      </c>
      <c r="BM120" s="143">
        <v>2.2999999999999998</v>
      </c>
      <c r="BN120" s="143">
        <v>0.47</v>
      </c>
      <c r="BO120" s="143">
        <v>0</v>
      </c>
      <c r="BP120" s="143">
        <v>0</v>
      </c>
      <c r="BQ120" s="143">
        <v>0</v>
      </c>
      <c r="BR120" s="124">
        <f t="shared" si="89"/>
        <v>97.029999999999987</v>
      </c>
      <c r="BS120" s="124"/>
      <c r="BT120" s="42">
        <v>5.8392949250787121</v>
      </c>
      <c r="BU120" s="42">
        <v>2.1607050749212879</v>
      </c>
      <c r="BV120" s="42">
        <v>0</v>
      </c>
      <c r="BW120" s="42">
        <v>8</v>
      </c>
      <c r="BX120" s="42">
        <v>0.4517775107121409</v>
      </c>
      <c r="BY120" s="42">
        <v>0.18916941537366944</v>
      </c>
      <c r="BZ120" s="42">
        <v>0</v>
      </c>
      <c r="CA120" s="42">
        <v>0.95012736890700467</v>
      </c>
      <c r="CB120" s="42">
        <v>2.9617215092367153</v>
      </c>
      <c r="CC120" s="42">
        <v>0.44720419577046933</v>
      </c>
      <c r="CD120" s="42">
        <v>0</v>
      </c>
      <c r="CE120" s="42">
        <v>5</v>
      </c>
      <c r="CF120" s="42">
        <v>0</v>
      </c>
      <c r="CG120" s="42">
        <v>0.11012172710369761</v>
      </c>
      <c r="CH120" s="42">
        <v>2.5853337374072902E-2</v>
      </c>
      <c r="CI120" s="42">
        <v>1.6865878004568475</v>
      </c>
      <c r="CJ120" s="42">
        <v>0.17743713506538183</v>
      </c>
      <c r="CK120" s="42">
        <v>2</v>
      </c>
      <c r="CL120" s="42">
        <v>0.47075203386641185</v>
      </c>
      <c r="CM120" s="42">
        <v>8.7146465753775104E-2</v>
      </c>
      <c r="CN120" s="42">
        <v>0.55789849962018701</v>
      </c>
      <c r="CO120" s="24" t="s">
        <v>622</v>
      </c>
      <c r="CP120" s="24" t="s">
        <v>624</v>
      </c>
      <c r="CQ120" s="40">
        <v>0.84162591336830661</v>
      </c>
      <c r="CR120" s="42">
        <v>0.50887686698129153</v>
      </c>
      <c r="CS120" s="40">
        <v>0.37679365258004616</v>
      </c>
      <c r="CT120" s="40" t="s">
        <v>606</v>
      </c>
      <c r="CU120" s="40"/>
    </row>
    <row r="121" spans="1:99" ht="10.5" customHeight="1">
      <c r="A121" s="27" t="s">
        <v>303</v>
      </c>
      <c r="B121" s="28" t="s">
        <v>297</v>
      </c>
      <c r="C121" s="27"/>
      <c r="D121" s="27">
        <v>700</v>
      </c>
      <c r="E121" s="27">
        <v>920</v>
      </c>
      <c r="F121" s="28" t="s">
        <v>299</v>
      </c>
      <c r="G121" s="28">
        <v>58.6</v>
      </c>
      <c r="H121" s="28">
        <v>0.49</v>
      </c>
      <c r="I121" s="28">
        <v>16.2</v>
      </c>
      <c r="J121" s="28">
        <v>2.9</v>
      </c>
      <c r="K121" s="28">
        <v>0.16</v>
      </c>
      <c r="L121" s="28">
        <v>1.5</v>
      </c>
      <c r="M121" s="28">
        <v>4.5999999999999996</v>
      </c>
      <c r="N121" s="28">
        <v>3.5</v>
      </c>
      <c r="O121" s="28">
        <v>1.59</v>
      </c>
      <c r="P121" s="28">
        <v>0.24</v>
      </c>
      <c r="Q121" s="29">
        <f t="shared" si="53"/>
        <v>89.78</v>
      </c>
      <c r="R121" s="29"/>
      <c r="S121" s="29">
        <f t="shared" si="90"/>
        <v>65.270661617286706</v>
      </c>
      <c r="T121" s="29">
        <f t="shared" si="91"/>
        <v>0.54577856983738016</v>
      </c>
      <c r="U121" s="29">
        <f t="shared" si="92"/>
        <v>18.044107819113385</v>
      </c>
      <c r="V121" s="29">
        <f t="shared" si="93"/>
        <v>3.2301180663844948</v>
      </c>
      <c r="W121" s="29">
        <f t="shared" si="94"/>
        <v>0.17821341055914458</v>
      </c>
      <c r="X121" s="29">
        <f t="shared" si="95"/>
        <v>1.6707507239919803</v>
      </c>
      <c r="Y121" s="29">
        <f t="shared" si="96"/>
        <v>5.1236355535754061</v>
      </c>
      <c r="Z121" s="29">
        <f t="shared" si="97"/>
        <v>3.8984183559812875</v>
      </c>
      <c r="AA121" s="29">
        <f t="shared" si="98"/>
        <v>1.7709957674314996</v>
      </c>
      <c r="AB121" s="29">
        <f t="shared" si="99"/>
        <v>0.26732011583871684</v>
      </c>
      <c r="AC121" s="29">
        <f t="shared" si="64"/>
        <v>100.00000000000001</v>
      </c>
      <c r="AD121" s="26"/>
      <c r="AE121" s="42">
        <f t="shared" si="65"/>
        <v>0.97529637525942725</v>
      </c>
      <c r="AF121" s="42">
        <f t="shared" si="66"/>
        <v>6.1352919522498998E-3</v>
      </c>
      <c r="AG121" s="42">
        <f t="shared" si="67"/>
        <v>0.31776769839561442</v>
      </c>
      <c r="AH121" s="42">
        <f t="shared" si="68"/>
        <v>4.0365011051661646E-2</v>
      </c>
      <c r="AI121" s="42">
        <f t="shared" si="69"/>
        <v>2.2555082295107622E-3</v>
      </c>
      <c r="AJ121" s="42">
        <f t="shared" si="70"/>
        <v>3.7216780301902522E-2</v>
      </c>
      <c r="AK121" s="42">
        <f t="shared" si="71"/>
        <v>8.2029480682057287E-2</v>
      </c>
      <c r="AL121" s="42">
        <f t="shared" si="72"/>
        <v>0.11294158951411559</v>
      </c>
      <c r="AM121" s="42">
        <f t="shared" si="73"/>
        <v>3.3759395303409913E-2</v>
      </c>
      <c r="AN121" s="42">
        <f t="shared" si="74"/>
        <v>3.3816028966810411E-3</v>
      </c>
      <c r="AO121" s="42">
        <f t="shared" si="75"/>
        <v>1.6111487335866301</v>
      </c>
      <c r="AP121" s="42">
        <f t="shared" si="76"/>
        <v>0.60534223497062778</v>
      </c>
      <c r="AQ121" s="42">
        <f t="shared" si="77"/>
        <v>3.8080233217152636E-3</v>
      </c>
      <c r="AR121" s="42">
        <f t="shared" si="78"/>
        <v>0.19723051743846237</v>
      </c>
      <c r="AS121" s="42">
        <f t="shared" si="79"/>
        <v>2.5053559742931861E-2</v>
      </c>
      <c r="AT121" s="42">
        <f t="shared" si="80"/>
        <v>1.3999379340290344E-3</v>
      </c>
      <c r="AU121" s="42">
        <f t="shared" si="81"/>
        <v>2.3099531114705373E-2</v>
      </c>
      <c r="AV121" s="42">
        <f t="shared" si="82"/>
        <v>5.0913661148743738E-2</v>
      </c>
      <c r="AW121" s="42">
        <f t="shared" si="83"/>
        <v>7.0100039282340293E-2</v>
      </c>
      <c r="AX121" s="42">
        <f t="shared" si="84"/>
        <v>2.0953618123298295E-2</v>
      </c>
      <c r="AY121" s="42">
        <f t="shared" si="85"/>
        <v>2.0988769231460994E-3</v>
      </c>
      <c r="AZ121" s="42">
        <f t="shared" si="86"/>
        <v>0.69639589237626642</v>
      </c>
      <c r="BA121" s="42">
        <f t="shared" si="87"/>
        <v>1.0845917009537278</v>
      </c>
      <c r="BB121" s="42">
        <f t="shared" si="88"/>
        <v>0.47971024711577187</v>
      </c>
      <c r="BC121" s="42"/>
      <c r="BD121" s="27" t="s">
        <v>303</v>
      </c>
      <c r="BE121" s="142">
        <v>42.84</v>
      </c>
      <c r="BF121" s="142">
        <v>2.1</v>
      </c>
      <c r="BG121" s="142">
        <v>12.42</v>
      </c>
      <c r="BH121" s="142">
        <v>0</v>
      </c>
      <c r="BI121" s="142">
        <v>10.66</v>
      </c>
      <c r="BJ121" s="142">
        <v>15.1</v>
      </c>
      <c r="BK121" s="142">
        <v>10.71</v>
      </c>
      <c r="BL121" s="142">
        <v>0.33</v>
      </c>
      <c r="BM121" s="142">
        <v>2.15</v>
      </c>
      <c r="BN121" s="142">
        <v>0.39</v>
      </c>
      <c r="BO121" s="142">
        <v>0</v>
      </c>
      <c r="BP121" s="142">
        <v>0</v>
      </c>
      <c r="BQ121" s="142">
        <v>0</v>
      </c>
      <c r="BR121" s="124">
        <f t="shared" si="89"/>
        <v>96.700000000000017</v>
      </c>
      <c r="BS121" s="124"/>
      <c r="BT121" s="42">
        <v>6.2074794702021832</v>
      </c>
      <c r="BU121" s="42">
        <v>1.7925205297978168</v>
      </c>
      <c r="BV121" s="42">
        <v>0</v>
      </c>
      <c r="BW121" s="42">
        <v>8</v>
      </c>
      <c r="BX121" s="42">
        <v>0.32834145218074129</v>
      </c>
      <c r="BY121" s="42">
        <v>0.22889239534448572</v>
      </c>
      <c r="BZ121" s="42">
        <v>0</v>
      </c>
      <c r="CA121" s="42">
        <v>0.70407149467951058</v>
      </c>
      <c r="CB121" s="42">
        <v>3.2610683607290811</v>
      </c>
      <c r="CC121" s="42">
        <v>0.47762629706618132</v>
      </c>
      <c r="CD121" s="42">
        <v>0</v>
      </c>
      <c r="CE121" s="42">
        <v>5</v>
      </c>
      <c r="CF121" s="42">
        <v>0</v>
      </c>
      <c r="CG121" s="42">
        <v>0.11007649283054266</v>
      </c>
      <c r="CH121" s="42">
        <v>4.0496595065811117E-2</v>
      </c>
      <c r="CI121" s="42">
        <v>1.6625595870619967</v>
      </c>
      <c r="CJ121" s="42">
        <v>0.18686732504164949</v>
      </c>
      <c r="CK121" s="42">
        <v>2</v>
      </c>
      <c r="CL121" s="42">
        <v>0.41710862341328436</v>
      </c>
      <c r="CM121" s="42">
        <v>7.2081493876967426E-2</v>
      </c>
      <c r="CN121" s="42">
        <v>0.4891901172902518</v>
      </c>
      <c r="CO121" s="24" t="s">
        <v>622</v>
      </c>
      <c r="CP121" s="24" t="s">
        <v>332</v>
      </c>
      <c r="CQ121" s="40">
        <v>0.84730118604189686</v>
      </c>
      <c r="CR121" s="42">
        <v>0.3960406781970795</v>
      </c>
      <c r="CS121" s="40">
        <v>0.36515186115551501</v>
      </c>
      <c r="CT121" s="40" t="s">
        <v>606</v>
      </c>
      <c r="CU121" s="40"/>
    </row>
    <row r="122" spans="1:99" ht="10.5" customHeight="1">
      <c r="A122" s="16" t="s">
        <v>70</v>
      </c>
      <c r="B122" s="17" t="s">
        <v>69</v>
      </c>
      <c r="C122" s="85">
        <v>0.93000000715255704</v>
      </c>
      <c r="D122" s="25">
        <f t="shared" ref="D122:D129" si="101">C122*1000</f>
        <v>930.00000715255703</v>
      </c>
      <c r="E122" s="16">
        <v>1000</v>
      </c>
      <c r="F122" s="17" t="s">
        <v>59</v>
      </c>
      <c r="G122" s="18">
        <v>56.169998168945298</v>
      </c>
      <c r="H122" s="18">
        <v>0.83999997377395597</v>
      </c>
      <c r="I122" s="18">
        <v>17.909999847412099</v>
      </c>
      <c r="J122" s="18">
        <v>6.8200001716613796</v>
      </c>
      <c r="K122" s="18">
        <v>0.10000000149011599</v>
      </c>
      <c r="L122" s="18">
        <v>1.9700000286102299</v>
      </c>
      <c r="M122" s="18">
        <v>5.3800001144409197</v>
      </c>
      <c r="N122" s="18">
        <v>3.3900001049041801</v>
      </c>
      <c r="O122" s="18">
        <v>2.4500000476837198</v>
      </c>
      <c r="P122" s="18">
        <v>1.0099999904632599</v>
      </c>
      <c r="Q122" s="26">
        <f t="shared" si="53"/>
        <v>96.039998449385138</v>
      </c>
      <c r="R122" s="26"/>
      <c r="S122" s="26">
        <f t="shared" si="90"/>
        <v>58.486046517949433</v>
      </c>
      <c r="T122" s="26">
        <f t="shared" si="91"/>
        <v>0.87463555532713966</v>
      </c>
      <c r="U122" s="26">
        <f t="shared" si="92"/>
        <v>18.648479942293005</v>
      </c>
      <c r="V122" s="26">
        <f t="shared" si="93"/>
        <v>7.1012081234628983</v>
      </c>
      <c r="W122" s="26">
        <f t="shared" si="94"/>
        <v>0.10412328519852887</v>
      </c>
      <c r="X122" s="26">
        <f t="shared" si="95"/>
        <v>2.0512287176352428</v>
      </c>
      <c r="Y122" s="26">
        <f t="shared" si="96"/>
        <v>5.601832779366692</v>
      </c>
      <c r="Z122" s="26">
        <f t="shared" si="97"/>
        <v>3.5297794248619998</v>
      </c>
      <c r="AA122" s="26">
        <f t="shared" si="98"/>
        <v>2.5510204990006486</v>
      </c>
      <c r="AB122" s="26">
        <f t="shared" si="99"/>
        <v>1.0516451549044419</v>
      </c>
      <c r="AC122" s="26">
        <f t="shared" si="64"/>
        <v>100</v>
      </c>
      <c r="AD122" s="26"/>
      <c r="AE122" s="42">
        <f t="shared" si="65"/>
        <v>0.93485316744882274</v>
      </c>
      <c r="AF122" s="42">
        <f t="shared" si="66"/>
        <v>1.0517643018337712E-2</v>
      </c>
      <c r="AG122" s="42">
        <f t="shared" si="67"/>
        <v>0.35130984134431781</v>
      </c>
      <c r="AH122" s="42">
        <f t="shared" si="68"/>
        <v>9.4927373207395152E-2</v>
      </c>
      <c r="AI122" s="42">
        <f t="shared" si="69"/>
        <v>1.4096926644502821E-3</v>
      </c>
      <c r="AJ122" s="42">
        <f t="shared" si="70"/>
        <v>4.8878038839685736E-2</v>
      </c>
      <c r="AK122" s="42">
        <f t="shared" si="71"/>
        <v>9.5938829447173357E-2</v>
      </c>
      <c r="AL122" s="42">
        <f t="shared" si="72"/>
        <v>0.1093920000859705</v>
      </c>
      <c r="AM122" s="42">
        <f t="shared" si="73"/>
        <v>5.2019195033413727E-2</v>
      </c>
      <c r="AN122" s="42">
        <f t="shared" si="74"/>
        <v>1.4230912055826599E-2</v>
      </c>
      <c r="AO122" s="42">
        <f t="shared" si="75"/>
        <v>1.7134766931453935</v>
      </c>
      <c r="AP122" s="42">
        <f t="shared" si="76"/>
        <v>0.54558849337643001</v>
      </c>
      <c r="AQ122" s="42">
        <f t="shared" si="77"/>
        <v>6.138188549872069E-3</v>
      </c>
      <c r="AR122" s="42">
        <f t="shared" si="78"/>
        <v>0.20502749920655508</v>
      </c>
      <c r="AS122" s="42">
        <f t="shared" si="79"/>
        <v>5.5400446114699665E-2</v>
      </c>
      <c r="AT122" s="42">
        <f t="shared" si="80"/>
        <v>8.2270898115488142E-4</v>
      </c>
      <c r="AU122" s="42">
        <f t="shared" si="81"/>
        <v>2.8525651405249836E-2</v>
      </c>
      <c r="AV122" s="42">
        <f t="shared" si="82"/>
        <v>5.5990740831764946E-2</v>
      </c>
      <c r="AW122" s="42">
        <f t="shared" si="83"/>
        <v>6.3842129002152859E-2</v>
      </c>
      <c r="AX122" s="42">
        <f t="shared" si="84"/>
        <v>3.0358857661450401E-2</v>
      </c>
      <c r="AY122" s="42">
        <f t="shared" si="85"/>
        <v>8.3052848706702924E-3</v>
      </c>
      <c r="AZ122" s="42">
        <f t="shared" si="86"/>
        <v>0.63978948004003322</v>
      </c>
      <c r="BA122" s="42">
        <f t="shared" si="87"/>
        <v>1.9421272919469181</v>
      </c>
      <c r="BB122" s="42">
        <f t="shared" si="88"/>
        <v>0.33989012057267642</v>
      </c>
      <c r="BC122" s="43"/>
      <c r="BD122" s="16" t="s">
        <v>70</v>
      </c>
      <c r="BE122" s="122">
        <v>41.860000610351598</v>
      </c>
      <c r="BF122" s="122">
        <v>4.1599998474121103</v>
      </c>
      <c r="BG122" s="122">
        <v>13.949999809265099</v>
      </c>
      <c r="BH122" s="122"/>
      <c r="BI122" s="122">
        <v>12.560000419616699</v>
      </c>
      <c r="BJ122" s="122">
        <v>11.710000038146999</v>
      </c>
      <c r="BK122" s="122">
        <v>10.3800001144409</v>
      </c>
      <c r="BL122" s="122">
        <v>0.15000000596046401</v>
      </c>
      <c r="BM122" s="122">
        <v>2.46000003814697</v>
      </c>
      <c r="BN122" s="122">
        <v>0.88999998569488503</v>
      </c>
      <c r="BO122" s="124">
        <v>0</v>
      </c>
      <c r="BP122" s="124">
        <v>0</v>
      </c>
      <c r="BQ122" s="124">
        <v>0</v>
      </c>
      <c r="BR122" s="124">
        <f t="shared" si="89"/>
        <v>98.120000869035735</v>
      </c>
      <c r="BS122" s="124"/>
      <c r="BT122" s="42">
        <v>6.0487549708525021</v>
      </c>
      <c r="BU122" s="42">
        <v>1.9512450291474979</v>
      </c>
      <c r="BV122" s="42">
        <v>0</v>
      </c>
      <c r="BW122" s="42">
        <v>8</v>
      </c>
      <c r="BX122" s="42">
        <v>0.42431464779748307</v>
      </c>
      <c r="BY122" s="42">
        <v>0.45217475916408628</v>
      </c>
      <c r="BZ122" s="42">
        <v>0</v>
      </c>
      <c r="CA122" s="42">
        <v>0.68632534139105417</v>
      </c>
      <c r="CB122" s="42">
        <v>2.5219750398291603</v>
      </c>
      <c r="CC122" s="42">
        <v>0.83149376668984898</v>
      </c>
      <c r="CD122" s="42">
        <v>1.8356791614708677E-2</v>
      </c>
      <c r="CE122" s="42">
        <v>4.9346403464863418</v>
      </c>
      <c r="CF122" s="42">
        <v>0</v>
      </c>
      <c r="CG122" s="42">
        <v>0</v>
      </c>
      <c r="CH122" s="42">
        <v>0</v>
      </c>
      <c r="CI122" s="42">
        <v>1.6068895965638816</v>
      </c>
      <c r="CJ122" s="42">
        <v>0.39311040343611836</v>
      </c>
      <c r="CK122" s="42">
        <v>2</v>
      </c>
      <c r="CL122" s="42">
        <v>0.29604510264684336</v>
      </c>
      <c r="CM122" s="42">
        <v>0.16404012944737567</v>
      </c>
      <c r="CN122" s="42">
        <v>0.46008523209421903</v>
      </c>
      <c r="CO122" s="24" t="s">
        <v>622</v>
      </c>
      <c r="CP122" s="24" t="s">
        <v>332</v>
      </c>
      <c r="CQ122" s="40">
        <v>0.75204964928450857</v>
      </c>
      <c r="CR122" s="42">
        <v>0.60171701940786526</v>
      </c>
      <c r="CS122" s="40">
        <v>0.30982367731656968</v>
      </c>
      <c r="CT122" s="40" t="s">
        <v>606</v>
      </c>
      <c r="CU122" s="40"/>
    </row>
    <row r="123" spans="1:99" ht="10.5" customHeight="1">
      <c r="A123" s="12">
        <v>4502</v>
      </c>
      <c r="B123" s="13" t="s">
        <v>3</v>
      </c>
      <c r="C123" s="86">
        <v>1</v>
      </c>
      <c r="D123" s="25">
        <f t="shared" si="101"/>
        <v>1000</v>
      </c>
      <c r="E123" s="12">
        <v>900</v>
      </c>
      <c r="F123" s="14" t="s">
        <v>5</v>
      </c>
      <c r="G123" s="15">
        <v>66.599999999999994</v>
      </c>
      <c r="H123" s="15">
        <v>0.2</v>
      </c>
      <c r="I123" s="15">
        <v>19</v>
      </c>
      <c r="J123" s="15">
        <v>2.6</v>
      </c>
      <c r="K123" s="15"/>
      <c r="L123" s="15">
        <v>1</v>
      </c>
      <c r="M123" s="15">
        <v>5.6</v>
      </c>
      <c r="N123" s="15">
        <v>4.0999999999999996</v>
      </c>
      <c r="O123" s="15">
        <v>1.4</v>
      </c>
      <c r="P123" s="15"/>
      <c r="Q123" s="26">
        <f t="shared" si="53"/>
        <v>100.49999999999999</v>
      </c>
      <c r="R123" s="26"/>
      <c r="S123" s="26">
        <f t="shared" si="90"/>
        <v>66.268656716417922</v>
      </c>
      <c r="T123" s="26">
        <f t="shared" si="91"/>
        <v>0.19900497512437815</v>
      </c>
      <c r="U123" s="26">
        <f t="shared" si="92"/>
        <v>18.905472636815922</v>
      </c>
      <c r="V123" s="26">
        <f t="shared" si="93"/>
        <v>2.5870646766169161</v>
      </c>
      <c r="W123" s="26">
        <f t="shared" si="94"/>
        <v>0</v>
      </c>
      <c r="X123" s="26">
        <f t="shared" si="95"/>
        <v>0.99502487562189068</v>
      </c>
      <c r="Y123" s="26">
        <f t="shared" si="96"/>
        <v>5.5721393034825875</v>
      </c>
      <c r="Z123" s="26">
        <f t="shared" si="97"/>
        <v>4.0796019900497509</v>
      </c>
      <c r="AA123" s="26">
        <f t="shared" si="98"/>
        <v>1.3930348258706469</v>
      </c>
      <c r="AB123" s="26">
        <f t="shared" si="99"/>
        <v>0</v>
      </c>
      <c r="AC123" s="26">
        <f t="shared" si="64"/>
        <v>100.00000000000001</v>
      </c>
      <c r="AD123" s="26"/>
      <c r="AE123" s="42">
        <f t="shared" si="65"/>
        <v>1.1084426380934786</v>
      </c>
      <c r="AF123" s="42">
        <f t="shared" si="66"/>
        <v>2.5042007968366941E-3</v>
      </c>
      <c r="AG123" s="42">
        <f t="shared" si="67"/>
        <v>0.37269051046399226</v>
      </c>
      <c r="AH123" s="42">
        <f t="shared" si="68"/>
        <v>3.6189320253213891E-2</v>
      </c>
      <c r="AI123" s="42">
        <f t="shared" si="69"/>
        <v>0</v>
      </c>
      <c r="AJ123" s="42">
        <f t="shared" si="70"/>
        <v>2.4811186867935014E-2</v>
      </c>
      <c r="AK123" s="42">
        <f t="shared" si="71"/>
        <v>9.9861976482504528E-2</v>
      </c>
      <c r="AL123" s="42">
        <f t="shared" si="72"/>
        <v>0.13230300485939256</v>
      </c>
      <c r="AM123" s="42">
        <f t="shared" si="73"/>
        <v>2.9725253726272875E-2</v>
      </c>
      <c r="AN123" s="42">
        <f t="shared" si="74"/>
        <v>0</v>
      </c>
      <c r="AO123" s="42">
        <f t="shared" si="75"/>
        <v>1.8065280915436266</v>
      </c>
      <c r="AP123" s="42">
        <f t="shared" si="76"/>
        <v>0.61357619805753816</v>
      </c>
      <c r="AQ123" s="42">
        <f t="shared" si="77"/>
        <v>1.3861953260283521E-3</v>
      </c>
      <c r="AR123" s="42">
        <f t="shared" si="78"/>
        <v>0.20630208420702659</v>
      </c>
      <c r="AS123" s="42">
        <f t="shared" si="79"/>
        <v>2.0032525606779331E-2</v>
      </c>
      <c r="AT123" s="42">
        <f t="shared" si="80"/>
        <v>0</v>
      </c>
      <c r="AU123" s="42">
        <f t="shared" si="81"/>
        <v>1.3734182703317149E-2</v>
      </c>
      <c r="AV123" s="42">
        <f t="shared" si="82"/>
        <v>5.5278396693613174E-2</v>
      </c>
      <c r="AW123" s="42">
        <f t="shared" si="83"/>
        <v>7.3236062853771308E-2</v>
      </c>
      <c r="AX123" s="42">
        <f t="shared" si="84"/>
        <v>1.6454354551925898E-2</v>
      </c>
      <c r="AY123" s="42">
        <f t="shared" si="85"/>
        <v>0</v>
      </c>
      <c r="AZ123" s="42">
        <f t="shared" si="86"/>
        <v>0.70326661546323532</v>
      </c>
      <c r="BA123" s="42">
        <f t="shared" si="87"/>
        <v>1.4585888392136341</v>
      </c>
      <c r="BB123" s="42">
        <f t="shared" si="88"/>
        <v>0.40673738693121392</v>
      </c>
      <c r="BC123" s="43"/>
      <c r="BD123" s="12">
        <v>4502</v>
      </c>
      <c r="BE123" s="122">
        <v>44</v>
      </c>
      <c r="BF123" s="122">
        <v>2.2000000000000002</v>
      </c>
      <c r="BG123" s="122">
        <v>14.7</v>
      </c>
      <c r="BH123" s="122"/>
      <c r="BI123" s="122">
        <v>12.2</v>
      </c>
      <c r="BJ123" s="122">
        <v>12.6</v>
      </c>
      <c r="BK123" s="122">
        <v>11.2</v>
      </c>
      <c r="BL123" s="122"/>
      <c r="BM123" s="122">
        <v>2.6</v>
      </c>
      <c r="BN123" s="122">
        <v>0.5</v>
      </c>
      <c r="BO123" s="122">
        <v>0</v>
      </c>
      <c r="BP123" s="122">
        <v>0</v>
      </c>
      <c r="BQ123" s="122">
        <v>0</v>
      </c>
      <c r="BR123" s="122">
        <f t="shared" si="89"/>
        <v>100</v>
      </c>
      <c r="BS123" s="122"/>
      <c r="BT123" s="42">
        <v>6.1847971151795536</v>
      </c>
      <c r="BU123" s="42">
        <v>1.8152028848204464</v>
      </c>
      <c r="BV123" s="42">
        <v>0</v>
      </c>
      <c r="BW123" s="42">
        <v>8</v>
      </c>
      <c r="BX123" s="42">
        <v>0.61988756535962963</v>
      </c>
      <c r="BY123" s="42">
        <v>0.2326171345185849</v>
      </c>
      <c r="BZ123" s="42">
        <v>0</v>
      </c>
      <c r="CA123" s="42">
        <v>0.70590214445292077</v>
      </c>
      <c r="CB123" s="42">
        <v>2.6397357381248971</v>
      </c>
      <c r="CC123" s="42">
        <v>0.72825325463338442</v>
      </c>
      <c r="CD123" s="42">
        <v>0</v>
      </c>
      <c r="CE123" s="42">
        <v>4.9263958370894168</v>
      </c>
      <c r="CF123" s="42">
        <v>0</v>
      </c>
      <c r="CG123" s="42">
        <v>0</v>
      </c>
      <c r="CH123" s="42">
        <v>0</v>
      </c>
      <c r="CI123" s="42">
        <v>1.6866024346776762</v>
      </c>
      <c r="CJ123" s="42">
        <v>0.31339756532232377</v>
      </c>
      <c r="CK123" s="42">
        <v>2</v>
      </c>
      <c r="CL123" s="42">
        <v>0.3951377213862004</v>
      </c>
      <c r="CM123" s="42">
        <v>8.9647075728010658E-2</v>
      </c>
      <c r="CN123" s="42">
        <v>0.48478479711421107</v>
      </c>
      <c r="CO123" s="24" t="s">
        <v>622</v>
      </c>
      <c r="CP123" s="24" t="s">
        <v>332</v>
      </c>
      <c r="CQ123" s="40">
        <v>0.78377207995654208</v>
      </c>
      <c r="CR123" s="42">
        <v>0.54318631985367327</v>
      </c>
      <c r="CS123" s="40">
        <v>0.37240537240537241</v>
      </c>
      <c r="CT123" s="40" t="s">
        <v>606</v>
      </c>
      <c r="CU123" s="40"/>
    </row>
    <row r="124" spans="1:99" ht="10.5" customHeight="1">
      <c r="A124" s="16" t="s">
        <v>164</v>
      </c>
      <c r="B124" s="17" t="s">
        <v>165</v>
      </c>
      <c r="C124" s="85">
        <v>0.39879998564720198</v>
      </c>
      <c r="D124" s="25">
        <f t="shared" si="101"/>
        <v>398.79998564720199</v>
      </c>
      <c r="E124" s="16">
        <v>949</v>
      </c>
      <c r="F124" s="17" t="s">
        <v>227</v>
      </c>
      <c r="G124" s="18">
        <v>61.700000762939403</v>
      </c>
      <c r="H124" s="18">
        <v>0.62999999523162797</v>
      </c>
      <c r="I124" s="18">
        <v>17.600000381469702</v>
      </c>
      <c r="J124" s="18">
        <v>7.3000001907348597</v>
      </c>
      <c r="K124" s="18">
        <v>0.20000000298023199</v>
      </c>
      <c r="L124" s="18">
        <v>1.8500000238418599</v>
      </c>
      <c r="M124" s="18">
        <v>6.4000000953674299</v>
      </c>
      <c r="N124" s="18">
        <v>3.1300001144409202</v>
      </c>
      <c r="O124" s="18">
        <v>1.21000003814697</v>
      </c>
      <c r="P124" s="18"/>
      <c r="Q124" s="26">
        <f t="shared" si="53"/>
        <v>100.02000160515301</v>
      </c>
      <c r="R124" s="26"/>
      <c r="S124" s="26">
        <f t="shared" si="90"/>
        <v>61.687662240309969</v>
      </c>
      <c r="T124" s="26">
        <f t="shared" si="91"/>
        <v>0.62987401031912249</v>
      </c>
      <c r="U124" s="26">
        <f t="shared" si="92"/>
        <v>17.596480802858689</v>
      </c>
      <c r="V124" s="26">
        <f t="shared" si="93"/>
        <v>7.2985403655090169</v>
      </c>
      <c r="W124" s="26">
        <f t="shared" si="94"/>
        <v>0.1999600077690141</v>
      </c>
      <c r="X124" s="26">
        <f t="shared" si="95"/>
        <v>1.8496300681388393</v>
      </c>
      <c r="Y124" s="26">
        <f t="shared" si="96"/>
        <v>6.3987202486084565</v>
      </c>
      <c r="Z124" s="26">
        <f t="shared" si="97"/>
        <v>3.1293741893718017</v>
      </c>
      <c r="AA124" s="26">
        <f t="shared" si="98"/>
        <v>1.2097580671150789</v>
      </c>
      <c r="AB124" s="26">
        <f t="shared" si="99"/>
        <v>0</v>
      </c>
      <c r="AC124" s="26">
        <f t="shared" si="64"/>
        <v>99.999999999999972</v>
      </c>
      <c r="AD124" s="26"/>
      <c r="AE124" s="42">
        <f t="shared" si="65"/>
        <v>1.0268905648054385</v>
      </c>
      <c r="AF124" s="42">
        <f t="shared" si="66"/>
        <v>7.8882324503307798E-3</v>
      </c>
      <c r="AG124" s="42">
        <f t="shared" si="67"/>
        <v>0.34522911191244215</v>
      </c>
      <c r="AH124" s="42">
        <f t="shared" si="68"/>
        <v>0.10160847875039475</v>
      </c>
      <c r="AI124" s="42">
        <f t="shared" si="69"/>
        <v>2.8193853289005641E-3</v>
      </c>
      <c r="AJ124" s="42">
        <f t="shared" si="70"/>
        <v>4.5900696297224618E-2</v>
      </c>
      <c r="AK124" s="42">
        <f t="shared" si="71"/>
        <v>0.11412797482350161</v>
      </c>
      <c r="AL124" s="42">
        <f t="shared" si="72"/>
        <v>0.10100205374409178</v>
      </c>
      <c r="AM124" s="42">
        <f t="shared" si="73"/>
        <v>2.5691112959084675E-2</v>
      </c>
      <c r="AN124" s="42">
        <f t="shared" si="74"/>
        <v>0</v>
      </c>
      <c r="AO124" s="42">
        <f t="shared" si="75"/>
        <v>1.7711576110714096</v>
      </c>
      <c r="AP124" s="42">
        <f t="shared" si="76"/>
        <v>0.57978497135794216</v>
      </c>
      <c r="AQ124" s="42">
        <f t="shared" si="77"/>
        <v>4.4537156947647514E-3</v>
      </c>
      <c r="AR124" s="42">
        <f t="shared" si="78"/>
        <v>0.19491721671433068</v>
      </c>
      <c r="AS124" s="42">
        <f t="shared" si="79"/>
        <v>5.7368400257123191E-2</v>
      </c>
      <c r="AT124" s="42">
        <f t="shared" si="80"/>
        <v>1.5918319811160453E-3</v>
      </c>
      <c r="AU124" s="42">
        <f t="shared" si="81"/>
        <v>2.5915647489699319E-2</v>
      </c>
      <c r="AV124" s="42">
        <f t="shared" si="82"/>
        <v>6.4436938931969612E-2</v>
      </c>
      <c r="AW124" s="42">
        <f t="shared" si="83"/>
        <v>5.7026011187673788E-2</v>
      </c>
      <c r="AX124" s="42">
        <f t="shared" si="84"/>
        <v>1.4505266385380347E-2</v>
      </c>
      <c r="AY124" s="42">
        <f t="shared" si="85"/>
        <v>0</v>
      </c>
      <c r="AZ124" s="42">
        <f t="shared" si="86"/>
        <v>0.65131624893099627</v>
      </c>
      <c r="BA124" s="42">
        <f t="shared" si="87"/>
        <v>2.2136587665781988</v>
      </c>
      <c r="BB124" s="42">
        <f t="shared" si="88"/>
        <v>0.31117180529554733</v>
      </c>
      <c r="BC124" s="43"/>
      <c r="BD124" s="16" t="s">
        <v>164</v>
      </c>
      <c r="BE124" s="122">
        <v>41.900001525878899</v>
      </c>
      <c r="BF124" s="122">
        <v>1.75</v>
      </c>
      <c r="BG124" s="122">
        <v>12.8999996185303</v>
      </c>
      <c r="BH124" s="122"/>
      <c r="BI124" s="122">
        <v>12.199999809265099</v>
      </c>
      <c r="BJ124" s="122">
        <v>13.3999996185303</v>
      </c>
      <c r="BK124" s="122">
        <v>11.5</v>
      </c>
      <c r="BL124" s="122">
        <v>0.21999999880790699</v>
      </c>
      <c r="BM124" s="122">
        <v>2.1500000953674299</v>
      </c>
      <c r="BN124" s="122">
        <v>0.33000001311302202</v>
      </c>
      <c r="BO124" s="122">
        <v>0</v>
      </c>
      <c r="BP124" s="122">
        <v>0</v>
      </c>
      <c r="BQ124" s="122">
        <v>0</v>
      </c>
      <c r="BR124" s="122">
        <f t="shared" si="89"/>
        <v>96.350000679492965</v>
      </c>
      <c r="BS124" s="122"/>
      <c r="BT124" s="42">
        <v>6.1328269338478956</v>
      </c>
      <c r="BU124" s="42">
        <v>1.8671730661521044</v>
      </c>
      <c r="BV124" s="42">
        <v>0</v>
      </c>
      <c r="BW124" s="42">
        <v>8</v>
      </c>
      <c r="BX124" s="42">
        <v>0.35798747226200334</v>
      </c>
      <c r="BY124" s="42">
        <v>0.19267748048298888</v>
      </c>
      <c r="BZ124" s="42">
        <v>0</v>
      </c>
      <c r="CA124" s="42">
        <v>0.85636738040326321</v>
      </c>
      <c r="CB124" s="42">
        <v>2.9232676618530418</v>
      </c>
      <c r="CC124" s="42">
        <v>0.63701180772991428</v>
      </c>
      <c r="CD124" s="42">
        <v>2.7271441155209575E-2</v>
      </c>
      <c r="CE124" s="42">
        <v>4.9945832438864217</v>
      </c>
      <c r="CF124" s="42">
        <v>0</v>
      </c>
      <c r="CG124" s="42">
        <v>0</v>
      </c>
      <c r="CH124" s="42">
        <v>0</v>
      </c>
      <c r="CI124" s="42">
        <v>1.8032935521808411</v>
      </c>
      <c r="CJ124" s="42">
        <v>0.19670644781915891</v>
      </c>
      <c r="CK124" s="42">
        <v>2</v>
      </c>
      <c r="CL124" s="42">
        <v>0.41339282091753882</v>
      </c>
      <c r="CM124" s="42">
        <v>6.1610391649636595E-2</v>
      </c>
      <c r="CN124" s="42">
        <v>0.47500321256717543</v>
      </c>
      <c r="CO124" s="24" t="s">
        <v>622</v>
      </c>
      <c r="CP124" s="24" t="s">
        <v>332</v>
      </c>
      <c r="CQ124" s="40">
        <v>0.82107814479953378</v>
      </c>
      <c r="CR124" s="42">
        <v>0.51075729238755629</v>
      </c>
      <c r="CS124" s="40">
        <v>0.23072991198958284</v>
      </c>
      <c r="CT124" s="40" t="s">
        <v>606</v>
      </c>
      <c r="CU124" s="40"/>
    </row>
    <row r="125" spans="1:99" ht="10.5" customHeight="1">
      <c r="A125" s="16" t="s">
        <v>162</v>
      </c>
      <c r="B125" s="17" t="s">
        <v>163</v>
      </c>
      <c r="C125" s="85">
        <v>0.39879998564720198</v>
      </c>
      <c r="D125" s="25">
        <f t="shared" si="101"/>
        <v>398.79998564720199</v>
      </c>
      <c r="E125" s="16">
        <v>949</v>
      </c>
      <c r="F125" s="17" t="s">
        <v>227</v>
      </c>
      <c r="G125" s="18">
        <v>62.099998474121101</v>
      </c>
      <c r="H125" s="18">
        <v>0.57999998331070002</v>
      </c>
      <c r="I125" s="18">
        <v>17.600000381469702</v>
      </c>
      <c r="J125" s="18">
        <v>7.1199998855590803</v>
      </c>
      <c r="K125" s="18">
        <v>0.20000000298023199</v>
      </c>
      <c r="L125" s="18">
        <v>1.6399999856948899</v>
      </c>
      <c r="M125" s="18">
        <v>5.75</v>
      </c>
      <c r="N125" s="18">
        <v>3.4800000190734899</v>
      </c>
      <c r="O125" s="18">
        <v>1.5299999713897701</v>
      </c>
      <c r="P125" s="18"/>
      <c r="Q125" s="26">
        <f t="shared" si="53"/>
        <v>99.999998703598962</v>
      </c>
      <c r="R125" s="26"/>
      <c r="S125" s="26">
        <f t="shared" si="90"/>
        <v>62.099999279186136</v>
      </c>
      <c r="T125" s="26">
        <f t="shared" si="91"/>
        <v>0.5799999908298259</v>
      </c>
      <c r="U125" s="26">
        <f t="shared" si="92"/>
        <v>17.600000609636293</v>
      </c>
      <c r="V125" s="26">
        <f t="shared" si="93"/>
        <v>7.1199999778628342</v>
      </c>
      <c r="W125" s="26">
        <f t="shared" si="94"/>
        <v>0.20000000557303413</v>
      </c>
      <c r="X125" s="26">
        <f t="shared" si="95"/>
        <v>1.6400000069558669</v>
      </c>
      <c r="Y125" s="26">
        <f t="shared" si="96"/>
        <v>5.7500000745430606</v>
      </c>
      <c r="Z125" s="26">
        <f t="shared" si="97"/>
        <v>3.4800000641882467</v>
      </c>
      <c r="AA125" s="26">
        <f t="shared" si="98"/>
        <v>1.529999991224706</v>
      </c>
      <c r="AB125" s="26">
        <f t="shared" si="99"/>
        <v>0</v>
      </c>
      <c r="AC125" s="26">
        <f t="shared" si="64"/>
        <v>100</v>
      </c>
      <c r="AD125" s="26"/>
      <c r="AE125" s="42">
        <f t="shared" si="65"/>
        <v>1.0335478398536906</v>
      </c>
      <c r="AF125" s="42">
        <f t="shared" si="66"/>
        <v>7.2621821018596204E-3</v>
      </c>
      <c r="AG125" s="42">
        <f t="shared" si="67"/>
        <v>0.34522911191244215</v>
      </c>
      <c r="AH125" s="42">
        <f t="shared" si="68"/>
        <v>9.9103060023593786E-2</v>
      </c>
      <c r="AI125" s="42">
        <f t="shared" si="69"/>
        <v>2.8193853289005641E-3</v>
      </c>
      <c r="AJ125" s="42">
        <f t="shared" si="70"/>
        <v>4.0690346108486666E-2</v>
      </c>
      <c r="AK125" s="42">
        <f t="shared" si="71"/>
        <v>0.10253685085257161</v>
      </c>
      <c r="AL125" s="42">
        <f t="shared" si="72"/>
        <v>0.1122962096180893</v>
      </c>
      <c r="AM125" s="42">
        <f t="shared" si="73"/>
        <v>3.2485455250536546E-2</v>
      </c>
      <c r="AN125" s="42">
        <f t="shared" si="74"/>
        <v>0</v>
      </c>
      <c r="AO125" s="42">
        <f t="shared" si="75"/>
        <v>1.7759704410501709</v>
      </c>
      <c r="AP125" s="42">
        <f t="shared" si="76"/>
        <v>0.58196229845049152</v>
      </c>
      <c r="AQ125" s="42">
        <f t="shared" si="77"/>
        <v>4.0891345565218585E-3</v>
      </c>
      <c r="AR125" s="42">
        <f t="shared" si="78"/>
        <v>0.19438899653549441</v>
      </c>
      <c r="AS125" s="42">
        <f t="shared" si="79"/>
        <v>5.5802201282692483E-2</v>
      </c>
      <c r="AT125" s="42">
        <f t="shared" si="80"/>
        <v>1.5875181611882002E-3</v>
      </c>
      <c r="AU125" s="42">
        <f t="shared" si="81"/>
        <v>2.2911612247569591E-2</v>
      </c>
      <c r="AV125" s="42">
        <f t="shared" si="82"/>
        <v>5.7735674244633987E-2</v>
      </c>
      <c r="AW125" s="42">
        <f t="shared" si="83"/>
        <v>6.3230900144760321E-2</v>
      </c>
      <c r="AX125" s="42">
        <f t="shared" si="84"/>
        <v>1.8291664376647605E-2</v>
      </c>
      <c r="AY125" s="42">
        <f t="shared" si="85"/>
        <v>0</v>
      </c>
      <c r="AZ125" s="42">
        <f t="shared" si="86"/>
        <v>0.66348486297189946</v>
      </c>
      <c r="BA125" s="42">
        <f t="shared" si="87"/>
        <v>2.435542321497338</v>
      </c>
      <c r="BB125" s="42">
        <f t="shared" si="88"/>
        <v>0.29107485992609239</v>
      </c>
      <c r="BC125" s="43"/>
      <c r="BD125" s="16" t="s">
        <v>162</v>
      </c>
      <c r="BE125" s="122">
        <v>42</v>
      </c>
      <c r="BF125" s="122">
        <v>2.6500000953674299</v>
      </c>
      <c r="BG125" s="122">
        <v>12.199999809265099</v>
      </c>
      <c r="BH125" s="122"/>
      <c r="BI125" s="122">
        <v>15</v>
      </c>
      <c r="BJ125" s="122">
        <v>12.199999809265099</v>
      </c>
      <c r="BK125" s="122">
        <v>10.699999809265099</v>
      </c>
      <c r="BL125" s="122">
        <v>0.31000000238418601</v>
      </c>
      <c r="BM125" s="122">
        <v>2.3099999427795401</v>
      </c>
      <c r="BN125" s="122">
        <v>0.37000000476837203</v>
      </c>
      <c r="BO125" s="122">
        <v>0</v>
      </c>
      <c r="BP125" s="122">
        <v>0</v>
      </c>
      <c r="BQ125" s="122">
        <v>0</v>
      </c>
      <c r="BR125" s="122">
        <f t="shared" si="89"/>
        <v>97.739999473094826</v>
      </c>
      <c r="BS125" s="122"/>
      <c r="BT125" s="42">
        <v>6.1288192925714418</v>
      </c>
      <c r="BU125" s="42">
        <v>1.8711807074285582</v>
      </c>
      <c r="BV125" s="42">
        <v>0</v>
      </c>
      <c r="BW125" s="42">
        <v>8</v>
      </c>
      <c r="BX125" s="42">
        <v>0.22685237236273803</v>
      </c>
      <c r="BY125" s="42">
        <v>0.29088388045008506</v>
      </c>
      <c r="BZ125" s="42">
        <v>0</v>
      </c>
      <c r="CA125" s="42">
        <v>0.91463771676942685</v>
      </c>
      <c r="CB125" s="42">
        <v>2.6534106977823901</v>
      </c>
      <c r="CC125" s="42">
        <v>0.9142153326353597</v>
      </c>
      <c r="CD125" s="42">
        <v>0</v>
      </c>
      <c r="CE125" s="42">
        <v>5</v>
      </c>
      <c r="CF125" s="42">
        <v>0</v>
      </c>
      <c r="CG125" s="42">
        <v>1.7002789125666329E-3</v>
      </c>
      <c r="CH125" s="42">
        <v>3.8311394752838845E-2</v>
      </c>
      <c r="CI125" s="42">
        <v>1.6727583829703336</v>
      </c>
      <c r="CJ125" s="42">
        <v>0.28722994336426089</v>
      </c>
      <c r="CK125" s="42">
        <v>2</v>
      </c>
      <c r="CL125" s="42">
        <v>0.3662839877644718</v>
      </c>
      <c r="CM125" s="42">
        <v>6.8868812996009304E-2</v>
      </c>
      <c r="CN125" s="42">
        <v>0.43515280076048113</v>
      </c>
      <c r="CO125" s="24" t="s">
        <v>622</v>
      </c>
      <c r="CP125" s="24" t="s">
        <v>332</v>
      </c>
      <c r="CQ125" s="40">
        <v>0.74339258107231676</v>
      </c>
      <c r="CR125" s="42">
        <v>0.68974883134484133</v>
      </c>
      <c r="CS125" s="40">
        <v>0.28320133272034181</v>
      </c>
      <c r="CT125" s="40" t="s">
        <v>606</v>
      </c>
      <c r="CU125" s="40"/>
    </row>
    <row r="126" spans="1:99" ht="10.5" customHeight="1">
      <c r="A126" s="16" t="s">
        <v>160</v>
      </c>
      <c r="B126" s="17" t="s">
        <v>161</v>
      </c>
      <c r="C126" s="85">
        <v>0.42699998617172202</v>
      </c>
      <c r="D126" s="25">
        <f t="shared" si="101"/>
        <v>426.99998617172201</v>
      </c>
      <c r="E126" s="16">
        <v>1000</v>
      </c>
      <c r="F126" s="17" t="s">
        <v>227</v>
      </c>
      <c r="G126" s="18">
        <v>56.400001525878899</v>
      </c>
      <c r="H126" s="18">
        <v>0.85000002384185802</v>
      </c>
      <c r="I126" s="18">
        <v>18.700000762939499</v>
      </c>
      <c r="J126" s="18">
        <v>8.3599996566772496</v>
      </c>
      <c r="K126" s="18">
        <v>3.9999999105930301E-2</v>
      </c>
      <c r="L126" s="18">
        <v>3.5199999809265101</v>
      </c>
      <c r="M126" s="18">
        <v>7.4400000572204599</v>
      </c>
      <c r="N126" s="18">
        <v>3.7400000095367401</v>
      </c>
      <c r="O126" s="18">
        <v>0.93999999761581399</v>
      </c>
      <c r="P126" s="18"/>
      <c r="Q126" s="26">
        <f t="shared" si="53"/>
        <v>99.990002013742966</v>
      </c>
      <c r="R126" s="26"/>
      <c r="S126" s="26">
        <f t="shared" si="90"/>
        <v>56.405640954109678</v>
      </c>
      <c r="T126" s="26">
        <f t="shared" si="91"/>
        <v>0.85008501522485325</v>
      </c>
      <c r="U126" s="26">
        <f t="shared" si="92"/>
        <v>18.701870573389236</v>
      </c>
      <c r="V126" s="26">
        <f t="shared" si="93"/>
        <v>8.360835571868698</v>
      </c>
      <c r="W126" s="26">
        <f t="shared" si="94"/>
        <v>4.0003998700222615E-2</v>
      </c>
      <c r="X126" s="26">
        <f t="shared" si="95"/>
        <v>3.5203519452301935</v>
      </c>
      <c r="Y126" s="26">
        <f t="shared" si="96"/>
        <v>7.4407439817811794</v>
      </c>
      <c r="Z126" s="26">
        <f t="shared" si="97"/>
        <v>3.7403739716123834</v>
      </c>
      <c r="AA126" s="26">
        <f t="shared" si="98"/>
        <v>0.94009398808354572</v>
      </c>
      <c r="AB126" s="26">
        <f t="shared" si="99"/>
        <v>0</v>
      </c>
      <c r="AC126" s="26">
        <f t="shared" si="64"/>
        <v>100</v>
      </c>
      <c r="AD126" s="26"/>
      <c r="AE126" s="42">
        <f t="shared" si="65"/>
        <v>0.9386811783756972</v>
      </c>
      <c r="AF126" s="42">
        <f t="shared" si="66"/>
        <v>1.0642853685079948E-2</v>
      </c>
      <c r="AG126" s="42">
        <f t="shared" si="67"/>
        <v>0.36680593842194559</v>
      </c>
      <c r="AH126" s="42">
        <f t="shared" si="68"/>
        <v>0.116362578804712</v>
      </c>
      <c r="AI126" s="42">
        <f t="shared" si="69"/>
        <v>5.6387704477405584E-4</v>
      </c>
      <c r="AJ126" s="42">
        <f t="shared" si="70"/>
        <v>8.7335377301895334E-2</v>
      </c>
      <c r="AK126" s="42">
        <f t="shared" si="71"/>
        <v>0.13267376977571105</v>
      </c>
      <c r="AL126" s="42">
        <f t="shared" si="72"/>
        <v>0.12068615595996769</v>
      </c>
      <c r="AM126" s="42">
        <f t="shared" si="73"/>
        <v>1.9958384594161407E-2</v>
      </c>
      <c r="AN126" s="42">
        <f t="shared" si="74"/>
        <v>0</v>
      </c>
      <c r="AO126" s="42">
        <f t="shared" si="75"/>
        <v>1.7937101139639442</v>
      </c>
      <c r="AP126" s="42">
        <f t="shared" si="76"/>
        <v>0.52331821684457869</v>
      </c>
      <c r="AQ126" s="42">
        <f t="shared" si="77"/>
        <v>5.9334301580984917E-3</v>
      </c>
      <c r="AR126" s="42">
        <f t="shared" si="78"/>
        <v>0.20449566268617184</v>
      </c>
      <c r="AS126" s="42">
        <f t="shared" si="79"/>
        <v>6.4872566586336944E-2</v>
      </c>
      <c r="AT126" s="42">
        <f t="shared" si="80"/>
        <v>3.1436353086504952E-4</v>
      </c>
      <c r="AU126" s="42">
        <f t="shared" si="81"/>
        <v>4.8689794756685466E-2</v>
      </c>
      <c r="AV126" s="42">
        <f t="shared" si="82"/>
        <v>7.3966115674351351E-2</v>
      </c>
      <c r="AW126" s="42">
        <f t="shared" si="83"/>
        <v>6.7282976786734908E-2</v>
      </c>
      <c r="AX126" s="42">
        <f t="shared" si="84"/>
        <v>1.112687297617735E-2</v>
      </c>
      <c r="AY126" s="42">
        <f t="shared" si="85"/>
        <v>0</v>
      </c>
      <c r="AZ126" s="42">
        <f t="shared" si="86"/>
        <v>0.6017280666074909</v>
      </c>
      <c r="BA126" s="42">
        <f t="shared" si="87"/>
        <v>1.3323647575538293</v>
      </c>
      <c r="BB126" s="42">
        <f t="shared" si="88"/>
        <v>0.42874940412356177</v>
      </c>
      <c r="BC126" s="43"/>
      <c r="BD126" s="16" t="s">
        <v>160</v>
      </c>
      <c r="BE126" s="122">
        <v>42.799999237060597</v>
      </c>
      <c r="BF126" s="122">
        <v>2.3199999332428001</v>
      </c>
      <c r="BG126" s="122">
        <v>13.1000003814697</v>
      </c>
      <c r="BH126" s="122"/>
      <c r="BI126" s="122">
        <v>11.5</v>
      </c>
      <c r="BJ126" s="122">
        <v>13.6000003814697</v>
      </c>
      <c r="BK126" s="122">
        <v>10.800000190734901</v>
      </c>
      <c r="BL126" s="122">
        <v>0.18000000715255701</v>
      </c>
      <c r="BM126" s="122">
        <v>2.3299999237060498</v>
      </c>
      <c r="BN126" s="122">
        <v>0.37999999523162797</v>
      </c>
      <c r="BO126" s="122">
        <v>0</v>
      </c>
      <c r="BP126" s="122">
        <v>0</v>
      </c>
      <c r="BQ126" s="122">
        <v>0</v>
      </c>
      <c r="BR126" s="122">
        <f t="shared" si="89"/>
        <v>97.010000050067944</v>
      </c>
      <c r="BS126" s="122"/>
      <c r="BT126" s="42">
        <v>6.2018482361174785</v>
      </c>
      <c r="BU126" s="42">
        <v>1.7981517638825215</v>
      </c>
      <c r="BV126" s="42">
        <v>0</v>
      </c>
      <c r="BW126" s="42">
        <v>8</v>
      </c>
      <c r="BX126" s="42">
        <v>0.43888779007130863</v>
      </c>
      <c r="BY126" s="42">
        <v>0.25287831278261724</v>
      </c>
      <c r="BZ126" s="42">
        <v>0</v>
      </c>
      <c r="CA126" s="42">
        <v>0.68624846777447601</v>
      </c>
      <c r="CB126" s="42">
        <v>2.9371993244075347</v>
      </c>
      <c r="CC126" s="42">
        <v>0.68478610496406311</v>
      </c>
      <c r="CD126" s="42">
        <v>0</v>
      </c>
      <c r="CE126" s="42">
        <v>5</v>
      </c>
      <c r="CF126" s="42">
        <v>0</v>
      </c>
      <c r="CG126" s="42">
        <v>2.2567597349006041E-2</v>
      </c>
      <c r="CH126" s="42">
        <v>2.2089639864581435E-2</v>
      </c>
      <c r="CI126" s="42">
        <v>1.6765752682593988</v>
      </c>
      <c r="CJ126" s="42">
        <v>0.27876749452701377</v>
      </c>
      <c r="CK126" s="42">
        <v>2</v>
      </c>
      <c r="CL126" s="42">
        <v>0.37579125861757534</v>
      </c>
      <c r="CM126" s="42">
        <v>7.0235116380940682E-2</v>
      </c>
      <c r="CN126" s="42">
        <v>0.44602637499851605</v>
      </c>
      <c r="CO126" s="24" t="s">
        <v>622</v>
      </c>
      <c r="CP126" s="24" t="s">
        <v>332</v>
      </c>
      <c r="CQ126" s="40">
        <v>0.80591482765458589</v>
      </c>
      <c r="CR126" s="42">
        <v>0.47437135691360893</v>
      </c>
      <c r="CS126" s="40">
        <v>0.35603715440847938</v>
      </c>
      <c r="CT126" s="40" t="s">
        <v>606</v>
      </c>
      <c r="CU126" s="40"/>
    </row>
    <row r="127" spans="1:99" ht="10.5" customHeight="1">
      <c r="A127" s="16" t="s">
        <v>159</v>
      </c>
      <c r="B127" s="17" t="s">
        <v>138</v>
      </c>
      <c r="C127" s="85">
        <v>0.40020000934600802</v>
      </c>
      <c r="D127" s="25">
        <f t="shared" si="101"/>
        <v>400.20000934600802</v>
      </c>
      <c r="E127" s="16">
        <v>945</v>
      </c>
      <c r="F127" s="17" t="s">
        <v>227</v>
      </c>
      <c r="G127" s="18">
        <v>61.099998474121101</v>
      </c>
      <c r="H127" s="18">
        <v>0.55000001192092896</v>
      </c>
      <c r="I127" s="18">
        <v>19.5</v>
      </c>
      <c r="J127" s="18">
        <v>5.3200001716613796</v>
      </c>
      <c r="K127" s="18">
        <v>0.20000000298023199</v>
      </c>
      <c r="L127" s="18">
        <v>1.71000003814697</v>
      </c>
      <c r="M127" s="18">
        <v>7.5300002098083496</v>
      </c>
      <c r="N127" s="18">
        <v>2.9200000762939502</v>
      </c>
      <c r="O127" s="18">
        <v>1.1100000143051101</v>
      </c>
      <c r="P127" s="18"/>
      <c r="Q127" s="26">
        <f t="shared" si="53"/>
        <v>99.939998999238014</v>
      </c>
      <c r="R127" s="26"/>
      <c r="S127" s="26">
        <f t="shared" si="90"/>
        <v>61.136681094610537</v>
      </c>
      <c r="T127" s="26">
        <f t="shared" si="91"/>
        <v>0.55033021555775918</v>
      </c>
      <c r="U127" s="26">
        <f t="shared" si="92"/>
        <v>19.511707219597508</v>
      </c>
      <c r="V127" s="26">
        <f t="shared" si="93"/>
        <v>5.3231941414187345</v>
      </c>
      <c r="W127" s="26">
        <f t="shared" si="94"/>
        <v>0.20012007702917517</v>
      </c>
      <c r="X127" s="26">
        <f t="shared" si="95"/>
        <v>1.7110266712730384</v>
      </c>
      <c r="Y127" s="26">
        <f t="shared" si="96"/>
        <v>7.5345209978096577</v>
      </c>
      <c r="Z127" s="26">
        <f t="shared" si="97"/>
        <v>2.9217531574282019</v>
      </c>
      <c r="AA127" s="26">
        <f t="shared" si="98"/>
        <v>1.1106664252754026</v>
      </c>
      <c r="AB127" s="26">
        <f t="shared" si="99"/>
        <v>0</v>
      </c>
      <c r="AC127" s="26">
        <f t="shared" si="64"/>
        <v>100</v>
      </c>
      <c r="AD127" s="26"/>
      <c r="AE127" s="42">
        <f t="shared" si="65"/>
        <v>1.0169045569994342</v>
      </c>
      <c r="AF127" s="42">
        <f t="shared" si="66"/>
        <v>6.8865523405629066E-3</v>
      </c>
      <c r="AG127" s="42">
        <f t="shared" si="67"/>
        <v>0.38249815547620258</v>
      </c>
      <c r="AH127" s="42">
        <f t="shared" si="68"/>
        <v>7.404891921515637E-2</v>
      </c>
      <c r="AI127" s="42">
        <f t="shared" si="69"/>
        <v>2.8193853289005641E-3</v>
      </c>
      <c r="AJ127" s="42">
        <f t="shared" si="70"/>
        <v>4.2427130490640473E-2</v>
      </c>
      <c r="AK127" s="42">
        <f t="shared" si="71"/>
        <v>0.13427869711877422</v>
      </c>
      <c r="AL127" s="42">
        <f t="shared" si="72"/>
        <v>9.4225557142279301E-2</v>
      </c>
      <c r="AM127" s="42">
        <f t="shared" si="73"/>
        <v>2.3567880043847089E-2</v>
      </c>
      <c r="AN127" s="42">
        <f t="shared" si="74"/>
        <v>0</v>
      </c>
      <c r="AO127" s="42">
        <f t="shared" si="75"/>
        <v>1.7776568341557974</v>
      </c>
      <c r="AP127" s="42">
        <f t="shared" si="76"/>
        <v>0.57204773016967492</v>
      </c>
      <c r="AQ127" s="42">
        <f t="shared" si="77"/>
        <v>3.8739492393835982E-3</v>
      </c>
      <c r="AR127" s="42">
        <f t="shared" si="78"/>
        <v>0.21516985062971927</v>
      </c>
      <c r="AS127" s="42">
        <f t="shared" si="79"/>
        <v>4.1655350904845435E-2</v>
      </c>
      <c r="AT127" s="42">
        <f t="shared" si="80"/>
        <v>1.5860121451615715E-3</v>
      </c>
      <c r="AU127" s="42">
        <f t="shared" si="81"/>
        <v>2.3866884583935436E-2</v>
      </c>
      <c r="AV127" s="42">
        <f t="shared" si="82"/>
        <v>7.5536905964498302E-2</v>
      </c>
      <c r="AW127" s="42">
        <f t="shared" si="83"/>
        <v>5.3005481897200175E-2</v>
      </c>
      <c r="AX127" s="42">
        <f t="shared" si="84"/>
        <v>1.3257834465581422E-2</v>
      </c>
      <c r="AY127" s="42">
        <f t="shared" si="85"/>
        <v>0</v>
      </c>
      <c r="AZ127" s="42">
        <f t="shared" si="86"/>
        <v>0.63831104653245652</v>
      </c>
      <c r="BA127" s="42">
        <f t="shared" si="87"/>
        <v>1.7453199959278825</v>
      </c>
      <c r="BB127" s="42">
        <f t="shared" si="88"/>
        <v>0.36425626210543555</v>
      </c>
      <c r="BC127" s="43"/>
      <c r="BD127" s="16" t="s">
        <v>159</v>
      </c>
      <c r="BE127" s="122">
        <v>42.599998474121101</v>
      </c>
      <c r="BF127" s="122">
        <v>1.8500000238418599</v>
      </c>
      <c r="BG127" s="122">
        <v>13.199999809265099</v>
      </c>
      <c r="BH127" s="122"/>
      <c r="BI127" s="122">
        <v>12.5</v>
      </c>
      <c r="BJ127" s="122">
        <v>13.6000003814697</v>
      </c>
      <c r="BK127" s="122">
        <v>11.300000190734901</v>
      </c>
      <c r="BL127" s="122">
        <v>0.28000000119209301</v>
      </c>
      <c r="BM127" s="122">
        <v>2.1400001049041801</v>
      </c>
      <c r="BN127" s="122">
        <v>0.34999999403953502</v>
      </c>
      <c r="BO127" s="122">
        <v>0</v>
      </c>
      <c r="BP127" s="122">
        <v>0</v>
      </c>
      <c r="BQ127" s="122">
        <v>0</v>
      </c>
      <c r="BR127" s="122">
        <f t="shared" si="89"/>
        <v>97.819998979568467</v>
      </c>
      <c r="BS127" s="122"/>
      <c r="BT127" s="42">
        <v>6.139366610361054</v>
      </c>
      <c r="BU127" s="42">
        <v>1.860633389638946</v>
      </c>
      <c r="BV127" s="42">
        <v>0</v>
      </c>
      <c r="BW127" s="42">
        <v>8</v>
      </c>
      <c r="BX127" s="42">
        <v>0.38124933711728248</v>
      </c>
      <c r="BY127" s="42">
        <v>0.20055429075901435</v>
      </c>
      <c r="BZ127" s="42">
        <v>0</v>
      </c>
      <c r="CA127" s="42">
        <v>0.83906446487385011</v>
      </c>
      <c r="CB127" s="42">
        <v>2.9212587804342038</v>
      </c>
      <c r="CC127" s="42">
        <v>0.65787312681564902</v>
      </c>
      <c r="CD127" s="42">
        <v>0</v>
      </c>
      <c r="CE127" s="42">
        <v>5</v>
      </c>
      <c r="CF127" s="42">
        <v>0</v>
      </c>
      <c r="CG127" s="42">
        <v>9.6264504468490664E-3</v>
      </c>
      <c r="CH127" s="42">
        <v>3.4175175809871054E-2</v>
      </c>
      <c r="CI127" s="42">
        <v>1.7446742618223776</v>
      </c>
      <c r="CJ127" s="42">
        <v>0.21152411192090237</v>
      </c>
      <c r="CK127" s="42">
        <v>2</v>
      </c>
      <c r="CL127" s="42">
        <v>0.38639596149308431</v>
      </c>
      <c r="CM127" s="42">
        <v>6.4339156557603513E-2</v>
      </c>
      <c r="CN127" s="42">
        <v>0.45073511805068783</v>
      </c>
      <c r="CO127" s="24" t="s">
        <v>622</v>
      </c>
      <c r="CP127" s="24" t="s">
        <v>332</v>
      </c>
      <c r="CQ127" s="40">
        <v>0.81400264082118212</v>
      </c>
      <c r="CR127" s="42">
        <v>0.51562104012348797</v>
      </c>
      <c r="CS127" s="40">
        <v>0.29543066104010518</v>
      </c>
      <c r="CT127" s="40" t="s">
        <v>606</v>
      </c>
      <c r="CU127" s="40"/>
    </row>
    <row r="128" spans="1:99" ht="10.5" customHeight="1">
      <c r="A128" s="16" t="s">
        <v>158</v>
      </c>
      <c r="B128" s="17" t="s">
        <v>138</v>
      </c>
      <c r="C128" s="85">
        <v>0.40020000934600802</v>
      </c>
      <c r="D128" s="25">
        <f t="shared" si="101"/>
        <v>400.20000934600802</v>
      </c>
      <c r="E128" s="16">
        <v>945</v>
      </c>
      <c r="F128" s="17" t="s">
        <v>227</v>
      </c>
      <c r="G128" s="18">
        <v>64.5</v>
      </c>
      <c r="H128" s="18">
        <v>0.46000000834464999</v>
      </c>
      <c r="I128" s="18">
        <v>18</v>
      </c>
      <c r="J128" s="18">
        <v>5.1100001335143999</v>
      </c>
      <c r="K128" s="18">
        <v>0.18999999761581399</v>
      </c>
      <c r="L128" s="18">
        <v>1.4900000095367401</v>
      </c>
      <c r="M128" s="18">
        <v>5.6199998855590803</v>
      </c>
      <c r="N128" s="18">
        <v>3.1700000762939502</v>
      </c>
      <c r="O128" s="18">
        <v>1.4700000286102299</v>
      </c>
      <c r="P128" s="18"/>
      <c r="Q128" s="26">
        <f t="shared" si="53"/>
        <v>100.01000013947487</v>
      </c>
      <c r="R128" s="26"/>
      <c r="S128" s="26">
        <f t="shared" si="90"/>
        <v>64.493550554992211</v>
      </c>
      <c r="T128" s="26">
        <f t="shared" si="91"/>
        <v>0.45995401230189953</v>
      </c>
      <c r="U128" s="26">
        <f t="shared" si="92"/>
        <v>17.998200154881548</v>
      </c>
      <c r="V128" s="26">
        <f t="shared" si="93"/>
        <v>5.1094891774701994</v>
      </c>
      <c r="W128" s="26">
        <f t="shared" si="94"/>
        <v>0.18998099925091314</v>
      </c>
      <c r="X128" s="26">
        <f t="shared" si="95"/>
        <v>1.4898510223565367</v>
      </c>
      <c r="Y128" s="26">
        <f t="shared" si="96"/>
        <v>5.6194379339279834</v>
      </c>
      <c r="Z128" s="26">
        <f t="shared" si="97"/>
        <v>3.1696831035626825</v>
      </c>
      <c r="AA128" s="26">
        <f t="shared" si="98"/>
        <v>1.4698530412560287</v>
      </c>
      <c r="AB128" s="26">
        <f t="shared" si="99"/>
        <v>0</v>
      </c>
      <c r="AC128" s="26">
        <f t="shared" si="64"/>
        <v>99.999999999999972</v>
      </c>
      <c r="AD128" s="26"/>
      <c r="AE128" s="42">
        <f t="shared" si="65"/>
        <v>1.0734917440995402</v>
      </c>
      <c r="AF128" s="42">
        <f t="shared" si="66"/>
        <v>5.7596619372077915E-3</v>
      </c>
      <c r="AG128" s="42">
        <f t="shared" si="67"/>
        <v>0.35307522043957157</v>
      </c>
      <c r="AH128" s="42">
        <f t="shared" si="68"/>
        <v>7.1125935125276291E-2</v>
      </c>
      <c r="AI128" s="42">
        <f t="shared" si="69"/>
        <v>2.6784159889343354E-3</v>
      </c>
      <c r="AJ128" s="42">
        <f t="shared" si="70"/>
        <v>3.6968668669841012E-2</v>
      </c>
      <c r="AK128" s="42">
        <f t="shared" si="71"/>
        <v>0.10021862435774626</v>
      </c>
      <c r="AL128" s="42">
        <f t="shared" si="72"/>
        <v>0.10229281353614469</v>
      </c>
      <c r="AM128" s="42">
        <f t="shared" si="73"/>
        <v>3.1211517020048197E-2</v>
      </c>
      <c r="AN128" s="42">
        <f t="shared" si="74"/>
        <v>0</v>
      </c>
      <c r="AO128" s="42">
        <f t="shared" si="75"/>
        <v>1.7768226011743102</v>
      </c>
      <c r="AP128" s="42">
        <f t="shared" si="76"/>
        <v>0.60416371526907897</v>
      </c>
      <c r="AQ128" s="42">
        <f t="shared" si="77"/>
        <v>3.2415514826304014E-3</v>
      </c>
      <c r="AR128" s="42">
        <f t="shared" si="78"/>
        <v>0.19871157661221922</v>
      </c>
      <c r="AS128" s="42">
        <f t="shared" si="79"/>
        <v>4.0029846017418304E-2</v>
      </c>
      <c r="AT128" s="42">
        <f t="shared" si="80"/>
        <v>1.5074189101175087E-3</v>
      </c>
      <c r="AU128" s="42">
        <f t="shared" si="81"/>
        <v>2.0806054946289093E-2</v>
      </c>
      <c r="AV128" s="42">
        <f t="shared" si="82"/>
        <v>5.6403280941784116E-2</v>
      </c>
      <c r="AW128" s="42">
        <f t="shared" si="83"/>
        <v>5.7570639561056292E-2</v>
      </c>
      <c r="AX128" s="42">
        <f t="shared" si="84"/>
        <v>1.7565916259406178E-2</v>
      </c>
      <c r="AY128" s="42">
        <f t="shared" si="85"/>
        <v>0</v>
      </c>
      <c r="AZ128" s="42">
        <f t="shared" si="86"/>
        <v>0.6793002710895415</v>
      </c>
      <c r="BA128" s="42">
        <f t="shared" si="87"/>
        <v>1.9239517592717841</v>
      </c>
      <c r="BB128" s="42">
        <f t="shared" si="88"/>
        <v>0.34200290645323506</v>
      </c>
      <c r="BC128" s="43"/>
      <c r="BD128" s="16" t="s">
        <v>158</v>
      </c>
      <c r="BE128" s="122">
        <v>43.799999237060597</v>
      </c>
      <c r="BF128" s="122">
        <v>1.87000000476837</v>
      </c>
      <c r="BG128" s="122">
        <v>11.8999996185303</v>
      </c>
      <c r="BH128" s="122"/>
      <c r="BI128" s="122">
        <v>12.199999809265099</v>
      </c>
      <c r="BJ128" s="122">
        <v>14.1000003814697</v>
      </c>
      <c r="BK128" s="122">
        <v>11.199999809265099</v>
      </c>
      <c r="BL128" s="122">
        <v>0.140000000596046</v>
      </c>
      <c r="BM128" s="122">
        <v>2.1700000762939502</v>
      </c>
      <c r="BN128" s="122">
        <v>0.33000001311302202</v>
      </c>
      <c r="BO128" s="122">
        <v>0</v>
      </c>
      <c r="BP128" s="122">
        <v>0</v>
      </c>
      <c r="BQ128" s="122">
        <v>0</v>
      </c>
      <c r="BR128" s="122">
        <f t="shared" si="89"/>
        <v>97.709998950362177</v>
      </c>
      <c r="BS128" s="122"/>
      <c r="BT128" s="42">
        <v>6.3082239451304174</v>
      </c>
      <c r="BU128" s="42">
        <v>1.6917760548695826</v>
      </c>
      <c r="BV128" s="42">
        <v>0</v>
      </c>
      <c r="BW128" s="42">
        <v>8</v>
      </c>
      <c r="BX128" s="42">
        <v>0.32800795035345853</v>
      </c>
      <c r="BY128" s="42">
        <v>0.20259132594407878</v>
      </c>
      <c r="BZ128" s="42">
        <v>0</v>
      </c>
      <c r="CA128" s="42">
        <v>0.74815897789855512</v>
      </c>
      <c r="CB128" s="42">
        <v>3.026699116011923</v>
      </c>
      <c r="CC128" s="42">
        <v>0.69454262979198411</v>
      </c>
      <c r="CD128" s="42">
        <v>0</v>
      </c>
      <c r="CE128" s="42">
        <v>5</v>
      </c>
      <c r="CF128" s="42">
        <v>0</v>
      </c>
      <c r="CG128" s="42">
        <v>2.6753842097029246E-2</v>
      </c>
      <c r="CH128" s="42">
        <v>1.7076535961772724E-2</v>
      </c>
      <c r="CI128" s="42">
        <v>1.7281161702431269</v>
      </c>
      <c r="CJ128" s="42">
        <v>0.22805345169807101</v>
      </c>
      <c r="CK128" s="42">
        <v>2</v>
      </c>
      <c r="CL128" s="42">
        <v>0.37785652515571333</v>
      </c>
      <c r="CM128" s="42">
        <v>6.0623401271768185E-2</v>
      </c>
      <c r="CN128" s="42">
        <v>0.43847992642748151</v>
      </c>
      <c r="CO128" s="24" t="s">
        <v>622</v>
      </c>
      <c r="CP128" s="24" t="s">
        <v>332</v>
      </c>
      <c r="CQ128" s="40">
        <v>0.80755140848685603</v>
      </c>
      <c r="CR128" s="42">
        <v>0.48540052042476822</v>
      </c>
      <c r="CS128" s="40">
        <v>0.25229349856905581</v>
      </c>
      <c r="CT128" s="40" t="s">
        <v>606</v>
      </c>
      <c r="CU128" s="40"/>
    </row>
    <row r="129" spans="1:99" ht="10.5" customHeight="1">
      <c r="A129" s="16" t="s">
        <v>156</v>
      </c>
      <c r="B129" s="17" t="s">
        <v>157</v>
      </c>
      <c r="C129" s="85">
        <v>0.40479999780654902</v>
      </c>
      <c r="D129" s="25">
        <f t="shared" si="101"/>
        <v>404.79999780654902</v>
      </c>
      <c r="E129" s="16">
        <v>995</v>
      </c>
      <c r="F129" s="17" t="s">
        <v>227</v>
      </c>
      <c r="G129" s="18">
        <v>56.900001525878899</v>
      </c>
      <c r="H129" s="18">
        <v>0.77999997138977095</v>
      </c>
      <c r="I129" s="18">
        <v>18.899999618530298</v>
      </c>
      <c r="J129" s="18">
        <v>7.6500000953674299</v>
      </c>
      <c r="K129" s="18">
        <v>0.15000000596046401</v>
      </c>
      <c r="L129" s="18">
        <v>3.5</v>
      </c>
      <c r="M129" s="18">
        <v>8.3000001907348597</v>
      </c>
      <c r="N129" s="18">
        <v>3.21000003814697</v>
      </c>
      <c r="O129" s="18">
        <v>0.58999997377395597</v>
      </c>
      <c r="P129" s="18"/>
      <c r="Q129" s="26">
        <f t="shared" si="53"/>
        <v>99.980001419782653</v>
      </c>
      <c r="R129" s="26"/>
      <c r="S129" s="26">
        <f t="shared" si="90"/>
        <v>56.911382994459849</v>
      </c>
      <c r="T129" s="26">
        <f t="shared" si="91"/>
        <v>0.7801559915115539</v>
      </c>
      <c r="U129" s="26">
        <f t="shared" si="92"/>
        <v>18.903780106158941</v>
      </c>
      <c r="V129" s="26">
        <f t="shared" si="93"/>
        <v>7.6515302927908886</v>
      </c>
      <c r="W129" s="26">
        <f t="shared" si="94"/>
        <v>0.15003000983233042</v>
      </c>
      <c r="X129" s="26">
        <f t="shared" si="95"/>
        <v>3.5007000903157302</v>
      </c>
      <c r="Y129" s="26">
        <f t="shared" si="96"/>
        <v>8.3016604049503151</v>
      </c>
      <c r="Z129" s="26">
        <f t="shared" si="97"/>
        <v>3.2106421209870275</v>
      </c>
      <c r="AA129" s="26">
        <f t="shared" si="98"/>
        <v>0.59011798899336176</v>
      </c>
      <c r="AB129" s="26">
        <f t="shared" si="99"/>
        <v>0</v>
      </c>
      <c r="AC129" s="26">
        <f t="shared" si="64"/>
        <v>100.00000000000001</v>
      </c>
      <c r="AD129" s="26"/>
      <c r="AE129" s="42">
        <f t="shared" si="65"/>
        <v>0.94700281980282541</v>
      </c>
      <c r="AF129" s="42">
        <f t="shared" si="66"/>
        <v>9.7663827494343138E-3</v>
      </c>
      <c r="AG129" s="42">
        <f t="shared" si="67"/>
        <v>0.37072897397891136</v>
      </c>
      <c r="AH129" s="42">
        <f t="shared" si="68"/>
        <v>0.10648011668783414</v>
      </c>
      <c r="AI129" s="42">
        <f t="shared" si="69"/>
        <v>2.1145390491905621E-3</v>
      </c>
      <c r="AJ129" s="42">
        <f t="shared" si="70"/>
        <v>8.6839154037772551E-2</v>
      </c>
      <c r="AK129" s="42">
        <f t="shared" si="71"/>
        <v>0.14800971854499065</v>
      </c>
      <c r="AL129" s="42">
        <f t="shared" si="72"/>
        <v>0.10358357332819729</v>
      </c>
      <c r="AM129" s="42">
        <f t="shared" si="73"/>
        <v>1.2527070656375133E-2</v>
      </c>
      <c r="AN129" s="42">
        <f t="shared" si="74"/>
        <v>0</v>
      </c>
      <c r="AO129" s="42">
        <f t="shared" si="75"/>
        <v>1.7870523488355317</v>
      </c>
      <c r="AP129" s="42">
        <f t="shared" si="76"/>
        <v>0.52992449852960699</v>
      </c>
      <c r="AQ129" s="42">
        <f t="shared" si="77"/>
        <v>5.4650792719072982E-3</v>
      </c>
      <c r="AR129" s="42">
        <f t="shared" si="78"/>
        <v>0.20745277787776253</v>
      </c>
      <c r="AS129" s="42">
        <f t="shared" si="79"/>
        <v>5.9584217976165095E-2</v>
      </c>
      <c r="AT129" s="42">
        <f t="shared" si="80"/>
        <v>1.1832552362377215E-3</v>
      </c>
      <c r="AU129" s="42">
        <f t="shared" si="81"/>
        <v>4.8593514395008162E-2</v>
      </c>
      <c r="AV129" s="42">
        <f t="shared" si="82"/>
        <v>8.2823381554231384E-2</v>
      </c>
      <c r="AW129" s="42">
        <f t="shared" si="83"/>
        <v>5.7963368222365613E-2</v>
      </c>
      <c r="AX129" s="42">
        <f t="shared" si="84"/>
        <v>7.0099069367150586E-3</v>
      </c>
      <c r="AY129" s="42">
        <f t="shared" si="85"/>
        <v>0</v>
      </c>
      <c r="AZ129" s="42">
        <f t="shared" si="86"/>
        <v>0.59489777368868768</v>
      </c>
      <c r="BA129" s="42">
        <f t="shared" si="87"/>
        <v>1.2261763471523264</v>
      </c>
      <c r="BB129" s="42">
        <f t="shared" si="88"/>
        <v>0.44920071191986971</v>
      </c>
      <c r="BC129" s="43"/>
      <c r="BD129" s="16" t="s">
        <v>156</v>
      </c>
      <c r="BE129" s="122">
        <v>43</v>
      </c>
      <c r="BF129" s="122">
        <v>2.0099999904632599</v>
      </c>
      <c r="BG129" s="122">
        <v>12.8999996185303</v>
      </c>
      <c r="BH129" s="122"/>
      <c r="BI129" s="122">
        <v>11.5</v>
      </c>
      <c r="BJ129" s="122">
        <v>14.800000190734901</v>
      </c>
      <c r="BK129" s="122">
        <v>11.199999809265099</v>
      </c>
      <c r="BL129" s="122">
        <v>0.15999999642372101</v>
      </c>
      <c r="BM129" s="122">
        <v>2.2200000286102299</v>
      </c>
      <c r="BN129" s="122">
        <v>0.31999999284744302</v>
      </c>
      <c r="BO129" s="122">
        <v>0</v>
      </c>
      <c r="BP129" s="122">
        <v>0</v>
      </c>
      <c r="BQ129" s="122">
        <v>0</v>
      </c>
      <c r="BR129" s="122">
        <f t="shared" si="89"/>
        <v>98.109999626874952</v>
      </c>
      <c r="BS129" s="122"/>
      <c r="BT129" s="42">
        <v>6.1526050092596751</v>
      </c>
      <c r="BU129" s="42">
        <v>1.8473949907403249</v>
      </c>
      <c r="BV129" s="42">
        <v>0</v>
      </c>
      <c r="BW129" s="42">
        <v>8</v>
      </c>
      <c r="BX129" s="42">
        <v>0.32783537939264518</v>
      </c>
      <c r="BY129" s="42">
        <v>0.21633803170761906</v>
      </c>
      <c r="BZ129" s="42">
        <v>0</v>
      </c>
      <c r="CA129" s="42">
        <v>0.78715951176514665</v>
      </c>
      <c r="CB129" s="42">
        <v>3.1562356868331052</v>
      </c>
      <c r="CC129" s="42">
        <v>0.51243139030148388</v>
      </c>
      <c r="CD129" s="42">
        <v>0</v>
      </c>
      <c r="CE129" s="42">
        <v>5</v>
      </c>
      <c r="CF129" s="42">
        <v>0</v>
      </c>
      <c r="CG129" s="42">
        <v>7.651551432305137E-2</v>
      </c>
      <c r="CH129" s="42">
        <v>1.9388726834680209E-2</v>
      </c>
      <c r="CI129" s="42">
        <v>1.7168427287454495</v>
      </c>
      <c r="CJ129" s="42">
        <v>0.18725303009681893</v>
      </c>
      <c r="CK129" s="42">
        <v>2</v>
      </c>
      <c r="CL129" s="42">
        <v>0.42857423657209559</v>
      </c>
      <c r="CM129" s="42">
        <v>5.8402829692016135E-2</v>
      </c>
      <c r="CN129" s="42">
        <v>0.48697706626411175</v>
      </c>
      <c r="CO129" s="24" t="s">
        <v>622</v>
      </c>
      <c r="CP129" s="24" t="s">
        <v>332</v>
      </c>
      <c r="CQ129" s="40">
        <v>0.84274547629056595</v>
      </c>
      <c r="CR129" s="42">
        <v>0.43590882107029433</v>
      </c>
      <c r="CS129" s="40">
        <v>0.35550255237156514</v>
      </c>
      <c r="CT129" s="40" t="s">
        <v>606</v>
      </c>
      <c r="CU129" s="40"/>
    </row>
    <row r="130" spans="1:99" ht="10.5" customHeight="1">
      <c r="A130" s="27" t="s">
        <v>322</v>
      </c>
      <c r="B130" s="30" t="s">
        <v>320</v>
      </c>
      <c r="C130" s="27"/>
      <c r="D130" s="27">
        <v>200</v>
      </c>
      <c r="E130" s="27">
        <v>850</v>
      </c>
      <c r="F130" s="28" t="s">
        <v>319</v>
      </c>
      <c r="G130" s="28">
        <v>70.619658119658112</v>
      </c>
      <c r="H130" s="28">
        <v>0.42735042735042739</v>
      </c>
      <c r="I130" s="28">
        <v>16.452991452991455</v>
      </c>
      <c r="J130" s="28">
        <v>2.350427350427351</v>
      </c>
      <c r="K130" s="28">
        <v>0.21367521367521369</v>
      </c>
      <c r="L130" s="28">
        <v>0.42735042735042739</v>
      </c>
      <c r="M130" s="28">
        <v>3.4188034188034191</v>
      </c>
      <c r="N130" s="28">
        <v>3.2051282051282057</v>
      </c>
      <c r="O130" s="28">
        <v>2.884615384615385</v>
      </c>
      <c r="P130" s="28">
        <v>0</v>
      </c>
      <c r="Q130" s="29">
        <f t="shared" si="53"/>
        <v>100.00000000000001</v>
      </c>
      <c r="R130" s="29"/>
      <c r="S130" s="29">
        <f t="shared" si="90"/>
        <v>70.619658119658098</v>
      </c>
      <c r="T130" s="29">
        <f t="shared" si="91"/>
        <v>0.42735042735042733</v>
      </c>
      <c r="U130" s="29">
        <f t="shared" si="92"/>
        <v>16.452991452991451</v>
      </c>
      <c r="V130" s="29">
        <f t="shared" si="93"/>
        <v>2.350427350427351</v>
      </c>
      <c r="W130" s="29">
        <f t="shared" si="94"/>
        <v>0.21367521367521367</v>
      </c>
      <c r="X130" s="29">
        <f t="shared" si="95"/>
        <v>0.42735042735042733</v>
      </c>
      <c r="Y130" s="29">
        <f t="shared" si="96"/>
        <v>3.4188034188034186</v>
      </c>
      <c r="Z130" s="29">
        <f t="shared" si="97"/>
        <v>3.2051282051282057</v>
      </c>
      <c r="AA130" s="29">
        <f t="shared" si="98"/>
        <v>2.8846153846153846</v>
      </c>
      <c r="AB130" s="29">
        <f t="shared" si="99"/>
        <v>0</v>
      </c>
      <c r="AC130" s="29">
        <f t="shared" si="64"/>
        <v>100</v>
      </c>
      <c r="AD130" s="26"/>
      <c r="AE130" s="42">
        <f t="shared" si="65"/>
        <v>1.1753429451563573</v>
      </c>
      <c r="AF130" s="42">
        <f t="shared" si="66"/>
        <v>5.3508564034972098E-3</v>
      </c>
      <c r="AG130" s="42">
        <f t="shared" si="67"/>
        <v>0.32273019911974138</v>
      </c>
      <c r="AH130" s="42">
        <f t="shared" si="68"/>
        <v>3.2715526198664767E-2</v>
      </c>
      <c r="AI130" s="42">
        <f t="shared" si="69"/>
        <v>3.0121637680432193E-3</v>
      </c>
      <c r="AJ130" s="42">
        <f t="shared" si="70"/>
        <v>1.060307131108334E-2</v>
      </c>
      <c r="AK130" s="42">
        <f t="shared" si="71"/>
        <v>6.096579760836663E-2</v>
      </c>
      <c r="AL130" s="42">
        <f t="shared" si="72"/>
        <v>0.1034263640239154</v>
      </c>
      <c r="AM130" s="42">
        <f t="shared" si="73"/>
        <v>6.1247088721716102E-2</v>
      </c>
      <c r="AN130" s="42">
        <f t="shared" si="74"/>
        <v>0</v>
      </c>
      <c r="AO130" s="42">
        <f t="shared" si="75"/>
        <v>1.7753940123113852</v>
      </c>
      <c r="AP130" s="42">
        <f t="shared" si="76"/>
        <v>0.66201808556635744</v>
      </c>
      <c r="AQ130" s="42">
        <f t="shared" si="77"/>
        <v>3.0138979665313452E-3</v>
      </c>
      <c r="AR130" s="42">
        <f t="shared" si="78"/>
        <v>0.18177947930531713</v>
      </c>
      <c r="AS130" s="42">
        <f t="shared" si="79"/>
        <v>1.8427191920103655E-2</v>
      </c>
      <c r="AT130" s="42">
        <f t="shared" si="80"/>
        <v>1.6966170591741964E-3</v>
      </c>
      <c r="AU130" s="42">
        <f t="shared" si="81"/>
        <v>5.972235592525855E-3</v>
      </c>
      <c r="AV130" s="42">
        <f t="shared" si="82"/>
        <v>3.4339305633342351E-2</v>
      </c>
      <c r="AW130" s="42">
        <f t="shared" si="83"/>
        <v>5.8255442626656516E-2</v>
      </c>
      <c r="AX130" s="42">
        <f t="shared" si="84"/>
        <v>3.4497744329991586E-2</v>
      </c>
      <c r="AY130" s="42">
        <f t="shared" si="85"/>
        <v>0</v>
      </c>
      <c r="AZ130" s="42">
        <f t="shared" si="86"/>
        <v>0.75477127252300558</v>
      </c>
      <c r="BA130" s="42">
        <f t="shared" si="87"/>
        <v>3.0854763906442262</v>
      </c>
      <c r="BB130" s="42">
        <f t="shared" si="88"/>
        <v>0.2447694967201397</v>
      </c>
      <c r="BC130" s="40"/>
      <c r="BD130" s="27" t="s">
        <v>322</v>
      </c>
      <c r="BE130" s="142">
        <v>43.2</v>
      </c>
      <c r="BF130" s="142">
        <v>2.6</v>
      </c>
      <c r="BG130" s="142">
        <v>10.5</v>
      </c>
      <c r="BH130" s="142">
        <v>0</v>
      </c>
      <c r="BI130" s="142">
        <v>14.3</v>
      </c>
      <c r="BJ130" s="142">
        <v>12.7</v>
      </c>
      <c r="BK130" s="142">
        <v>10.4</v>
      </c>
      <c r="BL130" s="142">
        <v>0.3</v>
      </c>
      <c r="BM130" s="142">
        <v>1.9</v>
      </c>
      <c r="BN130" s="142">
        <v>0.5</v>
      </c>
      <c r="BO130" s="142">
        <v>0</v>
      </c>
      <c r="BP130" s="142">
        <v>0</v>
      </c>
      <c r="BR130" s="124">
        <f t="shared" si="89"/>
        <v>96.40000000000002</v>
      </c>
      <c r="BS130" s="124"/>
      <c r="BT130" s="42">
        <v>6.370863164697111</v>
      </c>
      <c r="BU130" s="42">
        <v>1.629136835302889</v>
      </c>
      <c r="BV130" s="42">
        <v>0</v>
      </c>
      <c r="BW130" s="42">
        <v>8</v>
      </c>
      <c r="BX130" s="42">
        <v>0.1957200523504925</v>
      </c>
      <c r="BY130" s="42">
        <v>0.28842580803499152</v>
      </c>
      <c r="BZ130" s="42">
        <v>0</v>
      </c>
      <c r="CA130" s="42">
        <v>0.77952203401454057</v>
      </c>
      <c r="CB130" s="42">
        <v>2.7914855061206953</v>
      </c>
      <c r="CC130" s="42">
        <v>0.94484659947928051</v>
      </c>
      <c r="CD130" s="42">
        <v>0</v>
      </c>
      <c r="CE130" s="42">
        <v>5</v>
      </c>
      <c r="CF130" s="42">
        <v>0</v>
      </c>
      <c r="CG130" s="42">
        <v>3.9288536364910254E-2</v>
      </c>
      <c r="CH130" s="42">
        <v>3.746920900829754E-2</v>
      </c>
      <c r="CI130" s="42">
        <v>1.6431219178141776</v>
      </c>
      <c r="CJ130" s="42">
        <v>0.28012033681261461</v>
      </c>
      <c r="CK130" s="42">
        <v>2</v>
      </c>
      <c r="CL130" s="42">
        <v>0.26310933833460115</v>
      </c>
      <c r="CM130" s="42">
        <v>9.405413134588303E-2</v>
      </c>
      <c r="CN130" s="42">
        <v>0.35716346968048418</v>
      </c>
      <c r="CO130" s="24" t="s">
        <v>622</v>
      </c>
      <c r="CP130" s="24" t="s">
        <v>332</v>
      </c>
      <c r="CQ130" s="40">
        <v>0.73934480469096253</v>
      </c>
      <c r="CR130" s="42">
        <v>0.63167233194291239</v>
      </c>
      <c r="CS130" s="40">
        <v>0.20472440944881887</v>
      </c>
      <c r="CT130" s="40" t="s">
        <v>606</v>
      </c>
      <c r="CU130" s="40"/>
    </row>
    <row r="131" spans="1:99" ht="10.5" customHeight="1">
      <c r="A131" s="27" t="s">
        <v>323</v>
      </c>
      <c r="B131" s="30" t="s">
        <v>320</v>
      </c>
      <c r="C131" s="27"/>
      <c r="D131" s="27">
        <v>200</v>
      </c>
      <c r="E131" s="27">
        <v>800</v>
      </c>
      <c r="F131" s="28" t="s">
        <v>319</v>
      </c>
      <c r="G131" s="28">
        <v>73.949030712263124</v>
      </c>
      <c r="H131" s="28">
        <v>0.2178174689610107</v>
      </c>
      <c r="I131" s="28">
        <v>15.029405358309738</v>
      </c>
      <c r="J131" s="28">
        <v>1.6336310172075801</v>
      </c>
      <c r="K131" s="28">
        <v>0</v>
      </c>
      <c r="L131" s="28">
        <v>0.2178174689610107</v>
      </c>
      <c r="M131" s="28">
        <v>2.2870834240906124</v>
      </c>
      <c r="N131" s="28">
        <v>3.0494445654541495</v>
      </c>
      <c r="O131" s="28">
        <v>3.6157699847527773</v>
      </c>
      <c r="P131" s="28">
        <v>0</v>
      </c>
      <c r="Q131" s="29">
        <f t="shared" si="53"/>
        <v>100</v>
      </c>
      <c r="R131" s="29"/>
      <c r="S131" s="29">
        <f t="shared" si="90"/>
        <v>73.949030712263124</v>
      </c>
      <c r="T131" s="29">
        <f t="shared" si="91"/>
        <v>0.2178174689610107</v>
      </c>
      <c r="U131" s="29">
        <f t="shared" si="92"/>
        <v>15.029405358309738</v>
      </c>
      <c r="V131" s="29">
        <f t="shared" si="93"/>
        <v>1.6336310172075801</v>
      </c>
      <c r="W131" s="29">
        <f t="shared" si="94"/>
        <v>0</v>
      </c>
      <c r="X131" s="29">
        <f t="shared" si="95"/>
        <v>0.2178174689610107</v>
      </c>
      <c r="Y131" s="29">
        <f t="shared" si="96"/>
        <v>2.2870834240906124</v>
      </c>
      <c r="Z131" s="29">
        <f t="shared" si="97"/>
        <v>3.0494445654541495</v>
      </c>
      <c r="AA131" s="29">
        <f t="shared" si="98"/>
        <v>3.6157699847527773</v>
      </c>
      <c r="AB131" s="29">
        <f t="shared" si="99"/>
        <v>0</v>
      </c>
      <c r="AC131" s="29">
        <f t="shared" si="64"/>
        <v>100</v>
      </c>
      <c r="AD131" s="26"/>
      <c r="AE131" s="42">
        <f t="shared" si="65"/>
        <v>1.2307546349422915</v>
      </c>
      <c r="AF131" s="42">
        <f t="shared" si="66"/>
        <v>2.7272933966855741E-3</v>
      </c>
      <c r="AG131" s="42">
        <f t="shared" si="67"/>
        <v>0.2948061449978272</v>
      </c>
      <c r="AH131" s="42">
        <f t="shared" si="68"/>
        <v>2.2738460022041804E-2</v>
      </c>
      <c r="AI131" s="42">
        <f t="shared" si="69"/>
        <v>0</v>
      </c>
      <c r="AJ131" s="42">
        <f t="shared" si="70"/>
        <v>5.4043099254922709E-3</v>
      </c>
      <c r="AK131" s="42">
        <f t="shared" si="71"/>
        <v>4.078440555536833E-2</v>
      </c>
      <c r="AL131" s="42">
        <f t="shared" si="72"/>
        <v>9.8402604673592339E-2</v>
      </c>
      <c r="AM131" s="42">
        <f t="shared" si="73"/>
        <v>7.6771200151870084E-2</v>
      </c>
      <c r="AN131" s="42">
        <f t="shared" si="74"/>
        <v>0</v>
      </c>
      <c r="AO131" s="42">
        <f t="shared" si="75"/>
        <v>1.7723890536651692</v>
      </c>
      <c r="AP131" s="42">
        <f t="shared" si="76"/>
        <v>0.69440433092112719</v>
      </c>
      <c r="AQ131" s="42">
        <f t="shared" si="77"/>
        <v>1.5387667798137962E-3</v>
      </c>
      <c r="AR131" s="42">
        <f t="shared" si="78"/>
        <v>0.16633263695021697</v>
      </c>
      <c r="AS131" s="42">
        <f t="shared" si="79"/>
        <v>1.2829271301930213E-2</v>
      </c>
      <c r="AT131" s="42">
        <f t="shared" si="80"/>
        <v>0</v>
      </c>
      <c r="AU131" s="42">
        <f t="shared" si="81"/>
        <v>3.0491668374483349E-3</v>
      </c>
      <c r="AV131" s="42">
        <f t="shared" si="82"/>
        <v>2.3010978019204757E-2</v>
      </c>
      <c r="AW131" s="42">
        <f t="shared" si="83"/>
        <v>5.551975423798914E-2</v>
      </c>
      <c r="AX131" s="42">
        <f t="shared" si="84"/>
        <v>4.3315094952269609E-2</v>
      </c>
      <c r="AY131" s="42">
        <f t="shared" si="85"/>
        <v>0</v>
      </c>
      <c r="AZ131" s="42">
        <f t="shared" si="86"/>
        <v>0.79323918011138594</v>
      </c>
      <c r="BA131" s="42">
        <f t="shared" si="87"/>
        <v>4.2074678054239438</v>
      </c>
      <c r="BB131" s="42">
        <f t="shared" si="88"/>
        <v>0.19203191212405185</v>
      </c>
      <c r="BC131" s="40"/>
      <c r="BD131" s="27" t="s">
        <v>323</v>
      </c>
      <c r="BE131" s="142">
        <v>44.2</v>
      </c>
      <c r="BF131" s="142">
        <v>2.2000000000000002</v>
      </c>
      <c r="BG131" s="142">
        <v>10.6</v>
      </c>
      <c r="BH131" s="142">
        <v>0</v>
      </c>
      <c r="BI131" s="142">
        <v>15.6</v>
      </c>
      <c r="BJ131" s="142">
        <v>12.1</v>
      </c>
      <c r="BK131" s="142">
        <v>9.9</v>
      </c>
      <c r="BL131" s="142">
        <v>0.4</v>
      </c>
      <c r="BM131" s="142">
        <v>1.9</v>
      </c>
      <c r="BN131" s="142">
        <v>0.6</v>
      </c>
      <c r="BO131" s="142">
        <v>0</v>
      </c>
      <c r="BP131" s="142">
        <v>0</v>
      </c>
      <c r="BR131" s="124">
        <f t="shared" si="89"/>
        <v>97.500000000000014</v>
      </c>
      <c r="BS131" s="124"/>
      <c r="BT131" s="42">
        <v>6.4715422862979146</v>
      </c>
      <c r="BU131" s="42">
        <v>1.5284577137020854</v>
      </c>
      <c r="BV131" s="42">
        <v>0</v>
      </c>
      <c r="BW131" s="42">
        <v>8</v>
      </c>
      <c r="BX131" s="42">
        <v>0.30055351089605176</v>
      </c>
      <c r="BY131" s="42">
        <v>0.24230057475572944</v>
      </c>
      <c r="BZ131" s="42">
        <v>0</v>
      </c>
      <c r="CA131" s="42">
        <v>0.69983834895463559</v>
      </c>
      <c r="CB131" s="42">
        <v>2.6405112374490352</v>
      </c>
      <c r="CC131" s="42">
        <v>1.1167963279445479</v>
      </c>
      <c r="CD131" s="42">
        <v>0</v>
      </c>
      <c r="CE131" s="42">
        <v>5</v>
      </c>
      <c r="CF131" s="42">
        <v>0</v>
      </c>
      <c r="CG131" s="42">
        <v>9.3542811772268974E-2</v>
      </c>
      <c r="CH131" s="42">
        <v>4.9600294501730299E-2</v>
      </c>
      <c r="CI131" s="42">
        <v>1.5528969521367779</v>
      </c>
      <c r="CJ131" s="42">
        <v>0.3039599415892229</v>
      </c>
      <c r="CK131" s="42">
        <v>2</v>
      </c>
      <c r="CL131" s="42">
        <v>0.23536993584589394</v>
      </c>
      <c r="CM131" s="42">
        <v>0.11205471008326921</v>
      </c>
      <c r="CN131" s="42">
        <v>0.34742464592916317</v>
      </c>
      <c r="CO131" s="24" t="s">
        <v>622</v>
      </c>
      <c r="CP131" s="24" t="s">
        <v>332</v>
      </c>
      <c r="CQ131" s="40">
        <v>0.68569562014310148</v>
      </c>
      <c r="CR131" s="42">
        <v>0.72326719299849629</v>
      </c>
      <c r="CS131" s="40">
        <v>0.17190082644628102</v>
      </c>
      <c r="CT131" s="40" t="s">
        <v>606</v>
      </c>
      <c r="CU131" s="40"/>
    </row>
    <row r="132" spans="1:99" ht="10.5" customHeight="1">
      <c r="A132" s="27" t="s">
        <v>325</v>
      </c>
      <c r="B132" s="28" t="s">
        <v>297</v>
      </c>
      <c r="C132" s="27"/>
      <c r="D132" s="27">
        <v>200</v>
      </c>
      <c r="E132" s="27">
        <v>850</v>
      </c>
      <c r="F132" s="28" t="s">
        <v>324</v>
      </c>
      <c r="G132" s="28">
        <v>72.439105772439106</v>
      </c>
      <c r="H132" s="28">
        <v>0.35591146702257814</v>
      </c>
      <c r="I132" s="28">
        <v>14.848181514848182</v>
      </c>
      <c r="J132" s="28">
        <v>2.0576131687242802</v>
      </c>
      <c r="K132" s="28">
        <v>7.7855633411188979E-2</v>
      </c>
      <c r="L132" s="28">
        <v>0.55611166722277838</v>
      </c>
      <c r="M132" s="28">
        <v>2.9029029029029028</v>
      </c>
      <c r="N132" s="28">
        <v>3.3700367033700362</v>
      </c>
      <c r="O132" s="28">
        <v>3.1698365031698366</v>
      </c>
      <c r="P132" s="28">
        <v>0</v>
      </c>
      <c r="Q132" s="29">
        <f t="shared" si="53"/>
        <v>99.777555333110882</v>
      </c>
      <c r="R132" s="29"/>
      <c r="S132" s="29">
        <f t="shared" si="90"/>
        <v>72.600601939583115</v>
      </c>
      <c r="T132" s="29">
        <f t="shared" si="91"/>
        <v>0.35670493813398735</v>
      </c>
      <c r="U132" s="29">
        <f t="shared" si="92"/>
        <v>14.881284137777284</v>
      </c>
      <c r="V132" s="29">
        <f t="shared" si="93"/>
        <v>2.0622004235871145</v>
      </c>
      <c r="W132" s="29">
        <f t="shared" si="94"/>
        <v>7.8029205216809741E-2</v>
      </c>
      <c r="X132" s="29">
        <f t="shared" si="95"/>
        <v>0.55735146583435524</v>
      </c>
      <c r="Y132" s="29">
        <f t="shared" si="96"/>
        <v>2.9093746516553338</v>
      </c>
      <c r="Z132" s="29">
        <f t="shared" si="97"/>
        <v>3.3775498829561919</v>
      </c>
      <c r="AA132" s="29">
        <f t="shared" si="98"/>
        <v>3.1769033552558246</v>
      </c>
      <c r="AB132" s="29">
        <f t="shared" si="99"/>
        <v>0</v>
      </c>
      <c r="AC132" s="29">
        <f t="shared" si="64"/>
        <v>100.00000000000001</v>
      </c>
      <c r="AD132" s="26"/>
      <c r="AE132" s="42">
        <f t="shared" si="65"/>
        <v>1.2056245270801043</v>
      </c>
      <c r="AF132" s="42">
        <f t="shared" si="66"/>
        <v>4.4563688966062845E-3</v>
      </c>
      <c r="AG132" s="42">
        <f t="shared" si="67"/>
        <v>0.29125138674898854</v>
      </c>
      <c r="AH132" s="42">
        <f t="shared" si="68"/>
        <v>2.8639854584689695E-2</v>
      </c>
      <c r="AI132" s="42">
        <f t="shared" si="69"/>
        <v>1.0975251367044362E-3</v>
      </c>
      <c r="AJ132" s="42">
        <f t="shared" si="70"/>
        <v>1.3797790494903246E-2</v>
      </c>
      <c r="AK132" s="42">
        <f t="shared" si="71"/>
        <v>5.1766003825122107E-2</v>
      </c>
      <c r="AL132" s="42">
        <f t="shared" si="72"/>
        <v>0.10874780057129199</v>
      </c>
      <c r="AM132" s="42">
        <f t="shared" si="73"/>
        <v>6.7302995948232122E-2</v>
      </c>
      <c r="AN132" s="42">
        <f t="shared" si="74"/>
        <v>0</v>
      </c>
      <c r="AO132" s="42">
        <f t="shared" si="75"/>
        <v>1.7726842532866429</v>
      </c>
      <c r="AP132" s="42">
        <f t="shared" si="76"/>
        <v>0.68011239161447823</v>
      </c>
      <c r="AQ132" s="42">
        <f t="shared" si="77"/>
        <v>2.5139101271667301E-3</v>
      </c>
      <c r="AR132" s="42">
        <f t="shared" si="78"/>
        <v>0.16429964118482707</v>
      </c>
      <c r="AS132" s="42">
        <f t="shared" si="79"/>
        <v>1.6156207475521944E-2</v>
      </c>
      <c r="AT132" s="42">
        <f t="shared" si="80"/>
        <v>6.1913176848588298E-4</v>
      </c>
      <c r="AU132" s="42">
        <f t="shared" si="81"/>
        <v>7.783557883656647E-3</v>
      </c>
      <c r="AV132" s="42">
        <f t="shared" si="82"/>
        <v>2.9202044148102187E-2</v>
      </c>
      <c r="AW132" s="42">
        <f t="shared" si="83"/>
        <v>6.1346401859027219E-2</v>
      </c>
      <c r="AX132" s="42">
        <f t="shared" si="84"/>
        <v>3.7966713938733923E-2</v>
      </c>
      <c r="AY132" s="42">
        <f t="shared" si="85"/>
        <v>0</v>
      </c>
      <c r="AZ132" s="42">
        <f t="shared" si="86"/>
        <v>0.77942550741223937</v>
      </c>
      <c r="BA132" s="42">
        <f t="shared" si="87"/>
        <v>2.0756841173424792</v>
      </c>
      <c r="BB132" s="42">
        <f t="shared" si="88"/>
        <v>0.32513091782131454</v>
      </c>
      <c r="BC132" s="40"/>
      <c r="BD132" s="27" t="s">
        <v>325</v>
      </c>
      <c r="BE132" s="142">
        <v>45.53</v>
      </c>
      <c r="BF132" s="142">
        <v>2.2200000000000002</v>
      </c>
      <c r="BG132" s="142">
        <v>9.1199999999999992</v>
      </c>
      <c r="BH132" s="142">
        <v>0</v>
      </c>
      <c r="BI132" s="142">
        <v>14.93</v>
      </c>
      <c r="BJ132" s="142">
        <v>13.97</v>
      </c>
      <c r="BK132" s="142">
        <v>10.25</v>
      </c>
      <c r="BL132" s="142">
        <v>0.14000000000000001</v>
      </c>
      <c r="BM132" s="142">
        <v>1.7</v>
      </c>
      <c r="BN132" s="142">
        <v>0.45</v>
      </c>
      <c r="BO132" s="142">
        <v>0</v>
      </c>
      <c r="BP132" s="142">
        <v>0.04</v>
      </c>
      <c r="BR132" s="124">
        <f t="shared" si="89"/>
        <v>98.350000000000009</v>
      </c>
      <c r="BS132" s="124"/>
      <c r="BT132" s="42">
        <v>6.572272708918935</v>
      </c>
      <c r="BU132" s="42">
        <v>1.427727291081065</v>
      </c>
      <c r="BV132" s="42">
        <v>0</v>
      </c>
      <c r="BW132" s="42">
        <v>8</v>
      </c>
      <c r="BX132" s="42">
        <v>0.12372257142127974</v>
      </c>
      <c r="BY132" s="42">
        <v>0.24105555242982191</v>
      </c>
      <c r="BZ132" s="42">
        <v>0</v>
      </c>
      <c r="CA132" s="42">
        <v>0.71332354774817475</v>
      </c>
      <c r="CB132" s="42">
        <v>3.0056019051316385</v>
      </c>
      <c r="CC132" s="42">
        <v>0.91629642326908467</v>
      </c>
      <c r="CD132" s="42">
        <v>0</v>
      </c>
      <c r="CE132" s="42">
        <v>5</v>
      </c>
      <c r="CF132" s="42">
        <v>0</v>
      </c>
      <c r="CG132" s="42">
        <v>0.17273916979407922</v>
      </c>
      <c r="CH132" s="42">
        <v>1.7115307290260402E-2</v>
      </c>
      <c r="CI132" s="42">
        <v>1.5851257090003437</v>
      </c>
      <c r="CJ132" s="42">
        <v>0.22501981391531678</v>
      </c>
      <c r="CK132" s="42">
        <v>2</v>
      </c>
      <c r="CL132" s="42">
        <v>0.25073391570988435</v>
      </c>
      <c r="CM132" s="42">
        <v>8.2855965257393333E-2</v>
      </c>
      <c r="CN132" s="42">
        <v>0.33358988096727771</v>
      </c>
      <c r="CO132" s="24" t="s">
        <v>622</v>
      </c>
      <c r="CP132" s="24" t="s">
        <v>623</v>
      </c>
      <c r="CQ132" s="40">
        <v>0.73403369808846675</v>
      </c>
      <c r="CR132" s="42">
        <v>0.5995465935097064</v>
      </c>
      <c r="CS132" s="40">
        <v>0.2888428872680841</v>
      </c>
      <c r="CT132" s="40" t="s">
        <v>606</v>
      </c>
      <c r="CU132" s="40"/>
    </row>
    <row r="133" spans="1:99" ht="10.5" customHeight="1">
      <c r="A133" s="27" t="s">
        <v>326</v>
      </c>
      <c r="B133" s="28" t="s">
        <v>297</v>
      </c>
      <c r="C133" s="27"/>
      <c r="D133" s="27">
        <v>200</v>
      </c>
      <c r="E133" s="27">
        <v>850</v>
      </c>
      <c r="F133" s="28" t="s">
        <v>324</v>
      </c>
      <c r="G133" s="28">
        <v>71.944706251963567</v>
      </c>
      <c r="H133" s="28">
        <v>0.33511362446329462</v>
      </c>
      <c r="I133" s="28">
        <v>14.650748769504663</v>
      </c>
      <c r="J133" s="28">
        <v>2.9322442140538274</v>
      </c>
      <c r="K133" s="28">
        <v>8.3778406115823656E-2</v>
      </c>
      <c r="L133" s="28">
        <v>0.50267043669494182</v>
      </c>
      <c r="M133" s="28">
        <v>2.9217719132893496</v>
      </c>
      <c r="N133" s="28">
        <v>3.2149963346947321</v>
      </c>
      <c r="O133" s="28">
        <v>3.2778301392816003</v>
      </c>
      <c r="P133" s="28">
        <v>0</v>
      </c>
      <c r="Q133" s="29">
        <f t="shared" ref="Q133:Q197" si="102">SUM(G133:P133)</f>
        <v>99.863860090061792</v>
      </c>
      <c r="R133" s="29"/>
      <c r="S133" s="29">
        <f t="shared" ref="S133:S169" si="103">G133/$Q133*100</f>
        <v>72.042785234899327</v>
      </c>
      <c r="T133" s="29">
        <f t="shared" ref="T133:T169" si="104">H133/$Q133*100</f>
        <v>0.33557046979865773</v>
      </c>
      <c r="U133" s="29">
        <f t="shared" ref="U133:U169" si="105">I133/$Q133*100</f>
        <v>14.670721476510067</v>
      </c>
      <c r="V133" s="29">
        <f t="shared" ref="V133:V169" si="106">J133/$Q133*100</f>
        <v>2.9362416107382545</v>
      </c>
      <c r="W133" s="29">
        <f t="shared" ref="W133:W169" si="107">K133/$Q133*100</f>
        <v>8.3892617449664433E-2</v>
      </c>
      <c r="X133" s="29">
        <f t="shared" ref="X133:X169" si="108">L133/$Q133*100</f>
        <v>0.50335570469798641</v>
      </c>
      <c r="Y133" s="29">
        <f t="shared" ref="Y133:Y169" si="109">M133/$Q133*100</f>
        <v>2.9257550335570466</v>
      </c>
      <c r="Z133" s="29">
        <f t="shared" ref="Z133:Z169" si="110">N133/$Q133*100</f>
        <v>3.2193791946308719</v>
      </c>
      <c r="AA133" s="29">
        <f t="shared" ref="AA133:AA169" si="111">O133/$Q133*100</f>
        <v>3.2822986577181203</v>
      </c>
      <c r="AB133" s="29">
        <f t="shared" ref="AB133:AB169" si="112">P133/$Q133*100</f>
        <v>0</v>
      </c>
      <c r="AC133" s="29">
        <f t="shared" ref="AC133:AC197" si="113">SUM(S133:AB133)</f>
        <v>99.999999999999986</v>
      </c>
      <c r="AD133" s="26"/>
      <c r="AE133" s="42">
        <f t="shared" ref="AE133:AE197" si="114">G133/G$2</f>
        <v>1.1973960960178212</v>
      </c>
      <c r="AF133" s="42">
        <f t="shared" ref="AF133:AF197" si="115">H133/H$2</f>
        <v>4.1959590270590746E-3</v>
      </c>
      <c r="AG133" s="42">
        <f t="shared" ref="AG133:AG197" si="116">2*I133/I$2</f>
        <v>0.28737868618875784</v>
      </c>
      <c r="AH133" s="42">
        <f t="shared" ref="AH133:AH197" si="117">J133/J$2</f>
        <v>4.0813817278087472E-2</v>
      </c>
      <c r="AI133" s="42">
        <f t="shared" ref="AI133:AI197" si="118">K133/K$2</f>
        <v>1.1810180278095941E-3</v>
      </c>
      <c r="AJ133" s="42">
        <f t="shared" ref="AJ133:AJ197" si="119">L133/L$2</f>
        <v>1.2471850137824699E-2</v>
      </c>
      <c r="AK133" s="42">
        <f t="shared" ref="AK133:AK197" si="120">M133/M$2</f>
        <v>5.2102485373597018E-2</v>
      </c>
      <c r="AL133" s="42">
        <f t="shared" ref="AL133:AL197" si="121">2*N133/N$2</f>
        <v>0.10374479894927961</v>
      </c>
      <c r="AM133" s="42">
        <f t="shared" ref="AM133:AM197" si="122">2*O133/O$2</f>
        <v>6.9595951829835676E-2</v>
      </c>
      <c r="AN133" s="42">
        <f t="shared" ref="AN133:AN197" si="123">2*P133/P$2</f>
        <v>0</v>
      </c>
      <c r="AO133" s="42">
        <f t="shared" ref="AO133:AO197" si="124">SUM(AE133:AN133)</f>
        <v>1.7688806628300722</v>
      </c>
      <c r="AP133" s="42">
        <f t="shared" ref="AP133:AP197" si="125">AE133/$AO133</f>
        <v>0.67692305149748211</v>
      </c>
      <c r="AQ133" s="42">
        <f t="shared" ref="AQ133:AQ197" si="126">AF133/$AO133</f>
        <v>2.3720984208996129E-3</v>
      </c>
      <c r="AR133" s="42">
        <f t="shared" ref="AR133:AR197" si="127">AG133/$AO133</f>
        <v>0.16246358062899177</v>
      </c>
      <c r="AS133" s="42">
        <f t="shared" ref="AS133:AS197" si="128">AH133/$AO133</f>
        <v>2.3073245208519902E-2</v>
      </c>
      <c r="AT133" s="42">
        <f t="shared" ref="AT133:AT197" si="129">AI133/$AO133</f>
        <v>6.6766405028141163E-4</v>
      </c>
      <c r="AU133" s="42">
        <f t="shared" ref="AU133:AU197" si="130">AJ133/$AO133</f>
        <v>7.0507018364204992E-3</v>
      </c>
      <c r="AV133" s="42">
        <f t="shared" ref="AV133:AV197" si="131">AK133/$AO133</f>
        <v>2.9455059613935217E-2</v>
      </c>
      <c r="AW133" s="42">
        <f t="shared" ref="AW133:AW197" si="132">AL133/$AO133</f>
        <v>5.8649970644879999E-2</v>
      </c>
      <c r="AX133" s="42">
        <f t="shared" ref="AX133:AX197" si="133">AM133/$AO133</f>
        <v>3.9344628098589497E-2</v>
      </c>
      <c r="AY133" s="42">
        <f t="shared" ref="AY133:AY197" si="134">AN133/$AO133</f>
        <v>0</v>
      </c>
      <c r="AZ133" s="42">
        <f t="shared" ref="AZ133:AZ197" si="135">AP133+AW133+AX133</f>
        <v>0.77491765024095161</v>
      </c>
      <c r="BA133" s="42">
        <f t="shared" ref="BA133:BA197" si="136">AS133/AU133</f>
        <v>3.2724749597741787</v>
      </c>
      <c r="BB133" s="42">
        <f t="shared" ref="BB133:BB197" si="137">AU133/(AU133+AS133)</f>
        <v>0.23405637468097762</v>
      </c>
      <c r="BC133" s="40"/>
      <c r="BD133" s="27" t="s">
        <v>326</v>
      </c>
      <c r="BE133" s="142">
        <v>44.73</v>
      </c>
      <c r="BF133" s="142">
        <v>1.49</v>
      </c>
      <c r="BG133" s="142">
        <v>10.4</v>
      </c>
      <c r="BH133" s="142">
        <v>0</v>
      </c>
      <c r="BI133" s="142">
        <v>16.91</v>
      </c>
      <c r="BJ133" s="142">
        <v>11.92</v>
      </c>
      <c r="BK133" s="142">
        <v>10.08</v>
      </c>
      <c r="BL133" s="142">
        <v>0.16</v>
      </c>
      <c r="BM133" s="142">
        <v>1.7</v>
      </c>
      <c r="BN133" s="142">
        <v>0.55000000000000004</v>
      </c>
      <c r="BO133" s="142">
        <v>0</v>
      </c>
      <c r="BP133" s="142">
        <v>0.04</v>
      </c>
      <c r="BR133" s="124">
        <f t="shared" ref="BR133:BR197" si="138">SUM(BE133:BQ133)</f>
        <v>97.98</v>
      </c>
      <c r="BS133" s="124"/>
      <c r="BT133" s="42">
        <v>6.5383632594271468</v>
      </c>
      <c r="BU133" s="42">
        <v>1.4616367405728532</v>
      </c>
      <c r="BV133" s="42">
        <v>0</v>
      </c>
      <c r="BW133" s="42">
        <v>8</v>
      </c>
      <c r="BX133" s="42">
        <v>0.32991134070807493</v>
      </c>
      <c r="BY133" s="42">
        <v>0.16383347965407757</v>
      </c>
      <c r="BZ133" s="42">
        <v>0</v>
      </c>
      <c r="CA133" s="42">
        <v>0.7073334331423311</v>
      </c>
      <c r="CB133" s="42">
        <v>2.5969496442512874</v>
      </c>
      <c r="CC133" s="42">
        <v>1.2019721022442291</v>
      </c>
      <c r="CD133" s="42">
        <v>0</v>
      </c>
      <c r="CE133" s="42">
        <v>5</v>
      </c>
      <c r="CF133" s="42">
        <v>0</v>
      </c>
      <c r="CG133" s="42">
        <v>0.15786999391898604</v>
      </c>
      <c r="CH133" s="42">
        <v>1.9807463753236859E-2</v>
      </c>
      <c r="CI133" s="42">
        <v>1.5785291218837598</v>
      </c>
      <c r="CJ133" s="42">
        <v>0.24379342044401731</v>
      </c>
      <c r="CK133" s="42">
        <v>2</v>
      </c>
      <c r="CL133" s="42">
        <v>0.23797066773763675</v>
      </c>
      <c r="CM133" s="42">
        <v>0.1025477601206595</v>
      </c>
      <c r="CN133" s="42">
        <v>0.34051842785829622</v>
      </c>
      <c r="CO133" s="24" t="s">
        <v>622</v>
      </c>
      <c r="CP133" s="24" t="s">
        <v>623</v>
      </c>
      <c r="CQ133" s="40">
        <v>0.65632709897924479</v>
      </c>
      <c r="CR133" s="42">
        <v>0.7958420647619564</v>
      </c>
      <c r="CS133" s="40">
        <v>0.24319271332694153</v>
      </c>
      <c r="CT133" s="40" t="s">
        <v>606</v>
      </c>
      <c r="CU133" s="40"/>
    </row>
    <row r="134" spans="1:99" s="34" customFormat="1" ht="10.5" customHeight="1" thickBot="1">
      <c r="A134" s="58">
        <v>44</v>
      </c>
      <c r="B134" s="59" t="s">
        <v>198</v>
      </c>
      <c r="C134" s="87">
        <v>0.22499999403953599</v>
      </c>
      <c r="D134" s="32">
        <f>C134*1000</f>
        <v>224.99999403953601</v>
      </c>
      <c r="E134" s="58">
        <v>899</v>
      </c>
      <c r="F134" s="59" t="s">
        <v>197</v>
      </c>
      <c r="G134" s="60">
        <v>70.769996643066406</v>
      </c>
      <c r="H134" s="60">
        <v>0.46999999880790699</v>
      </c>
      <c r="I134" s="60">
        <v>15.25</v>
      </c>
      <c r="J134" s="60">
        <v>2.9100000858306898</v>
      </c>
      <c r="K134" s="60">
        <v>2.9999999329447701E-2</v>
      </c>
      <c r="L134" s="60">
        <v>0.75999999046325695</v>
      </c>
      <c r="M134" s="60">
        <v>2.9500000476837198</v>
      </c>
      <c r="N134" s="60">
        <v>4.5199999809265101</v>
      </c>
      <c r="O134" s="60">
        <v>2.3299999237060498</v>
      </c>
      <c r="P134" s="60"/>
      <c r="Q134" s="33">
        <f t="shared" si="102"/>
        <v>99.989996669813991</v>
      </c>
      <c r="R134" s="33"/>
      <c r="S134" s="33">
        <f t="shared" si="103"/>
        <v>70.777076707745493</v>
      </c>
      <c r="T134" s="33">
        <f t="shared" si="104"/>
        <v>0.47004701916326341</v>
      </c>
      <c r="U134" s="33">
        <f t="shared" si="105"/>
        <v>15.251525660470222</v>
      </c>
      <c r="V134" s="33">
        <f t="shared" si="106"/>
        <v>2.9102912118699873</v>
      </c>
      <c r="W134" s="33">
        <f t="shared" si="107"/>
        <v>3.0003000628666298E-2</v>
      </c>
      <c r="X134" s="33">
        <f t="shared" si="108"/>
        <v>0.7600760233775401</v>
      </c>
      <c r="Y134" s="33">
        <f t="shared" si="109"/>
        <v>2.9502951754515823</v>
      </c>
      <c r="Z134" s="33">
        <f t="shared" si="110"/>
        <v>4.5204521766836443</v>
      </c>
      <c r="AA134" s="33">
        <f t="shared" si="111"/>
        <v>2.3302330246096048</v>
      </c>
      <c r="AB134" s="33">
        <f t="shared" si="112"/>
        <v>0</v>
      </c>
      <c r="AC134" s="33">
        <f t="shared" si="113"/>
        <v>100</v>
      </c>
      <c r="AD134" s="33"/>
      <c r="AE134" s="46">
        <f t="shared" si="114"/>
        <v>1.1778450717253326</v>
      </c>
      <c r="AF134" s="46">
        <f t="shared" si="115"/>
        <v>5.8848718576400292E-3</v>
      </c>
      <c r="AG134" s="46">
        <f t="shared" si="116"/>
        <v>0.29913317287241481</v>
      </c>
      <c r="AH134" s="46">
        <f t="shared" si="117"/>
        <v>4.0504201939617984E-2</v>
      </c>
      <c r="AI134" s="46">
        <f t="shared" si="118"/>
        <v>4.2290778358054153E-4</v>
      </c>
      <c r="AJ134" s="46">
        <f t="shared" si="119"/>
        <v>1.8856501783012698E-2</v>
      </c>
      <c r="AK134" s="46">
        <f t="shared" si="120"/>
        <v>5.2605863461639084E-2</v>
      </c>
      <c r="AL134" s="46">
        <f t="shared" si="121"/>
        <v>0.1458559949856035</v>
      </c>
      <c r="AM134" s="46">
        <f t="shared" si="122"/>
        <v>4.9471313510256271E-2</v>
      </c>
      <c r="AN134" s="46">
        <f t="shared" si="123"/>
        <v>0</v>
      </c>
      <c r="AO134" s="46">
        <f t="shared" si="124"/>
        <v>1.7905798999190976</v>
      </c>
      <c r="AP134" s="46">
        <f t="shared" si="125"/>
        <v>0.6578009011374194</v>
      </c>
      <c r="AQ134" s="46">
        <f t="shared" si="126"/>
        <v>3.2865731699020639E-3</v>
      </c>
      <c r="AR134" s="46">
        <f t="shared" si="127"/>
        <v>0.16705938276528756</v>
      </c>
      <c r="AS134" s="46">
        <f t="shared" si="128"/>
        <v>2.2620717423136524E-2</v>
      </c>
      <c r="AT134" s="46">
        <f t="shared" si="129"/>
        <v>2.3618481565645266E-4</v>
      </c>
      <c r="AU134" s="46">
        <f t="shared" si="130"/>
        <v>1.0530946864680361E-2</v>
      </c>
      <c r="AV134" s="46">
        <f t="shared" si="131"/>
        <v>2.9379232651955901E-2</v>
      </c>
      <c r="AW134" s="46">
        <f t="shared" si="132"/>
        <v>8.145740661569674E-2</v>
      </c>
      <c r="AX134" s="46">
        <f t="shared" si="133"/>
        <v>2.7628654556264981E-2</v>
      </c>
      <c r="AY134" s="46">
        <f t="shared" si="134"/>
        <v>0</v>
      </c>
      <c r="AZ134" s="46">
        <f t="shared" si="135"/>
        <v>0.76688696230938114</v>
      </c>
      <c r="BA134" s="46">
        <f t="shared" si="136"/>
        <v>2.1480231278161628</v>
      </c>
      <c r="BB134" s="46">
        <f t="shared" si="137"/>
        <v>0.31765967383273863</v>
      </c>
      <c r="BC134" s="47"/>
      <c r="BD134" s="58">
        <v>44</v>
      </c>
      <c r="BE134" s="127">
        <v>45.119998931884801</v>
      </c>
      <c r="BF134" s="127">
        <v>2.5799999237060498</v>
      </c>
      <c r="BG134" s="127">
        <v>9.5500001907348704</v>
      </c>
      <c r="BH134" s="127"/>
      <c r="BI134" s="127">
        <v>14.210000038146999</v>
      </c>
      <c r="BJ134" s="127">
        <v>14.1599998474121</v>
      </c>
      <c r="BK134" s="127">
        <v>10.920000076293899</v>
      </c>
      <c r="BL134" s="127">
        <v>0.21999999880790699</v>
      </c>
      <c r="BM134" s="127">
        <v>2.1600000858306898</v>
      </c>
      <c r="BN134" s="127">
        <v>0.33000001311302202</v>
      </c>
      <c r="BO134" s="151">
        <v>0</v>
      </c>
      <c r="BP134" s="151">
        <v>0</v>
      </c>
      <c r="BQ134" s="151">
        <v>0</v>
      </c>
      <c r="BR134" s="151">
        <f t="shared" si="138"/>
        <v>99.249999105930328</v>
      </c>
      <c r="BS134" s="151"/>
      <c r="BT134" s="46">
        <v>6.4808597412841555</v>
      </c>
      <c r="BU134" s="46">
        <v>1.5191402587158445</v>
      </c>
      <c r="BV134" s="46">
        <v>0</v>
      </c>
      <c r="BW134" s="46">
        <v>8</v>
      </c>
      <c r="BX134" s="46">
        <v>9.7420021220939068E-2</v>
      </c>
      <c r="BY134" s="46">
        <v>0.2787593701344559</v>
      </c>
      <c r="BZ134" s="46">
        <v>0</v>
      </c>
      <c r="CA134" s="46">
        <v>0.55888436195748881</v>
      </c>
      <c r="CB134" s="46">
        <v>3.0314046773674836</v>
      </c>
      <c r="CC134" s="46">
        <v>1.0335315693196323</v>
      </c>
      <c r="CD134" s="46">
        <v>0</v>
      </c>
      <c r="CE134" s="46">
        <v>5</v>
      </c>
      <c r="CF134" s="46">
        <v>0</v>
      </c>
      <c r="CG134" s="46">
        <v>0.11453572480105878</v>
      </c>
      <c r="CH134" s="46">
        <v>2.6762394001946854E-2</v>
      </c>
      <c r="CI134" s="46">
        <v>1.6803823153792523</v>
      </c>
      <c r="CJ134" s="46">
        <v>0.17831956581774211</v>
      </c>
      <c r="CK134" s="46">
        <v>2</v>
      </c>
      <c r="CL134" s="46">
        <v>0.42317632546629169</v>
      </c>
      <c r="CM134" s="46">
        <v>6.0460375619968219E-2</v>
      </c>
      <c r="CN134" s="46">
        <v>0.48363670108625989</v>
      </c>
      <c r="CO134" s="49" t="s">
        <v>622</v>
      </c>
      <c r="CP134" s="49" t="s">
        <v>332</v>
      </c>
      <c r="CQ134" s="48">
        <v>0.72530805279885591</v>
      </c>
      <c r="CR134" s="46">
        <v>0.56297663201367409</v>
      </c>
      <c r="CS134" s="48">
        <v>0.26209058213727765</v>
      </c>
      <c r="CT134" s="48" t="s">
        <v>606</v>
      </c>
      <c r="CU134" s="48"/>
    </row>
    <row r="135" spans="1:99" s="53" customFormat="1" ht="10.5" customHeight="1">
      <c r="A135" s="61"/>
      <c r="B135" s="62"/>
      <c r="C135" s="88"/>
      <c r="D135" s="54"/>
      <c r="E135" s="61"/>
      <c r="F135" s="62"/>
      <c r="G135" s="63"/>
      <c r="H135" s="63"/>
      <c r="I135" s="63"/>
      <c r="J135" s="63"/>
      <c r="K135" s="63"/>
      <c r="L135" s="63"/>
      <c r="M135" s="63"/>
      <c r="N135" s="63"/>
      <c r="O135" s="63"/>
      <c r="P135" s="63"/>
      <c r="Q135" s="55"/>
      <c r="R135" s="55"/>
      <c r="S135" s="55"/>
      <c r="T135" s="55"/>
      <c r="U135" s="55"/>
      <c r="V135" s="55"/>
      <c r="W135" s="55"/>
      <c r="X135" s="55"/>
      <c r="Y135" s="55"/>
      <c r="Z135" s="55"/>
      <c r="AA135" s="55"/>
      <c r="AB135" s="55"/>
      <c r="AC135" s="55"/>
      <c r="AD135" s="55"/>
      <c r="AE135" s="56"/>
      <c r="AF135" s="56"/>
      <c r="AG135" s="56"/>
      <c r="AH135" s="56"/>
      <c r="AI135" s="56"/>
      <c r="AJ135" s="56"/>
      <c r="AK135" s="56"/>
      <c r="AL135" s="56"/>
      <c r="AM135" s="56"/>
      <c r="AN135" s="56"/>
      <c r="AO135" s="56"/>
      <c r="AP135" s="56"/>
      <c r="AQ135" s="56"/>
      <c r="AR135" s="56"/>
      <c r="AS135" s="56"/>
      <c r="AT135" s="56"/>
      <c r="AU135" s="56"/>
      <c r="AV135" s="56"/>
      <c r="AW135" s="56"/>
      <c r="AX135" s="56"/>
      <c r="AY135" s="56"/>
      <c r="AZ135" s="56"/>
      <c r="BA135" s="56"/>
      <c r="BB135" s="56"/>
      <c r="BD135" s="61"/>
      <c r="BE135" s="154"/>
      <c r="BF135" s="154"/>
      <c r="BG135" s="154"/>
      <c r="BH135" s="154"/>
      <c r="BI135" s="154"/>
      <c r="BJ135" s="154"/>
      <c r="BK135" s="154"/>
      <c r="BL135" s="154"/>
      <c r="BM135" s="154"/>
      <c r="BN135" s="154"/>
      <c r="BO135" s="154"/>
      <c r="BP135" s="154"/>
      <c r="BQ135" s="154"/>
      <c r="BR135" s="154"/>
      <c r="BS135" s="154"/>
      <c r="BT135" s="56"/>
      <c r="BU135" s="56"/>
      <c r="BV135" s="56"/>
      <c r="BW135" s="56"/>
      <c r="BX135" s="56"/>
      <c r="BY135" s="56"/>
      <c r="BZ135" s="56"/>
      <c r="CA135" s="56"/>
      <c r="CB135" s="56"/>
      <c r="CC135" s="56"/>
      <c r="CD135" s="56"/>
      <c r="CE135" s="56"/>
      <c r="CF135" s="56"/>
      <c r="CG135" s="56"/>
      <c r="CH135" s="56"/>
      <c r="CI135" s="56"/>
      <c r="CJ135" s="56"/>
      <c r="CK135" s="56"/>
      <c r="CL135" s="56"/>
      <c r="CM135" s="56"/>
      <c r="CN135" s="56"/>
      <c r="CO135" s="41"/>
      <c r="CP135" s="41"/>
      <c r="CQ135" s="57"/>
      <c r="CR135" s="56"/>
      <c r="CS135" s="57"/>
      <c r="CT135" s="57"/>
      <c r="CU135" s="57"/>
    </row>
    <row r="136" spans="1:99" s="43" customFormat="1" ht="10.5" customHeight="1">
      <c r="A136" s="16">
        <v>1</v>
      </c>
      <c r="B136" s="17" t="s">
        <v>35</v>
      </c>
      <c r="C136" s="85">
        <v>0.30000001192092901</v>
      </c>
      <c r="D136" s="25">
        <f t="shared" ref="D136:D151" si="139">C136*1000</f>
        <v>300.00001192092901</v>
      </c>
      <c r="E136" s="16">
        <v>825</v>
      </c>
      <c r="F136" s="17" t="s">
        <v>212</v>
      </c>
      <c r="G136" s="18">
        <v>64.889999389648395</v>
      </c>
      <c r="H136" s="18">
        <v>0.239999994635582</v>
      </c>
      <c r="I136" s="18">
        <v>14.3599996566772</v>
      </c>
      <c r="J136" s="18">
        <v>2</v>
      </c>
      <c r="K136" s="18">
        <v>2.9999999329447701E-2</v>
      </c>
      <c r="L136" s="18">
        <v>0.40000000596046498</v>
      </c>
      <c r="M136" s="18">
        <v>2.8900001049041801</v>
      </c>
      <c r="N136" s="18">
        <v>3.1700000762939502</v>
      </c>
      <c r="O136" s="18">
        <v>2.53999996185303</v>
      </c>
      <c r="P136" s="18"/>
      <c r="Q136" s="26">
        <f t="shared" si="102"/>
        <v>90.51999918930224</v>
      </c>
      <c r="R136" s="26"/>
      <c r="S136" s="26">
        <f t="shared" si="103"/>
        <v>71.685815257184814</v>
      </c>
      <c r="T136" s="26">
        <f t="shared" si="104"/>
        <v>0.26513477329322105</v>
      </c>
      <c r="U136" s="26">
        <f t="shared" si="105"/>
        <v>15.863897244018405</v>
      </c>
      <c r="V136" s="26">
        <f t="shared" si="106"/>
        <v>2.209456493495376</v>
      </c>
      <c r="W136" s="26">
        <f t="shared" si="107"/>
        <v>3.3141846661652576E-2</v>
      </c>
      <c r="X136" s="26">
        <f t="shared" si="108"/>
        <v>0.44189130528376919</v>
      </c>
      <c r="Y136" s="26">
        <f t="shared" si="109"/>
        <v>3.192664748991429</v>
      </c>
      <c r="Z136" s="26">
        <f t="shared" si="110"/>
        <v>3.5019886264742528</v>
      </c>
      <c r="AA136" s="26">
        <f t="shared" si="111"/>
        <v>2.8060097045970922</v>
      </c>
      <c r="AB136" s="26">
        <f t="shared" si="112"/>
        <v>0</v>
      </c>
      <c r="AC136" s="26">
        <f t="shared" si="113"/>
        <v>100.00000000000003</v>
      </c>
      <c r="AD136" s="26"/>
      <c r="AE136" s="42">
        <f t="shared" si="114"/>
        <v>1.0799826142544457</v>
      </c>
      <c r="AF136" s="42">
        <f t="shared" si="115"/>
        <v>3.0050408890361334E-3</v>
      </c>
      <c r="AG136" s="42">
        <f t="shared" si="116"/>
        <v>0.28167555801630417</v>
      </c>
      <c r="AH136" s="42">
        <f t="shared" si="117"/>
        <v>2.7837938656318381E-2</v>
      </c>
      <c r="AI136" s="42">
        <f t="shared" si="118"/>
        <v>4.2290778358054153E-4</v>
      </c>
      <c r="AJ136" s="42">
        <f t="shared" si="119"/>
        <v>9.924474895060216E-3</v>
      </c>
      <c r="AK136" s="42">
        <f t="shared" si="120"/>
        <v>5.1535914733995866E-2</v>
      </c>
      <c r="AL136" s="42">
        <f t="shared" si="121"/>
        <v>0.10229281353614469</v>
      </c>
      <c r="AM136" s="42">
        <f t="shared" si="122"/>
        <v>5.393010237914625E-2</v>
      </c>
      <c r="AN136" s="42">
        <f t="shared" si="123"/>
        <v>0</v>
      </c>
      <c r="AO136" s="42">
        <f t="shared" si="124"/>
        <v>1.6106073651440318</v>
      </c>
      <c r="AP136" s="42">
        <f t="shared" si="125"/>
        <v>0.67054369527104829</v>
      </c>
      <c r="AQ136" s="42">
        <f t="shared" si="126"/>
        <v>1.8657811668254737E-3</v>
      </c>
      <c r="AR136" s="42">
        <f t="shared" si="127"/>
        <v>0.17488778712440245</v>
      </c>
      <c r="AS136" s="42">
        <f t="shared" si="128"/>
        <v>1.7284124771048043E-2</v>
      </c>
      <c r="AT136" s="42">
        <f t="shared" si="129"/>
        <v>2.6257658615805605E-4</v>
      </c>
      <c r="AU136" s="42">
        <f t="shared" si="130"/>
        <v>6.1619455553481219E-3</v>
      </c>
      <c r="AV136" s="42">
        <f t="shared" si="131"/>
        <v>3.1997813898849994E-2</v>
      </c>
      <c r="AW136" s="42">
        <f t="shared" si="132"/>
        <v>6.3511949435917897E-2</v>
      </c>
      <c r="AX136" s="42">
        <f t="shared" si="133"/>
        <v>3.3484326190401745E-2</v>
      </c>
      <c r="AY136" s="42">
        <f t="shared" si="134"/>
        <v>0</v>
      </c>
      <c r="AZ136" s="42">
        <f t="shared" si="135"/>
        <v>0.76753997089736792</v>
      </c>
      <c r="BA136" s="42">
        <f t="shared" si="136"/>
        <v>2.8049784951518562</v>
      </c>
      <c r="BB136" s="42">
        <f t="shared" si="137"/>
        <v>0.26281357470854511</v>
      </c>
      <c r="BD136" s="16">
        <v>1</v>
      </c>
      <c r="BE136" s="122">
        <v>47.240001678466797</v>
      </c>
      <c r="BF136" s="122">
        <v>1.58000004291534</v>
      </c>
      <c r="BG136" s="122">
        <v>11.7399997711182</v>
      </c>
      <c r="BH136" s="122"/>
      <c r="BI136" s="122">
        <v>14.050000190734901</v>
      </c>
      <c r="BJ136" s="122">
        <v>11.1099996566772</v>
      </c>
      <c r="BK136" s="122">
        <v>10.1199998855591</v>
      </c>
      <c r="BL136" s="122">
        <v>0.25</v>
      </c>
      <c r="BM136" s="122">
        <v>1.6900000572204601</v>
      </c>
      <c r="BN136" s="122">
        <v>0.81999999284744296</v>
      </c>
      <c r="BO136" s="122">
        <v>0</v>
      </c>
      <c r="BP136" s="122">
        <v>0</v>
      </c>
      <c r="BQ136" s="122">
        <v>0</v>
      </c>
      <c r="BR136" s="122">
        <f t="shared" si="138"/>
        <v>98.600001275539441</v>
      </c>
      <c r="BS136" s="122"/>
      <c r="BT136" s="42">
        <v>6.7912645629000341</v>
      </c>
      <c r="BU136" s="42">
        <v>1.2087354370999659</v>
      </c>
      <c r="BV136" s="42">
        <v>0</v>
      </c>
      <c r="BW136" s="42">
        <v>8</v>
      </c>
      <c r="BX136" s="42">
        <v>0.78026012877124828</v>
      </c>
      <c r="BY136" s="42">
        <v>0.17086144827862634</v>
      </c>
      <c r="BZ136" s="42">
        <v>0</v>
      </c>
      <c r="CA136" s="42">
        <v>0.24554479830138121</v>
      </c>
      <c r="CB136" s="42">
        <v>2.3805204481245985</v>
      </c>
      <c r="CC136" s="42">
        <v>1.4228131765241456</v>
      </c>
      <c r="CD136" s="42">
        <v>0</v>
      </c>
      <c r="CE136" s="42">
        <v>5</v>
      </c>
      <c r="CF136" s="42">
        <v>0</v>
      </c>
      <c r="CG136" s="42">
        <v>2.0840479765324993E-2</v>
      </c>
      <c r="CH136" s="42">
        <v>3.0438236946866051E-2</v>
      </c>
      <c r="CI136" s="42">
        <v>1.5586305040283261</v>
      </c>
      <c r="CJ136" s="42">
        <v>0.39009077925948277</v>
      </c>
      <c r="CK136" s="42">
        <v>2</v>
      </c>
      <c r="CL136" s="42">
        <v>8.0932985252178125E-2</v>
      </c>
      <c r="CM136" s="42">
        <v>0.15036540747737948</v>
      </c>
      <c r="CN136" s="42">
        <v>0.2312983927295576</v>
      </c>
      <c r="CO136" s="24" t="s">
        <v>622</v>
      </c>
      <c r="CP136" s="24" t="s">
        <v>623</v>
      </c>
      <c r="CQ136" s="40">
        <v>0.62249269597241208</v>
      </c>
      <c r="CR136" s="42">
        <v>0.70945004855079752</v>
      </c>
      <c r="CS136" s="40">
        <v>0.25292530754763926</v>
      </c>
      <c r="CT136" s="40" t="s">
        <v>606</v>
      </c>
      <c r="CU136" s="40"/>
    </row>
    <row r="137" spans="1:99" s="43" customFormat="1" ht="10.5" customHeight="1">
      <c r="A137" s="16">
        <v>2</v>
      </c>
      <c r="B137" s="17" t="s">
        <v>217</v>
      </c>
      <c r="C137" s="85">
        <v>0.30000001192092901</v>
      </c>
      <c r="D137" s="25">
        <f t="shared" si="139"/>
        <v>300.00001192092901</v>
      </c>
      <c r="E137" s="16">
        <v>825</v>
      </c>
      <c r="F137" s="17" t="s">
        <v>212</v>
      </c>
      <c r="G137" s="18">
        <v>70.620002746582003</v>
      </c>
      <c r="H137" s="18">
        <v>0.25</v>
      </c>
      <c r="I137" s="18">
        <v>12.689999580383301</v>
      </c>
      <c r="J137" s="18">
        <v>1.4800000190734901</v>
      </c>
      <c r="K137" s="18">
        <v>5.0000000745058101E-2</v>
      </c>
      <c r="L137" s="18">
        <v>0.28000000119209301</v>
      </c>
      <c r="M137" s="18">
        <v>2.0699999332428001</v>
      </c>
      <c r="N137" s="18">
        <v>3.03999996185303</v>
      </c>
      <c r="O137" s="18">
        <v>3.7599999904632599</v>
      </c>
      <c r="P137" s="18"/>
      <c r="Q137" s="26">
        <f t="shared" si="102"/>
        <v>94.240002233535023</v>
      </c>
      <c r="R137" s="26"/>
      <c r="S137" s="26">
        <f t="shared" si="103"/>
        <v>74.936333905828462</v>
      </c>
      <c r="T137" s="26">
        <f t="shared" si="104"/>
        <v>0.26528012953615809</v>
      </c>
      <c r="U137" s="26">
        <f t="shared" si="105"/>
        <v>13.465618929991496</v>
      </c>
      <c r="V137" s="26">
        <f t="shared" si="106"/>
        <v>1.5704583870933277</v>
      </c>
      <c r="W137" s="26">
        <f t="shared" si="107"/>
        <v>5.3056026697828065E-2</v>
      </c>
      <c r="X137" s="26">
        <f t="shared" si="108"/>
        <v>0.29711374634545146</v>
      </c>
      <c r="Y137" s="26">
        <f t="shared" si="109"/>
        <v>2.1965194017219547</v>
      </c>
      <c r="Z137" s="26">
        <f t="shared" si="110"/>
        <v>3.2258063346811499</v>
      </c>
      <c r="AA137" s="26">
        <f t="shared" si="111"/>
        <v>3.9898131381041875</v>
      </c>
      <c r="AB137" s="26">
        <f t="shared" si="112"/>
        <v>0</v>
      </c>
      <c r="AC137" s="26">
        <f t="shared" si="113"/>
        <v>100</v>
      </c>
      <c r="AD137" s="26"/>
      <c r="AE137" s="42">
        <f t="shared" si="114"/>
        <v>1.1753486808797307</v>
      </c>
      <c r="AF137" s="42">
        <f t="shared" si="115"/>
        <v>3.1302509960458671E-3</v>
      </c>
      <c r="AG137" s="42">
        <f t="shared" si="116"/>
        <v>0.24891802217899472</v>
      </c>
      <c r="AH137" s="42">
        <f t="shared" si="117"/>
        <v>2.0600074871158926E-2</v>
      </c>
      <c r="AI137" s="42">
        <f t="shared" si="118"/>
        <v>7.0484633222514244E-4</v>
      </c>
      <c r="AJ137" s="42">
        <f t="shared" si="119"/>
        <v>6.9471323525990463E-3</v>
      </c>
      <c r="AK137" s="42">
        <f t="shared" si="120"/>
        <v>3.6913265116478293E-2</v>
      </c>
      <c r="AL137" s="42">
        <f t="shared" si="121"/>
        <v>9.8097836518437717E-2</v>
      </c>
      <c r="AM137" s="42">
        <f t="shared" si="122"/>
        <v>7.9833538376645724E-2</v>
      </c>
      <c r="AN137" s="42">
        <f t="shared" si="123"/>
        <v>0</v>
      </c>
      <c r="AO137" s="42">
        <f t="shared" si="124"/>
        <v>1.6704936476223162</v>
      </c>
      <c r="AP137" s="42">
        <f t="shared" si="125"/>
        <v>0.70359362488606514</v>
      </c>
      <c r="AQ137" s="42">
        <f t="shared" si="126"/>
        <v>1.8738478895153447E-3</v>
      </c>
      <c r="AR137" s="42">
        <f t="shared" si="127"/>
        <v>0.1490086613219333</v>
      </c>
      <c r="AS137" s="42">
        <f t="shared" si="128"/>
        <v>1.2331728947595747E-2</v>
      </c>
      <c r="AT137" s="42">
        <f t="shared" si="129"/>
        <v>4.2193894794414805E-4</v>
      </c>
      <c r="AU137" s="42">
        <f t="shared" si="130"/>
        <v>4.1587301828337935E-3</v>
      </c>
      <c r="AV137" s="42">
        <f t="shared" si="131"/>
        <v>2.2097219686539063E-2</v>
      </c>
      <c r="AW137" s="42">
        <f t="shared" si="132"/>
        <v>5.8723860852787128E-2</v>
      </c>
      <c r="AX137" s="42">
        <f t="shared" si="133"/>
        <v>4.779038728478624E-2</v>
      </c>
      <c r="AY137" s="42">
        <f t="shared" si="134"/>
        <v>0</v>
      </c>
      <c r="AZ137" s="42">
        <f t="shared" si="135"/>
        <v>0.81010787302363851</v>
      </c>
      <c r="BA137" s="42">
        <f t="shared" si="136"/>
        <v>2.9652630503652446</v>
      </c>
      <c r="BB137" s="42">
        <f t="shared" si="137"/>
        <v>0.25219007851393083</v>
      </c>
      <c r="BD137" s="16">
        <v>2</v>
      </c>
      <c r="BE137" s="122">
        <v>47.810001373291001</v>
      </c>
      <c r="BF137" s="122">
        <v>1.5599999427795399</v>
      </c>
      <c r="BG137" s="122">
        <v>11.189999580383301</v>
      </c>
      <c r="BH137" s="122"/>
      <c r="BI137" s="122">
        <v>14.25</v>
      </c>
      <c r="BJ137" s="122">
        <v>12.300000190734901</v>
      </c>
      <c r="BK137" s="122">
        <v>10.039999961853001</v>
      </c>
      <c r="BL137" s="122">
        <v>0.270000010728836</v>
      </c>
      <c r="BM137" s="122">
        <v>1.6399999856948899</v>
      </c>
      <c r="BN137" s="122">
        <v>0.769999980926514</v>
      </c>
      <c r="BO137" s="122">
        <v>0</v>
      </c>
      <c r="BP137" s="122">
        <v>0</v>
      </c>
      <c r="BQ137" s="122">
        <v>0</v>
      </c>
      <c r="BR137" s="122">
        <f t="shared" si="138"/>
        <v>99.830001026391983</v>
      </c>
      <c r="BS137" s="122"/>
      <c r="BT137" s="42">
        <v>6.7778783074637365</v>
      </c>
      <c r="BU137" s="42">
        <v>1.2221216925362635</v>
      </c>
      <c r="BV137" s="42">
        <v>0</v>
      </c>
      <c r="BW137" s="42">
        <v>8</v>
      </c>
      <c r="BX137" s="42">
        <v>0.64739807988508002</v>
      </c>
      <c r="BY137" s="42">
        <v>0.16635882064978827</v>
      </c>
      <c r="BZ137" s="42">
        <v>0</v>
      </c>
      <c r="CA137" s="42">
        <v>0.33309067889497612</v>
      </c>
      <c r="CB137" s="42">
        <v>2.5989459937741914</v>
      </c>
      <c r="CC137" s="42">
        <v>1.2542064267959643</v>
      </c>
      <c r="CD137" s="42">
        <v>0</v>
      </c>
      <c r="CE137" s="42">
        <v>5</v>
      </c>
      <c r="CF137" s="42">
        <v>0</v>
      </c>
      <c r="CG137" s="42">
        <v>0.102184530588463</v>
      </c>
      <c r="CH137" s="42">
        <v>3.2417351658449674E-2</v>
      </c>
      <c r="CI137" s="42">
        <v>1.5248623486537336</v>
      </c>
      <c r="CJ137" s="42">
        <v>0.34053576909935379</v>
      </c>
      <c r="CK137" s="42">
        <v>2</v>
      </c>
      <c r="CL137" s="42">
        <v>0.11021264771135941</v>
      </c>
      <c r="CM137" s="42">
        <v>0.13923841384463229</v>
      </c>
      <c r="CN137" s="42">
        <v>0.2494510615559917</v>
      </c>
      <c r="CO137" s="24" t="s">
        <v>622</v>
      </c>
      <c r="CP137" s="24" t="s">
        <v>623</v>
      </c>
      <c r="CQ137" s="40">
        <v>0.65707322179287264</v>
      </c>
      <c r="CR137" s="42">
        <v>0.64993404116588527</v>
      </c>
      <c r="CS137" s="40">
        <v>0.2191825919409848</v>
      </c>
      <c r="CT137" s="40" t="s">
        <v>606</v>
      </c>
      <c r="CU137" s="40"/>
    </row>
    <row r="138" spans="1:99" s="43" customFormat="1" ht="10.5" customHeight="1">
      <c r="A138" s="16">
        <v>7</v>
      </c>
      <c r="B138" s="17" t="s">
        <v>35</v>
      </c>
      <c r="C138" s="85">
        <v>0.30000001192092901</v>
      </c>
      <c r="D138" s="25">
        <f t="shared" si="139"/>
        <v>300.00001192092901</v>
      </c>
      <c r="E138" s="16">
        <v>850</v>
      </c>
      <c r="F138" s="17" t="s">
        <v>212</v>
      </c>
      <c r="G138" s="18">
        <v>63.569999694824197</v>
      </c>
      <c r="H138" s="18">
        <v>0.31999999284744302</v>
      </c>
      <c r="I138" s="18">
        <v>14.680000305175801</v>
      </c>
      <c r="J138" s="18">
        <v>2.1800000667571999</v>
      </c>
      <c r="K138" s="18">
        <v>7.0000000298023196E-2</v>
      </c>
      <c r="L138" s="18">
        <v>0.40000000596046498</v>
      </c>
      <c r="M138" s="18">
        <v>3.2300000190734899</v>
      </c>
      <c r="N138" s="18">
        <v>3.2699999809265101</v>
      </c>
      <c r="O138" s="18">
        <v>2.3900001049041801</v>
      </c>
      <c r="P138" s="18"/>
      <c r="Q138" s="26">
        <f t="shared" si="102"/>
        <v>90.110000170767307</v>
      </c>
      <c r="R138" s="26"/>
      <c r="S138" s="26">
        <f t="shared" si="103"/>
        <v>70.547108616527353</v>
      </c>
      <c r="T138" s="26">
        <f t="shared" si="104"/>
        <v>0.35512150953391586</v>
      </c>
      <c r="U138" s="26">
        <f t="shared" si="105"/>
        <v>16.291199952675349</v>
      </c>
      <c r="V138" s="26">
        <f t="shared" si="106"/>
        <v>2.4192654118587118</v>
      </c>
      <c r="W138" s="26">
        <f t="shared" si="107"/>
        <v>7.7682832277623251E-2</v>
      </c>
      <c r="X138" s="26">
        <f t="shared" si="108"/>
        <v>0.44390190345402913</v>
      </c>
      <c r="Y138" s="26">
        <f t="shared" si="109"/>
        <v>3.5845078381448481</v>
      </c>
      <c r="Z138" s="26">
        <f t="shared" si="110"/>
        <v>3.6288979854949934</v>
      </c>
      <c r="AA138" s="26">
        <f t="shared" si="111"/>
        <v>2.652313950033176</v>
      </c>
      <c r="AB138" s="26">
        <f t="shared" si="112"/>
        <v>0</v>
      </c>
      <c r="AC138" s="26">
        <f t="shared" si="113"/>
        <v>99.999999999999986</v>
      </c>
      <c r="AD138" s="26"/>
      <c r="AE138" s="42">
        <f t="shared" si="114"/>
        <v>1.0580134859659545</v>
      </c>
      <c r="AF138" s="42">
        <f t="shared" si="115"/>
        <v>4.0067211853815152E-3</v>
      </c>
      <c r="AG138" s="42">
        <f t="shared" si="116"/>
        <v>0.28795246354460691</v>
      </c>
      <c r="AH138" s="42">
        <f t="shared" si="117"/>
        <v>3.0343354064578453E-2</v>
      </c>
      <c r="AI138" s="42">
        <f t="shared" si="118"/>
        <v>9.8678485461216954E-4</v>
      </c>
      <c r="AJ138" s="42">
        <f t="shared" si="119"/>
        <v>9.924474895060216E-3</v>
      </c>
      <c r="AK138" s="42">
        <f t="shared" si="120"/>
        <v>5.7598961775572506E-2</v>
      </c>
      <c r="AL138" s="42">
        <f t="shared" si="121"/>
        <v>0.1055197130162765</v>
      </c>
      <c r="AM138" s="42">
        <f t="shared" si="122"/>
        <v>5.0745256802925395E-2</v>
      </c>
      <c r="AN138" s="42">
        <f t="shared" si="123"/>
        <v>0</v>
      </c>
      <c r="AO138" s="42">
        <f t="shared" si="124"/>
        <v>1.6050912161049682</v>
      </c>
      <c r="AP138" s="42">
        <f t="shared" si="125"/>
        <v>0.65916097188134104</v>
      </c>
      <c r="AQ138" s="42">
        <f t="shared" si="126"/>
        <v>2.4962576239776066E-3</v>
      </c>
      <c r="AR138" s="42">
        <f t="shared" si="127"/>
        <v>0.17939943889505136</v>
      </c>
      <c r="AS138" s="42">
        <f t="shared" si="128"/>
        <v>1.8904442165107511E-2</v>
      </c>
      <c r="AT138" s="42">
        <f t="shared" si="129"/>
        <v>6.1478428435162325E-4</v>
      </c>
      <c r="AU138" s="42">
        <f t="shared" si="130"/>
        <v>6.1831220528037485E-3</v>
      </c>
      <c r="AV138" s="42">
        <f t="shared" si="131"/>
        <v>3.5885164156181953E-2</v>
      </c>
      <c r="AW138" s="42">
        <f t="shared" si="132"/>
        <v>6.5740633278361812E-2</v>
      </c>
      <c r="AX138" s="42">
        <f t="shared" si="133"/>
        <v>3.1615185662823293E-2</v>
      </c>
      <c r="AY138" s="42">
        <f t="shared" si="134"/>
        <v>0</v>
      </c>
      <c r="AZ138" s="42">
        <f t="shared" si="135"/>
        <v>0.7565167908225261</v>
      </c>
      <c r="BA138" s="42">
        <f t="shared" si="136"/>
        <v>3.0574266533417784</v>
      </c>
      <c r="BB138" s="42">
        <f t="shared" si="137"/>
        <v>0.24646163330552875</v>
      </c>
      <c r="BD138" s="16">
        <v>7</v>
      </c>
      <c r="BE138" s="122">
        <v>45.430000305175803</v>
      </c>
      <c r="BF138" s="122">
        <v>1.8999999761581401</v>
      </c>
      <c r="BG138" s="122">
        <v>11.420000076293899</v>
      </c>
      <c r="BH138" s="122"/>
      <c r="BI138" s="122">
        <v>13.5900001525879</v>
      </c>
      <c r="BJ138" s="122">
        <v>12.6400003433228</v>
      </c>
      <c r="BK138" s="122">
        <v>10.9700002670288</v>
      </c>
      <c r="BL138" s="122">
        <v>0.230000004172325</v>
      </c>
      <c r="BM138" s="122">
        <v>1.8099999427795399</v>
      </c>
      <c r="BN138" s="122">
        <v>0.70999997854232799</v>
      </c>
      <c r="BO138" s="122">
        <v>0</v>
      </c>
      <c r="BP138" s="122">
        <v>0</v>
      </c>
      <c r="BQ138" s="122">
        <v>0</v>
      </c>
      <c r="BR138" s="122">
        <f t="shared" si="138"/>
        <v>98.70000104606153</v>
      </c>
      <c r="BS138" s="122"/>
      <c r="BT138" s="42">
        <v>6.5161123104773981</v>
      </c>
      <c r="BU138" s="42">
        <v>1.4838876895226019</v>
      </c>
      <c r="BV138" s="42">
        <v>0</v>
      </c>
      <c r="BW138" s="42">
        <v>8</v>
      </c>
      <c r="BX138" s="42">
        <v>0.44646608769134</v>
      </c>
      <c r="BY138" s="42">
        <v>0.20499612721849472</v>
      </c>
      <c r="BZ138" s="42">
        <v>0</v>
      </c>
      <c r="CA138" s="42">
        <v>0.59944414529605439</v>
      </c>
      <c r="CB138" s="42">
        <v>2.7021536046335739</v>
      </c>
      <c r="CC138" s="42">
        <v>1.0307107907053414</v>
      </c>
      <c r="CD138" s="42">
        <v>1.622924445519569E-2</v>
      </c>
      <c r="CE138" s="42">
        <v>5</v>
      </c>
      <c r="CF138" s="42">
        <v>0</v>
      </c>
      <c r="CG138" s="42">
        <v>0</v>
      </c>
      <c r="CH138" s="42">
        <v>1.1709855096572859E-2</v>
      </c>
      <c r="CI138" s="42">
        <v>1.6856770674960124</v>
      </c>
      <c r="CJ138" s="42">
        <v>0.30261307740741472</v>
      </c>
      <c r="CK138" s="42">
        <v>2</v>
      </c>
      <c r="CL138" s="42">
        <v>0.20070176467412937</v>
      </c>
      <c r="CM138" s="42">
        <v>0.12989651483149797</v>
      </c>
      <c r="CN138" s="42">
        <v>0.33059827950562737</v>
      </c>
      <c r="CO138" s="24" t="s">
        <v>622</v>
      </c>
      <c r="CP138" s="24" t="s">
        <v>623</v>
      </c>
      <c r="CQ138" s="40">
        <v>0.7238820697605971</v>
      </c>
      <c r="CR138" s="42">
        <v>0.60315914097714074</v>
      </c>
      <c r="CS138" s="40">
        <v>0.19727673280988953</v>
      </c>
      <c r="CT138" s="40" t="s">
        <v>606</v>
      </c>
      <c r="CU138" s="40"/>
    </row>
    <row r="139" spans="1:99" s="43" customFormat="1" ht="10.5" customHeight="1">
      <c r="A139" s="16">
        <v>11</v>
      </c>
      <c r="B139" s="17" t="s">
        <v>216</v>
      </c>
      <c r="C139" s="85">
        <v>0.30000001192092901</v>
      </c>
      <c r="D139" s="25">
        <f t="shared" si="139"/>
        <v>300.00001192092901</v>
      </c>
      <c r="E139" s="16">
        <v>775</v>
      </c>
      <c r="F139" s="17" t="s">
        <v>212</v>
      </c>
      <c r="G139" s="18">
        <v>67.379997253417997</v>
      </c>
      <c r="H139" s="18">
        <v>0.15000000596046401</v>
      </c>
      <c r="I139" s="18">
        <v>13.2799997329712</v>
      </c>
      <c r="J139" s="18">
        <v>1.25</v>
      </c>
      <c r="K139" s="18">
        <v>3.9999999105930301E-2</v>
      </c>
      <c r="L139" s="18">
        <v>0.21999999880790699</v>
      </c>
      <c r="M139" s="18">
        <v>2.4000000953674299</v>
      </c>
      <c r="N139" s="18">
        <v>2.5899999141693102</v>
      </c>
      <c r="O139" s="18">
        <v>2.6099998950958199</v>
      </c>
      <c r="P139" s="18"/>
      <c r="Q139" s="26">
        <f t="shared" si="102"/>
        <v>89.919996894896073</v>
      </c>
      <c r="R139" s="26"/>
      <c r="S139" s="26">
        <f t="shared" si="103"/>
        <v>74.93327355446398</v>
      </c>
      <c r="T139" s="26">
        <f t="shared" si="104"/>
        <v>0.16681495900827606</v>
      </c>
      <c r="U139" s="26">
        <f t="shared" si="105"/>
        <v>14.768683487048678</v>
      </c>
      <c r="V139" s="26">
        <f t="shared" si="106"/>
        <v>1.3901246031637162</v>
      </c>
      <c r="W139" s="26">
        <f t="shared" si="107"/>
        <v>4.4483986306944286E-2</v>
      </c>
      <c r="X139" s="26">
        <f t="shared" si="108"/>
        <v>0.24466192883108778</v>
      </c>
      <c r="Y139" s="26">
        <f t="shared" si="109"/>
        <v>2.6690393441324236</v>
      </c>
      <c r="Z139" s="26">
        <f t="shared" si="110"/>
        <v>2.880338082302937</v>
      </c>
      <c r="AA139" s="26">
        <f t="shared" si="111"/>
        <v>2.902580054741934</v>
      </c>
      <c r="AB139" s="26">
        <f t="shared" si="112"/>
        <v>0</v>
      </c>
      <c r="AC139" s="26">
        <f t="shared" si="113"/>
        <v>99.999999999999986</v>
      </c>
      <c r="AD139" s="26"/>
      <c r="AE139" s="42">
        <f t="shared" si="114"/>
        <v>1.1214243530076575</v>
      </c>
      <c r="AF139" s="42">
        <f t="shared" si="115"/>
        <v>1.8781506722585139E-3</v>
      </c>
      <c r="AG139" s="42">
        <f t="shared" si="116"/>
        <v>0.2604910462864588</v>
      </c>
      <c r="AH139" s="42">
        <f t="shared" si="117"/>
        <v>1.7398711660198986E-2</v>
      </c>
      <c r="AI139" s="42">
        <f t="shared" si="118"/>
        <v>5.6387704477405584E-4</v>
      </c>
      <c r="AJ139" s="42">
        <f t="shared" si="119"/>
        <v>5.458461081368461E-3</v>
      </c>
      <c r="AK139" s="42">
        <f t="shared" si="120"/>
        <v>4.2797991621712661E-2</v>
      </c>
      <c r="AL139" s="42">
        <f t="shared" si="121"/>
        <v>8.3576773470772817E-2</v>
      </c>
      <c r="AM139" s="42">
        <f t="shared" si="122"/>
        <v>5.5416363648049173E-2</v>
      </c>
      <c r="AN139" s="42">
        <f t="shared" si="123"/>
        <v>0</v>
      </c>
      <c r="AO139" s="42">
        <f t="shared" si="124"/>
        <v>1.5890057284932511</v>
      </c>
      <c r="AP139" s="42">
        <f t="shared" si="125"/>
        <v>0.70573965398540761</v>
      </c>
      <c r="AQ139" s="42">
        <f t="shared" si="126"/>
        <v>1.1819659542948533E-3</v>
      </c>
      <c r="AR139" s="42">
        <f t="shared" si="127"/>
        <v>0.16393335883909319</v>
      </c>
      <c r="AS139" s="42">
        <f t="shared" si="128"/>
        <v>1.0949432936718883E-2</v>
      </c>
      <c r="AT139" s="42">
        <f t="shared" si="129"/>
        <v>3.5486155566521657E-4</v>
      </c>
      <c r="AU139" s="42">
        <f t="shared" si="130"/>
        <v>3.4351424815468466E-3</v>
      </c>
      <c r="AV139" s="42">
        <f t="shared" si="131"/>
        <v>2.6933818333238588E-2</v>
      </c>
      <c r="AW139" s="42">
        <f t="shared" si="132"/>
        <v>5.2596898785269415E-2</v>
      </c>
      <c r="AX139" s="42">
        <f t="shared" si="133"/>
        <v>3.4874867128765384E-2</v>
      </c>
      <c r="AY139" s="42">
        <f t="shared" si="134"/>
        <v>0</v>
      </c>
      <c r="AZ139" s="42">
        <f t="shared" si="135"/>
        <v>0.79321141989944244</v>
      </c>
      <c r="BA139" s="42">
        <f t="shared" si="136"/>
        <v>3.1874756274413243</v>
      </c>
      <c r="BB139" s="42">
        <f t="shared" si="137"/>
        <v>0.23880736008272138</v>
      </c>
      <c r="BD139" s="16">
        <v>11</v>
      </c>
      <c r="BE139" s="122">
        <v>45.759998321533203</v>
      </c>
      <c r="BF139" s="122">
        <v>1.5599999427795399</v>
      </c>
      <c r="BG139" s="122">
        <v>12.2299995422363</v>
      </c>
      <c r="BH139" s="122"/>
      <c r="BI139" s="122">
        <v>16.75</v>
      </c>
      <c r="BJ139" s="122">
        <v>10.6099996566772</v>
      </c>
      <c r="BK139" s="122">
        <v>10.420000076293899</v>
      </c>
      <c r="BL139" s="122">
        <v>0.33000001311302202</v>
      </c>
      <c r="BM139" s="122">
        <v>1.6100000143051101</v>
      </c>
      <c r="BN139" s="122">
        <v>0.74000000953674305</v>
      </c>
      <c r="BO139" s="122">
        <v>0</v>
      </c>
      <c r="BP139" s="122">
        <v>0</v>
      </c>
      <c r="BQ139" s="122">
        <v>0</v>
      </c>
      <c r="BR139" s="122">
        <f t="shared" si="138"/>
        <v>100.00999757647503</v>
      </c>
      <c r="BS139" s="122"/>
      <c r="BT139" s="42">
        <v>6.5601392213438086</v>
      </c>
      <c r="BU139" s="42">
        <v>1.4398607786561914</v>
      </c>
      <c r="BV139" s="42">
        <v>0</v>
      </c>
      <c r="BW139" s="42">
        <v>8</v>
      </c>
      <c r="BX139" s="42">
        <v>0.62636834504515315</v>
      </c>
      <c r="BY139" s="42">
        <v>0.16822784371976723</v>
      </c>
      <c r="BZ139" s="42">
        <v>0</v>
      </c>
      <c r="CA139" s="42">
        <v>0.47373751658810903</v>
      </c>
      <c r="CB139" s="42">
        <v>2.2670419266795894</v>
      </c>
      <c r="CC139" s="42">
        <v>1.4646243679673812</v>
      </c>
      <c r="CD139" s="42">
        <v>0</v>
      </c>
      <c r="CE139" s="42">
        <v>5</v>
      </c>
      <c r="CF139" s="42">
        <v>0</v>
      </c>
      <c r="CG139" s="42">
        <v>6.9831203984423329E-2</v>
      </c>
      <c r="CH139" s="42">
        <v>4.006634749603883E-2</v>
      </c>
      <c r="CI139" s="42">
        <v>1.6003563504543448</v>
      </c>
      <c r="CJ139" s="42">
        <v>0.28974609806519314</v>
      </c>
      <c r="CK139" s="42">
        <v>2</v>
      </c>
      <c r="CL139" s="42">
        <v>0.15772840155028467</v>
      </c>
      <c r="CM139" s="42">
        <v>0.13531692609830506</v>
      </c>
      <c r="CN139" s="42">
        <v>0.2930453276485897</v>
      </c>
      <c r="CO139" s="24" t="s">
        <v>622</v>
      </c>
      <c r="CP139" s="24" t="s">
        <v>623</v>
      </c>
      <c r="CQ139" s="40">
        <v>0.59635496998110993</v>
      </c>
      <c r="CR139" s="42">
        <v>0.88564358179470093</v>
      </c>
      <c r="CS139" s="40">
        <v>0.27785109136838537</v>
      </c>
      <c r="CT139" s="40" t="s">
        <v>606</v>
      </c>
      <c r="CU139" s="40"/>
    </row>
    <row r="140" spans="1:99" s="43" customFormat="1" ht="10.5" customHeight="1">
      <c r="A140" s="16">
        <v>18</v>
      </c>
      <c r="B140" s="17" t="s">
        <v>213</v>
      </c>
      <c r="C140" s="85">
        <v>0.30000001192092901</v>
      </c>
      <c r="D140" s="25">
        <f t="shared" si="139"/>
        <v>300.00001192092901</v>
      </c>
      <c r="E140" s="16">
        <v>875</v>
      </c>
      <c r="F140" s="17" t="s">
        <v>212</v>
      </c>
      <c r="G140" s="18">
        <v>68.559997558593807</v>
      </c>
      <c r="H140" s="18">
        <v>0.34000000357627902</v>
      </c>
      <c r="I140" s="18">
        <v>17.909999847412099</v>
      </c>
      <c r="J140" s="18">
        <v>1.7699999809265099</v>
      </c>
      <c r="K140" s="18">
        <v>5.0000000745058101E-2</v>
      </c>
      <c r="L140" s="18">
        <v>0.72000002861022905</v>
      </c>
      <c r="M140" s="18">
        <v>2.8099999427795401</v>
      </c>
      <c r="N140" s="18">
        <v>3.4800000190734899</v>
      </c>
      <c r="O140" s="18">
        <v>2.96000003814697</v>
      </c>
      <c r="P140" s="18"/>
      <c r="Q140" s="26">
        <f t="shared" si="102"/>
        <v>98.599997419863982</v>
      </c>
      <c r="R140" s="26"/>
      <c r="S140" s="26">
        <f t="shared" si="103"/>
        <v>69.533467903298032</v>
      </c>
      <c r="T140" s="26">
        <f t="shared" si="104"/>
        <v>0.3448275988573023</v>
      </c>
      <c r="U140" s="26">
        <f t="shared" si="105"/>
        <v>18.164300523403405</v>
      </c>
      <c r="V140" s="26">
        <f t="shared" si="106"/>
        <v>1.7951318734719612</v>
      </c>
      <c r="W140" s="26">
        <f t="shared" si="107"/>
        <v>5.0709941230672975E-2</v>
      </c>
      <c r="X140" s="26">
        <f t="shared" si="108"/>
        <v>0.73022317185697772</v>
      </c>
      <c r="Y140" s="26">
        <f t="shared" si="109"/>
        <v>2.8498985966640977</v>
      </c>
      <c r="Z140" s="26">
        <f t="shared" si="110"/>
        <v>3.5294118764068121</v>
      </c>
      <c r="AA140" s="26">
        <f t="shared" si="111"/>
        <v>3.0020285148107391</v>
      </c>
      <c r="AB140" s="26">
        <f t="shared" si="112"/>
        <v>0</v>
      </c>
      <c r="AC140" s="26">
        <f t="shared" si="113"/>
        <v>100</v>
      </c>
      <c r="AD140" s="26"/>
      <c r="AE140" s="42">
        <f t="shared" si="114"/>
        <v>1.1410634318548074</v>
      </c>
      <c r="AF140" s="42">
        <f t="shared" si="115"/>
        <v>4.2571413994009835E-3</v>
      </c>
      <c r="AG140" s="42">
        <f t="shared" si="116"/>
        <v>0.35130984134431781</v>
      </c>
      <c r="AH140" s="42">
        <f t="shared" si="117"/>
        <v>2.4636575445358442E-2</v>
      </c>
      <c r="AI140" s="42">
        <f t="shared" si="118"/>
        <v>7.0484633222514244E-4</v>
      </c>
      <c r="AJ140" s="42">
        <f t="shared" si="119"/>
        <v>1.7864055254766951E-2</v>
      </c>
      <c r="AK140" s="42">
        <f t="shared" si="120"/>
        <v>5.0109312178873128E-2</v>
      </c>
      <c r="AL140" s="42">
        <f t="shared" si="121"/>
        <v>0.1122962096180893</v>
      </c>
      <c r="AM140" s="42">
        <f t="shared" si="122"/>
        <v>6.2847680116925778E-2</v>
      </c>
      <c r="AN140" s="42">
        <f t="shared" si="123"/>
        <v>0</v>
      </c>
      <c r="AO140" s="42">
        <f t="shared" si="124"/>
        <v>1.765089093544765</v>
      </c>
      <c r="AP140" s="42">
        <f t="shared" si="125"/>
        <v>0.64646223016609927</v>
      </c>
      <c r="AQ140" s="42">
        <f t="shared" si="126"/>
        <v>2.4118563844567867E-3</v>
      </c>
      <c r="AR140" s="42">
        <f t="shared" si="127"/>
        <v>0.19903235628678373</v>
      </c>
      <c r="AS140" s="42">
        <f t="shared" si="128"/>
        <v>1.3957695130211072E-2</v>
      </c>
      <c r="AT140" s="42">
        <f t="shared" si="129"/>
        <v>3.9932620670700815E-4</v>
      </c>
      <c r="AU140" s="42">
        <f t="shared" si="130"/>
        <v>1.0120766889387555E-2</v>
      </c>
      <c r="AV140" s="42">
        <f t="shared" si="131"/>
        <v>2.83891121202502E-2</v>
      </c>
      <c r="AW140" s="42">
        <f t="shared" si="132"/>
        <v>6.3620703356434466E-2</v>
      </c>
      <c r="AX140" s="42">
        <f t="shared" si="133"/>
        <v>3.5605953459669867E-2</v>
      </c>
      <c r="AY140" s="42">
        <f t="shared" si="134"/>
        <v>0</v>
      </c>
      <c r="AZ140" s="42">
        <f t="shared" si="135"/>
        <v>0.74568888698220359</v>
      </c>
      <c r="BA140" s="42">
        <f t="shared" si="136"/>
        <v>1.3791143776710091</v>
      </c>
      <c r="BB140" s="42">
        <f t="shared" si="137"/>
        <v>0.42032447426043124</v>
      </c>
      <c r="BD140" s="16">
        <v>18</v>
      </c>
      <c r="BE140" s="122">
        <v>46.669998168945298</v>
      </c>
      <c r="BF140" s="122">
        <v>1.58000004291534</v>
      </c>
      <c r="BG140" s="122">
        <v>10.4099998474121</v>
      </c>
      <c r="BH140" s="122"/>
      <c r="BI140" s="122">
        <v>9.9200000762939506</v>
      </c>
      <c r="BJ140" s="122">
        <v>16.079999923706101</v>
      </c>
      <c r="BK140" s="122">
        <v>10.9899997711182</v>
      </c>
      <c r="BL140" s="122">
        <v>0.25</v>
      </c>
      <c r="BM140" s="122">
        <v>1.7400000095367401</v>
      </c>
      <c r="BN140" s="122">
        <v>1.0900000333786</v>
      </c>
      <c r="BO140" s="122">
        <v>0</v>
      </c>
      <c r="BP140" s="122">
        <v>0</v>
      </c>
      <c r="BQ140" s="122">
        <v>0</v>
      </c>
      <c r="BR140" s="122">
        <f t="shared" si="138"/>
        <v>98.729997873306331</v>
      </c>
      <c r="BS140" s="122"/>
      <c r="BT140" s="42">
        <v>6.5935600177911153</v>
      </c>
      <c r="BU140" s="42">
        <v>1.4064399822088847</v>
      </c>
      <c r="BV140" s="42">
        <v>0</v>
      </c>
      <c r="BW140" s="42">
        <v>8</v>
      </c>
      <c r="BX140" s="42">
        <v>0.32679675059375657</v>
      </c>
      <c r="BY140" s="42">
        <v>0.16791346287784747</v>
      </c>
      <c r="BZ140" s="42">
        <v>0</v>
      </c>
      <c r="CA140" s="42">
        <v>0.57857532527652467</v>
      </c>
      <c r="CB140" s="42">
        <v>3.3859874809245469</v>
      </c>
      <c r="CC140" s="42">
        <v>0.54072698032732447</v>
      </c>
      <c r="CD140" s="42">
        <v>0</v>
      </c>
      <c r="CE140" s="42">
        <v>5</v>
      </c>
      <c r="CF140" s="42">
        <v>0</v>
      </c>
      <c r="CG140" s="42">
        <v>5.2778235082210578E-2</v>
      </c>
      <c r="CH140" s="42">
        <v>2.9913065943993108E-2</v>
      </c>
      <c r="CI140" s="42">
        <v>1.6634194767517976</v>
      </c>
      <c r="CJ140" s="42">
        <v>0.25388922222199883</v>
      </c>
      <c r="CK140" s="42">
        <v>2</v>
      </c>
      <c r="CL140" s="42">
        <v>0.22270281867877478</v>
      </c>
      <c r="CM140" s="42">
        <v>0.19642738412612507</v>
      </c>
      <c r="CN140" s="42">
        <v>0.41913020280489988</v>
      </c>
      <c r="CO140" s="24" t="s">
        <v>622</v>
      </c>
      <c r="CP140" s="24" t="s">
        <v>623</v>
      </c>
      <c r="CQ140" s="40">
        <v>0.85085907659630244</v>
      </c>
      <c r="CR140" s="42">
        <v>0.34608690836519296</v>
      </c>
      <c r="CS140" s="40">
        <v>0.25094866239423164</v>
      </c>
      <c r="CT140" s="40" t="s">
        <v>606</v>
      </c>
      <c r="CU140" s="40"/>
    </row>
    <row r="141" spans="1:99" s="43" customFormat="1" ht="10.5" customHeight="1">
      <c r="A141" s="16">
        <v>51</v>
      </c>
      <c r="B141" s="17" t="s">
        <v>213</v>
      </c>
      <c r="C141" s="85">
        <v>0.20000000298023199</v>
      </c>
      <c r="D141" s="25">
        <f t="shared" si="139"/>
        <v>200.00000298023198</v>
      </c>
      <c r="E141" s="16">
        <v>800</v>
      </c>
      <c r="F141" s="17" t="s">
        <v>212</v>
      </c>
      <c r="G141" s="18">
        <v>74.169998168945298</v>
      </c>
      <c r="H141" s="18">
        <v>0.18999999761581399</v>
      </c>
      <c r="I141" s="18">
        <v>11.710000038146999</v>
      </c>
      <c r="J141" s="18">
        <v>1.3600000143051101</v>
      </c>
      <c r="K141" s="18">
        <v>1.9999999552965199E-2</v>
      </c>
      <c r="L141" s="18">
        <v>0.230000004172325</v>
      </c>
      <c r="M141" s="18">
        <v>1.45000004768372</v>
      </c>
      <c r="N141" s="18">
        <v>2.7200000286102299</v>
      </c>
      <c r="O141" s="18">
        <v>4.1199998855590803</v>
      </c>
      <c r="P141" s="18"/>
      <c r="Q141" s="26">
        <f t="shared" si="102"/>
        <v>95.969998184591546</v>
      </c>
      <c r="R141" s="26"/>
      <c r="S141" s="26">
        <f t="shared" si="103"/>
        <v>77.284567648198262</v>
      </c>
      <c r="T141" s="26">
        <f t="shared" si="104"/>
        <v>0.19797853621958222</v>
      </c>
      <c r="U141" s="26">
        <f t="shared" si="105"/>
        <v>12.201729977762048</v>
      </c>
      <c r="V141" s="26">
        <f t="shared" si="106"/>
        <v>1.4171095551020494</v>
      </c>
      <c r="W141" s="26">
        <f t="shared" si="107"/>
        <v>2.0839845713549569E-2</v>
      </c>
      <c r="X141" s="26">
        <f t="shared" si="108"/>
        <v>0.23965823541012907</v>
      </c>
      <c r="Y141" s="26">
        <f t="shared" si="109"/>
        <v>1.5108888976894082</v>
      </c>
      <c r="Z141" s="26">
        <f t="shared" si="110"/>
        <v>2.834219110204109</v>
      </c>
      <c r="AA141" s="26">
        <f t="shared" si="111"/>
        <v>4.2930081937008584</v>
      </c>
      <c r="AB141" s="26">
        <f t="shared" si="112"/>
        <v>0</v>
      </c>
      <c r="AC141" s="26">
        <f t="shared" si="113"/>
        <v>99.999999999999986</v>
      </c>
      <c r="AD141" s="26"/>
      <c r="AE141" s="42">
        <f t="shared" si="114"/>
        <v>1.2344322588254386</v>
      </c>
      <c r="AF141" s="42">
        <f t="shared" si="115"/>
        <v>2.3789907271424566E-3</v>
      </c>
      <c r="AG141" s="42">
        <f t="shared" si="116"/>
        <v>0.22969504693423021</v>
      </c>
      <c r="AH141" s="42">
        <f t="shared" si="117"/>
        <v>1.8929798485408888E-2</v>
      </c>
      <c r="AI141" s="42">
        <f t="shared" si="118"/>
        <v>2.8193852238702857E-4</v>
      </c>
      <c r="AJ141" s="42">
        <f t="shared" si="119"/>
        <v>5.7065730831453885E-3</v>
      </c>
      <c r="AK141" s="42">
        <f t="shared" si="120"/>
        <v>2.5857119760968231E-2</v>
      </c>
      <c r="AL141" s="42">
        <f t="shared" si="121"/>
        <v>8.7771750488479794E-2</v>
      </c>
      <c r="AM141" s="42">
        <f t="shared" si="122"/>
        <v>8.7477172821756349E-2</v>
      </c>
      <c r="AN141" s="42">
        <f t="shared" si="123"/>
        <v>0</v>
      </c>
      <c r="AO141" s="42">
        <f t="shared" si="124"/>
        <v>1.6925306496489572</v>
      </c>
      <c r="AP141" s="42">
        <f t="shared" si="125"/>
        <v>0.72934115496311314</v>
      </c>
      <c r="AQ141" s="42">
        <f t="shared" si="126"/>
        <v>1.4055820659057939E-3</v>
      </c>
      <c r="AR141" s="42">
        <f t="shared" si="127"/>
        <v>0.13571101178101005</v>
      </c>
      <c r="AS141" s="42">
        <f t="shared" si="128"/>
        <v>1.1184316508144217E-2</v>
      </c>
      <c r="AT141" s="42">
        <f t="shared" si="129"/>
        <v>1.6657808970579329E-4</v>
      </c>
      <c r="AU141" s="42">
        <f t="shared" si="130"/>
        <v>3.3716217099696078E-3</v>
      </c>
      <c r="AV141" s="42">
        <f t="shared" si="131"/>
        <v>1.527719439900907E-2</v>
      </c>
      <c r="AW141" s="42">
        <f t="shared" si="132"/>
        <v>5.185829308714987E-2</v>
      </c>
      <c r="AX141" s="42">
        <f t="shared" si="133"/>
        <v>5.1684247395992346E-2</v>
      </c>
      <c r="AY141" s="42">
        <f t="shared" si="134"/>
        <v>0</v>
      </c>
      <c r="AZ141" s="42">
        <f t="shared" si="135"/>
        <v>0.83288369544625529</v>
      </c>
      <c r="BA141" s="42">
        <f t="shared" si="136"/>
        <v>3.3171919836300479</v>
      </c>
      <c r="BB141" s="42">
        <f t="shared" si="137"/>
        <v>0.23163204318728597</v>
      </c>
      <c r="BD141" s="16">
        <v>51</v>
      </c>
      <c r="BE141" s="122">
        <v>46.049999237060597</v>
      </c>
      <c r="BF141" s="122">
        <v>1.87000000476837</v>
      </c>
      <c r="BG141" s="122">
        <v>11.0299997329712</v>
      </c>
      <c r="BH141" s="122"/>
      <c r="BI141" s="122">
        <v>16.309999465942401</v>
      </c>
      <c r="BJ141" s="122">
        <v>10.6499996185303</v>
      </c>
      <c r="BK141" s="122">
        <v>9.7600002288818395</v>
      </c>
      <c r="BL141" s="122">
        <v>0.25</v>
      </c>
      <c r="BM141" s="122">
        <v>1.6000000238418599</v>
      </c>
      <c r="BN141" s="122">
        <v>0.68000000715255704</v>
      </c>
      <c r="BO141" s="122">
        <v>0</v>
      </c>
      <c r="BP141" s="122">
        <v>0</v>
      </c>
      <c r="BQ141" s="122">
        <v>0</v>
      </c>
      <c r="BR141" s="122">
        <f t="shared" si="138"/>
        <v>98.199998319149117</v>
      </c>
      <c r="BS141" s="122"/>
      <c r="BT141" s="42">
        <v>6.7114770634777106</v>
      </c>
      <c r="BU141" s="42">
        <v>1.2885229365222894</v>
      </c>
      <c r="BV141" s="42">
        <v>0</v>
      </c>
      <c r="BW141" s="42">
        <v>8</v>
      </c>
      <c r="BX141" s="42">
        <v>0.60595244678082749</v>
      </c>
      <c r="BY141" s="42">
        <v>0.20501060637927077</v>
      </c>
      <c r="BZ141" s="42">
        <v>0</v>
      </c>
      <c r="CA141" s="42">
        <v>0.35982639618146806</v>
      </c>
      <c r="CB141" s="42">
        <v>2.3134238098543296</v>
      </c>
      <c r="CC141" s="42">
        <v>1.5157867408041041</v>
      </c>
      <c r="CD141" s="42">
        <v>0</v>
      </c>
      <c r="CE141" s="42">
        <v>5</v>
      </c>
      <c r="CF141" s="42">
        <v>0</v>
      </c>
      <c r="CG141" s="42">
        <v>0.11233948641111513</v>
      </c>
      <c r="CH141" s="42">
        <v>3.0857961404755871E-2</v>
      </c>
      <c r="CI141" s="42">
        <v>1.5239131964249604</v>
      </c>
      <c r="CJ141" s="42">
        <v>0.33288935575916856</v>
      </c>
      <c r="CK141" s="42">
        <v>2</v>
      </c>
      <c r="CL141" s="42">
        <v>0.11919952640759918</v>
      </c>
      <c r="CM141" s="42">
        <v>0.12641271015302655</v>
      </c>
      <c r="CN141" s="42">
        <v>0.24561223656062572</v>
      </c>
      <c r="CO141" s="24" t="s">
        <v>622</v>
      </c>
      <c r="CP141" s="24" t="s">
        <v>623</v>
      </c>
      <c r="CQ141" s="40">
        <v>0.58693249815352</v>
      </c>
      <c r="CR141" s="42">
        <v>0.85913990757374892</v>
      </c>
      <c r="CS141" s="40">
        <v>0.25899613643512442</v>
      </c>
      <c r="CT141" s="40" t="s">
        <v>606</v>
      </c>
      <c r="CU141" s="40"/>
    </row>
    <row r="142" spans="1:99" s="43" customFormat="1" ht="10.5" customHeight="1">
      <c r="A142" s="16" t="s">
        <v>132</v>
      </c>
      <c r="B142" s="17" t="s">
        <v>127</v>
      </c>
      <c r="C142" s="85">
        <v>0.30000001192092901</v>
      </c>
      <c r="D142" s="25">
        <f t="shared" si="139"/>
        <v>300.00001192092901</v>
      </c>
      <c r="E142" s="16">
        <v>875</v>
      </c>
      <c r="F142" s="17" t="s">
        <v>123</v>
      </c>
      <c r="G142" s="18">
        <v>74.699996948242202</v>
      </c>
      <c r="H142" s="18">
        <v>0.31000000238418601</v>
      </c>
      <c r="I142" s="18">
        <v>14.8999996185303</v>
      </c>
      <c r="J142" s="18">
        <v>1.8600000143051101</v>
      </c>
      <c r="K142" s="18">
        <v>5.0000000745058101E-2</v>
      </c>
      <c r="L142" s="18">
        <v>0.40999999642372098</v>
      </c>
      <c r="M142" s="18">
        <v>2.9700000286102299</v>
      </c>
      <c r="N142" s="18">
        <v>2.3699998855590798</v>
      </c>
      <c r="O142" s="18">
        <v>2.2999999523162802</v>
      </c>
      <c r="P142" s="18"/>
      <c r="Q142" s="26">
        <f t="shared" si="102"/>
        <v>99.869996447116179</v>
      </c>
      <c r="R142" s="26"/>
      <c r="S142" s="26">
        <f t="shared" si="103"/>
        <v>74.797236012517374</v>
      </c>
      <c r="T142" s="26">
        <f t="shared" si="104"/>
        <v>0.31040353801187853</v>
      </c>
      <c r="U142" s="26">
        <f t="shared" si="105"/>
        <v>14.919395362570425</v>
      </c>
      <c r="V142" s="26">
        <f t="shared" si="106"/>
        <v>1.8624212280712653</v>
      </c>
      <c r="W142" s="26">
        <f t="shared" si="107"/>
        <v>5.0065087137090701E-2</v>
      </c>
      <c r="X142" s="26">
        <f t="shared" si="108"/>
        <v>0.41053370482578011</v>
      </c>
      <c r="Y142" s="26">
        <f t="shared" si="109"/>
        <v>2.9738661602765992</v>
      </c>
      <c r="Z142" s="26">
        <f t="shared" si="110"/>
        <v>2.3730849803464826</v>
      </c>
      <c r="AA142" s="26">
        <f t="shared" si="111"/>
        <v>2.302993926243095</v>
      </c>
      <c r="AB142" s="26">
        <f t="shared" si="112"/>
        <v>0</v>
      </c>
      <c r="AC142" s="26">
        <f t="shared" si="113"/>
        <v>99.999999999999986</v>
      </c>
      <c r="AD142" s="26"/>
      <c r="AE142" s="42">
        <f t="shared" si="114"/>
        <v>1.2432531784216876</v>
      </c>
      <c r="AF142" s="42">
        <f t="shared" si="115"/>
        <v>3.881511264949278E-3</v>
      </c>
      <c r="AG142" s="42">
        <f t="shared" si="116"/>
        <v>0.2922678138812288</v>
      </c>
      <c r="AH142" s="42">
        <f t="shared" si="117"/>
        <v>2.5889283149488483E-2</v>
      </c>
      <c r="AI142" s="42">
        <f t="shared" si="118"/>
        <v>7.0484633222514244E-4</v>
      </c>
      <c r="AJ142" s="42">
        <f t="shared" si="119"/>
        <v>1.0172586527121628E-2</v>
      </c>
      <c r="AK142" s="42">
        <f t="shared" si="120"/>
        <v>5.2962513037520101E-2</v>
      </c>
      <c r="AL142" s="42">
        <f t="shared" si="121"/>
        <v>7.6477586920947013E-2</v>
      </c>
      <c r="AM142" s="42">
        <f t="shared" si="122"/>
        <v>4.8834344395012108E-2</v>
      </c>
      <c r="AN142" s="42">
        <f t="shared" si="123"/>
        <v>0</v>
      </c>
      <c r="AO142" s="42">
        <f t="shared" si="124"/>
        <v>1.7544436639301804</v>
      </c>
      <c r="AP142" s="42">
        <f t="shared" si="125"/>
        <v>0.70863100593189743</v>
      </c>
      <c r="AQ142" s="42">
        <f t="shared" si="126"/>
        <v>2.2123886590089711E-3</v>
      </c>
      <c r="AR142" s="42">
        <f t="shared" si="127"/>
        <v>0.16658717511995294</v>
      </c>
      <c r="AS142" s="42">
        <f t="shared" si="128"/>
        <v>1.4756406080029464E-2</v>
      </c>
      <c r="AT142" s="42">
        <f t="shared" si="129"/>
        <v>4.0174919646390674E-4</v>
      </c>
      <c r="AU142" s="42">
        <f t="shared" si="130"/>
        <v>5.7981836272438187E-3</v>
      </c>
      <c r="AV142" s="42">
        <f t="shared" si="131"/>
        <v>3.0187639607006378E-2</v>
      </c>
      <c r="AW142" s="42">
        <f t="shared" si="132"/>
        <v>4.3590790911819499E-2</v>
      </c>
      <c r="AX142" s="42">
        <f t="shared" si="133"/>
        <v>2.7834660866577425E-2</v>
      </c>
      <c r="AY142" s="42">
        <f t="shared" si="134"/>
        <v>0</v>
      </c>
      <c r="AZ142" s="42">
        <f t="shared" si="135"/>
        <v>0.7800564577102943</v>
      </c>
      <c r="BA142" s="42">
        <f t="shared" si="136"/>
        <v>2.5450049582241254</v>
      </c>
      <c r="BB142" s="42">
        <f t="shared" si="137"/>
        <v>0.28208705256676175</v>
      </c>
      <c r="BD142" s="16" t="s">
        <v>132</v>
      </c>
      <c r="BE142" s="122">
        <v>45.099998474121101</v>
      </c>
      <c r="BF142" s="122">
        <v>1.7799999713897701</v>
      </c>
      <c r="BG142" s="122">
        <v>8.2799997329711896</v>
      </c>
      <c r="BH142" s="122"/>
      <c r="BI142" s="122">
        <v>15.699999809265099</v>
      </c>
      <c r="BJ142" s="122">
        <v>11.3999996185303</v>
      </c>
      <c r="BK142" s="122">
        <v>11.5</v>
      </c>
      <c r="BL142" s="122">
        <v>0.52999997138977095</v>
      </c>
      <c r="BM142" s="122">
        <v>1.2799999713897701</v>
      </c>
      <c r="BN142" s="122">
        <v>0.74000000953674305</v>
      </c>
      <c r="BO142" s="122">
        <v>0</v>
      </c>
      <c r="BP142" s="122">
        <v>0</v>
      </c>
      <c r="BQ142" s="122">
        <v>0</v>
      </c>
      <c r="BR142" s="122">
        <f t="shared" si="138"/>
        <v>96.30999755859375</v>
      </c>
      <c r="BS142" s="122"/>
      <c r="BT142" s="42">
        <v>6.7397937805653383</v>
      </c>
      <c r="BU142" s="42">
        <v>1.2602062194346617</v>
      </c>
      <c r="BV142" s="42">
        <v>0</v>
      </c>
      <c r="BW142" s="42">
        <v>8</v>
      </c>
      <c r="BX142" s="42">
        <v>0.19802162142483581</v>
      </c>
      <c r="BY142" s="42">
        <v>0.20009503669617593</v>
      </c>
      <c r="BZ142" s="42">
        <v>0</v>
      </c>
      <c r="CA142" s="42">
        <v>0.53474016911783195</v>
      </c>
      <c r="CB142" s="42">
        <v>2.5391715532489472</v>
      </c>
      <c r="CC142" s="42">
        <v>1.4274149094680544</v>
      </c>
      <c r="CD142" s="42">
        <v>6.7078704640383846E-2</v>
      </c>
      <c r="CE142" s="42">
        <v>4.9665219945962296</v>
      </c>
      <c r="CF142" s="42">
        <v>0</v>
      </c>
      <c r="CG142" s="42">
        <v>0</v>
      </c>
      <c r="CH142" s="42">
        <v>0</v>
      </c>
      <c r="CI142" s="42">
        <v>1.8411528337795957</v>
      </c>
      <c r="CJ142" s="42">
        <v>0.15884716622040429</v>
      </c>
      <c r="CK142" s="42">
        <v>2</v>
      </c>
      <c r="CL142" s="42">
        <v>0.2120003683132175</v>
      </c>
      <c r="CM142" s="42">
        <v>0.14105716421436754</v>
      </c>
      <c r="CN142" s="42">
        <v>0.35305753252758504</v>
      </c>
      <c r="CO142" s="24" t="s">
        <v>622</v>
      </c>
      <c r="CP142" s="24" t="s">
        <v>623</v>
      </c>
      <c r="CQ142" s="40">
        <v>0.64014022563614692</v>
      </c>
      <c r="CR142" s="42">
        <v>0.77259936787215611</v>
      </c>
      <c r="CS142" s="40">
        <v>0.30357479869558562</v>
      </c>
      <c r="CT142" s="40" t="s">
        <v>606</v>
      </c>
      <c r="CU142" s="40"/>
    </row>
    <row r="143" spans="1:99" s="43" customFormat="1" ht="10.5" customHeight="1">
      <c r="A143" s="16" t="s">
        <v>131</v>
      </c>
      <c r="B143" s="17" t="s">
        <v>127</v>
      </c>
      <c r="C143" s="85">
        <v>0.30000001192092901</v>
      </c>
      <c r="D143" s="25">
        <f t="shared" si="139"/>
        <v>300.00001192092901</v>
      </c>
      <c r="E143" s="16">
        <v>900</v>
      </c>
      <c r="F143" s="17" t="s">
        <v>123</v>
      </c>
      <c r="G143" s="18">
        <v>75.699996948242202</v>
      </c>
      <c r="H143" s="18">
        <v>0.36000001430511502</v>
      </c>
      <c r="I143" s="18">
        <v>12.6000003814697</v>
      </c>
      <c r="J143" s="18">
        <v>2.0199999809265101</v>
      </c>
      <c r="K143" s="18">
        <v>0.18000000715255701</v>
      </c>
      <c r="L143" s="18">
        <v>0.479999989271164</v>
      </c>
      <c r="M143" s="18">
        <v>2.9800000190734899</v>
      </c>
      <c r="N143" s="18">
        <v>2.5999999046325701</v>
      </c>
      <c r="O143" s="18">
        <v>2.7599999904632599</v>
      </c>
      <c r="P143" s="18"/>
      <c r="Q143" s="26">
        <f t="shared" si="102"/>
        <v>99.679997235536561</v>
      </c>
      <c r="R143" s="26"/>
      <c r="S143" s="26">
        <f t="shared" si="103"/>
        <v>75.943016701102664</v>
      </c>
      <c r="T143" s="26">
        <f t="shared" si="104"/>
        <v>0.36115572260145762</v>
      </c>
      <c r="U143" s="26">
        <f t="shared" si="105"/>
        <v>12.640450171458992</v>
      </c>
      <c r="V143" s="26">
        <f t="shared" si="106"/>
        <v>2.0264847882704067</v>
      </c>
      <c r="W143" s="26">
        <f t="shared" si="107"/>
        <v>0.18057786130072831</v>
      </c>
      <c r="X143" s="26">
        <f t="shared" si="108"/>
        <v>0.48154093357061301</v>
      </c>
      <c r="Y143" s="26">
        <f t="shared" si="109"/>
        <v>2.9895667152076331</v>
      </c>
      <c r="Z143" s="26">
        <f t="shared" si="110"/>
        <v>2.6083466861349924</v>
      </c>
      <c r="AA143" s="26">
        <f t="shared" si="111"/>
        <v>2.7688604203525218</v>
      </c>
      <c r="AB143" s="26">
        <f t="shared" si="112"/>
        <v>0</v>
      </c>
      <c r="AC143" s="26">
        <f t="shared" si="113"/>
        <v>100.00000000000001</v>
      </c>
      <c r="AD143" s="26"/>
      <c r="AE143" s="42">
        <f t="shared" si="114"/>
        <v>1.259896461275944</v>
      </c>
      <c r="AF143" s="42">
        <f t="shared" si="115"/>
        <v>4.5075616134204509E-3</v>
      </c>
      <c r="AG143" s="42">
        <f t="shared" si="116"/>
        <v>0.24715266179033893</v>
      </c>
      <c r="AH143" s="42">
        <f t="shared" si="117"/>
        <v>2.8116317777398241E-2</v>
      </c>
      <c r="AI143" s="42">
        <f t="shared" si="118"/>
        <v>2.5374468590286777E-3</v>
      </c>
      <c r="AJ143" s="42">
        <f t="shared" si="119"/>
        <v>1.1909369430413652E-2</v>
      </c>
      <c r="AK143" s="42">
        <f t="shared" si="120"/>
        <v>5.3140837825460696E-2</v>
      </c>
      <c r="AL143" s="42">
        <f t="shared" si="121"/>
        <v>8.3899463418786124E-2</v>
      </c>
      <c r="AM143" s="42">
        <f t="shared" si="122"/>
        <v>5.8601214286450806E-2</v>
      </c>
      <c r="AN143" s="42">
        <f t="shared" si="123"/>
        <v>0</v>
      </c>
      <c r="AO143" s="42">
        <f t="shared" si="124"/>
        <v>1.7497613342772416</v>
      </c>
      <c r="AP143" s="42">
        <f t="shared" si="125"/>
        <v>0.72003903423569382</v>
      </c>
      <c r="AQ143" s="42">
        <f t="shared" si="126"/>
        <v>2.5761008230773081E-3</v>
      </c>
      <c r="AR143" s="42">
        <f t="shared" si="127"/>
        <v>0.14124935609714342</v>
      </c>
      <c r="AS143" s="42">
        <f t="shared" si="128"/>
        <v>1.6068658751687413E-2</v>
      </c>
      <c r="AT143" s="42">
        <f t="shared" si="129"/>
        <v>1.450167408160724E-3</v>
      </c>
      <c r="AU143" s="42">
        <f t="shared" si="130"/>
        <v>6.8062822038143563E-3</v>
      </c>
      <c r="AV143" s="42">
        <f t="shared" si="131"/>
        <v>3.0370334961945602E-2</v>
      </c>
      <c r="AW143" s="42">
        <f t="shared" si="132"/>
        <v>4.7949089841696456E-2</v>
      </c>
      <c r="AX143" s="42">
        <f t="shared" si="133"/>
        <v>3.3490975676780908E-2</v>
      </c>
      <c r="AY143" s="42">
        <f t="shared" si="134"/>
        <v>0</v>
      </c>
      <c r="AZ143" s="42">
        <f t="shared" si="135"/>
        <v>0.8014790997541712</v>
      </c>
      <c r="BA143" s="42">
        <f t="shared" si="136"/>
        <v>2.3608569657429519</v>
      </c>
      <c r="BB143" s="42">
        <f t="shared" si="137"/>
        <v>0.29754315943610521</v>
      </c>
      <c r="BD143" s="16" t="s">
        <v>131</v>
      </c>
      <c r="BE143" s="122">
        <v>46.099998474121101</v>
      </c>
      <c r="BF143" s="122">
        <v>2.0299999713897701</v>
      </c>
      <c r="BG143" s="122">
        <v>8.3100004196166992</v>
      </c>
      <c r="BH143" s="122"/>
      <c r="BI143" s="122">
        <v>14</v>
      </c>
      <c r="BJ143" s="122">
        <v>13.699999809265099</v>
      </c>
      <c r="BK143" s="122">
        <v>11.3999996185303</v>
      </c>
      <c r="BL143" s="122">
        <v>0.490000009536743</v>
      </c>
      <c r="BM143" s="122">
        <v>1.71000003814697</v>
      </c>
      <c r="BN143" s="122">
        <v>0.72000002861022905</v>
      </c>
      <c r="BO143" s="122">
        <v>0</v>
      </c>
      <c r="BP143" s="122">
        <v>0</v>
      </c>
      <c r="BQ143" s="122">
        <v>0</v>
      </c>
      <c r="BR143" s="122">
        <f t="shared" si="138"/>
        <v>98.459998369216905</v>
      </c>
      <c r="BS143" s="122"/>
      <c r="BT143" s="42">
        <v>6.6798571241073859</v>
      </c>
      <c r="BU143" s="42">
        <v>1.3201428758926141</v>
      </c>
      <c r="BV143" s="42">
        <v>0</v>
      </c>
      <c r="BW143" s="42">
        <v>8</v>
      </c>
      <c r="BX143" s="42">
        <v>9.888945248919323E-2</v>
      </c>
      <c r="BY143" s="42">
        <v>0.22126286614798588</v>
      </c>
      <c r="BZ143" s="42">
        <v>0</v>
      </c>
      <c r="CA143" s="42">
        <v>0.55489601113056608</v>
      </c>
      <c r="CB143" s="42">
        <v>2.9587205582241771</v>
      </c>
      <c r="CC143" s="42">
        <v>1.1416197488252171</v>
      </c>
      <c r="CD143" s="42">
        <v>2.4611363182860835E-2</v>
      </c>
      <c r="CE143" s="42">
        <v>5</v>
      </c>
      <c r="CF143" s="42">
        <v>0</v>
      </c>
      <c r="CG143" s="42">
        <v>0</v>
      </c>
      <c r="CH143" s="42">
        <v>3.5520005718399528E-2</v>
      </c>
      <c r="CI143" s="42">
        <v>1.769672972963243</v>
      </c>
      <c r="CJ143" s="42">
        <v>0.19480702131835748</v>
      </c>
      <c r="CK143" s="42">
        <v>2</v>
      </c>
      <c r="CL143" s="42">
        <v>0.28556503627510582</v>
      </c>
      <c r="CM143" s="42">
        <v>0.13307366502014273</v>
      </c>
      <c r="CN143" s="42">
        <v>0.41863870129524855</v>
      </c>
      <c r="CO143" s="24" t="s">
        <v>622</v>
      </c>
      <c r="CP143" s="24" t="s">
        <v>623</v>
      </c>
      <c r="CQ143" s="40">
        <v>0.72157926822256202</v>
      </c>
      <c r="CR143" s="42">
        <v>0.57328029290529847</v>
      </c>
      <c r="CS143" s="40">
        <v>0.24282720267421604</v>
      </c>
      <c r="CT143" s="40" t="s">
        <v>606</v>
      </c>
      <c r="CU143" s="40"/>
    </row>
    <row r="144" spans="1:99" s="43" customFormat="1" ht="10.5" customHeight="1">
      <c r="A144" s="16" t="s">
        <v>130</v>
      </c>
      <c r="B144" s="17" t="s">
        <v>127</v>
      </c>
      <c r="C144" s="85">
        <v>0.5</v>
      </c>
      <c r="D144" s="25">
        <f t="shared" si="139"/>
        <v>500</v>
      </c>
      <c r="E144" s="16">
        <v>900</v>
      </c>
      <c r="F144" s="17" t="s">
        <v>123</v>
      </c>
      <c r="G144" s="18">
        <v>75</v>
      </c>
      <c r="H144" s="18">
        <v>0.40999999642372098</v>
      </c>
      <c r="I144" s="18">
        <v>13.199999809265099</v>
      </c>
      <c r="J144" s="18">
        <v>2.4200000762939502</v>
      </c>
      <c r="K144" s="18">
        <v>0.109999999403954</v>
      </c>
      <c r="L144" s="18">
        <v>0.63999998569488503</v>
      </c>
      <c r="M144" s="18">
        <v>2.0299999713897701</v>
      </c>
      <c r="N144" s="18">
        <v>1.87999999523163</v>
      </c>
      <c r="O144" s="18">
        <v>3.8800001144409202</v>
      </c>
      <c r="P144" s="18"/>
      <c r="Q144" s="26">
        <f t="shared" si="102"/>
        <v>99.569999948143916</v>
      </c>
      <c r="R144" s="26"/>
      <c r="S144" s="26">
        <f t="shared" si="103"/>
        <v>75.323892778005444</v>
      </c>
      <c r="T144" s="26">
        <f t="shared" si="104"/>
        <v>0.41177061026137296</v>
      </c>
      <c r="U144" s="26">
        <f t="shared" si="105"/>
        <v>13.257004937370356</v>
      </c>
      <c r="V144" s="26">
        <f t="shared" si="106"/>
        <v>2.4304510169270732</v>
      </c>
      <c r="W144" s="26">
        <f t="shared" si="107"/>
        <v>0.11047504214245459</v>
      </c>
      <c r="X144" s="26">
        <f t="shared" si="108"/>
        <v>0.64276387067208718</v>
      </c>
      <c r="Y144" s="26">
        <f t="shared" si="109"/>
        <v>2.0387666691242288</v>
      </c>
      <c r="Z144" s="26">
        <f t="shared" si="110"/>
        <v>1.8881189075130405</v>
      </c>
      <c r="AA144" s="26">
        <f t="shared" si="111"/>
        <v>3.8967561679839564</v>
      </c>
      <c r="AB144" s="26">
        <f t="shared" si="112"/>
        <v>0</v>
      </c>
      <c r="AC144" s="26">
        <f t="shared" si="113"/>
        <v>100.00000000000001</v>
      </c>
      <c r="AD144" s="26"/>
      <c r="AE144" s="42">
        <f t="shared" si="114"/>
        <v>1.2482462140692328</v>
      </c>
      <c r="AF144" s="42">
        <f t="shared" si="115"/>
        <v>5.1336115887366182E-3</v>
      </c>
      <c r="AG144" s="42">
        <f t="shared" si="116"/>
        <v>0.25892182458103213</v>
      </c>
      <c r="AH144" s="42">
        <f t="shared" si="117"/>
        <v>3.3683906836078394E-2</v>
      </c>
      <c r="AI144" s="42">
        <f t="shared" si="118"/>
        <v>1.5506618993862324E-3</v>
      </c>
      <c r="AJ144" s="42">
        <f t="shared" si="119"/>
        <v>1.5879159240551527E-2</v>
      </c>
      <c r="AK144" s="42">
        <f t="shared" si="120"/>
        <v>3.6199965964716085E-2</v>
      </c>
      <c r="AL144" s="42">
        <f t="shared" si="121"/>
        <v>6.0665767927997154E-2</v>
      </c>
      <c r="AM144" s="42">
        <f t="shared" si="122"/>
        <v>8.2381419899802966E-2</v>
      </c>
      <c r="AN144" s="42">
        <f t="shared" si="123"/>
        <v>0</v>
      </c>
      <c r="AO144" s="42">
        <f t="shared" si="124"/>
        <v>1.7426625320075337</v>
      </c>
      <c r="AP144" s="42">
        <f t="shared" si="125"/>
        <v>0.71628682613108274</v>
      </c>
      <c r="AQ144" s="42">
        <f t="shared" si="126"/>
        <v>2.945843784695788E-3</v>
      </c>
      <c r="AR144" s="42">
        <f t="shared" si="127"/>
        <v>0.1485782931723196</v>
      </c>
      <c r="AS144" s="42">
        <f t="shared" si="128"/>
        <v>1.9328990104168244E-2</v>
      </c>
      <c r="AT144" s="42">
        <f t="shared" si="129"/>
        <v>8.898234000589213E-4</v>
      </c>
      <c r="AU144" s="42">
        <f t="shared" si="130"/>
        <v>9.1120104718489924E-3</v>
      </c>
      <c r="AV144" s="42">
        <f t="shared" si="131"/>
        <v>2.0772791805544821E-2</v>
      </c>
      <c r="AW144" s="42">
        <f t="shared" si="132"/>
        <v>3.4812114688729009E-2</v>
      </c>
      <c r="AX144" s="42">
        <f t="shared" si="133"/>
        <v>4.7273306441551942E-2</v>
      </c>
      <c r="AY144" s="42">
        <f t="shared" si="134"/>
        <v>0</v>
      </c>
      <c r="AZ144" s="42">
        <f t="shared" si="135"/>
        <v>0.79837224726136369</v>
      </c>
      <c r="BA144" s="42">
        <f t="shared" si="136"/>
        <v>2.121265132857781</v>
      </c>
      <c r="BB144" s="42">
        <f t="shared" si="137"/>
        <v>0.32038290803076247</v>
      </c>
      <c r="BD144" s="16" t="s">
        <v>130</v>
      </c>
      <c r="BE144" s="122">
        <v>46.099998474121101</v>
      </c>
      <c r="BF144" s="122">
        <v>2</v>
      </c>
      <c r="BG144" s="122">
        <v>8.0699996948242205</v>
      </c>
      <c r="BH144" s="122"/>
      <c r="BI144" s="122">
        <v>15.199999809265099</v>
      </c>
      <c r="BJ144" s="122">
        <v>13.300000190734901</v>
      </c>
      <c r="BK144" s="122">
        <v>11.5</v>
      </c>
      <c r="BL144" s="122">
        <v>0.38999998569488498</v>
      </c>
      <c r="BM144" s="122">
        <v>1.71000003814697</v>
      </c>
      <c r="BN144" s="122">
        <v>0.70999997854232799</v>
      </c>
      <c r="BO144" s="122">
        <v>0</v>
      </c>
      <c r="BP144" s="122">
        <v>0</v>
      </c>
      <c r="BQ144" s="122">
        <v>0</v>
      </c>
      <c r="BR144" s="122">
        <f t="shared" si="138"/>
        <v>98.979998171329513</v>
      </c>
      <c r="BS144" s="122"/>
      <c r="BT144" s="42">
        <v>6.6956866726791571</v>
      </c>
      <c r="BU144" s="42">
        <v>1.3043133273208429</v>
      </c>
      <c r="BV144" s="42">
        <v>0</v>
      </c>
      <c r="BW144" s="42">
        <v>8</v>
      </c>
      <c r="BX144" s="42">
        <v>7.7001619778200414E-2</v>
      </c>
      <c r="BY144" s="42">
        <v>0.21850956210004852</v>
      </c>
      <c r="BZ144" s="42">
        <v>0</v>
      </c>
      <c r="CA144" s="42">
        <v>0.46054817454835018</v>
      </c>
      <c r="CB144" s="42">
        <v>2.8791413342886942</v>
      </c>
      <c r="CC144" s="42">
        <v>1.3647993092847068</v>
      </c>
      <c r="CD144" s="42">
        <v>0</v>
      </c>
      <c r="CE144" s="42">
        <v>5</v>
      </c>
      <c r="CF144" s="42">
        <v>0</v>
      </c>
      <c r="CG144" s="42">
        <v>2.0948794634199297E-2</v>
      </c>
      <c r="CH144" s="42">
        <v>4.7973073393466605E-2</v>
      </c>
      <c r="CI144" s="42">
        <v>1.7894269377380982</v>
      </c>
      <c r="CJ144" s="42">
        <v>0.14165119423423578</v>
      </c>
      <c r="CK144" s="42">
        <v>2</v>
      </c>
      <c r="CL144" s="42">
        <v>0.3398592219613531</v>
      </c>
      <c r="CM144" s="42">
        <v>0.1315363810670733</v>
      </c>
      <c r="CN144" s="42">
        <v>0.47139560302842642</v>
      </c>
      <c r="CO144" s="24" t="s">
        <v>622</v>
      </c>
      <c r="CP144" s="24" t="s">
        <v>623</v>
      </c>
      <c r="CQ144" s="40">
        <v>0.67507994662077508</v>
      </c>
      <c r="CR144" s="42">
        <v>0.64113793406293385</v>
      </c>
      <c r="CS144" s="40">
        <v>0.30224318692269692</v>
      </c>
      <c r="CT144" s="40" t="s">
        <v>606</v>
      </c>
      <c r="CU144" s="40"/>
    </row>
    <row r="145" spans="1:99" s="43" customFormat="1" ht="10.5" customHeight="1">
      <c r="A145" s="16" t="s">
        <v>128</v>
      </c>
      <c r="B145" s="17" t="s">
        <v>129</v>
      </c>
      <c r="C145" s="85">
        <v>0.69999998807907104</v>
      </c>
      <c r="D145" s="25">
        <f t="shared" si="139"/>
        <v>699.99998807907104</v>
      </c>
      <c r="E145" s="16">
        <v>900</v>
      </c>
      <c r="F145" s="17" t="s">
        <v>123</v>
      </c>
      <c r="G145" s="18">
        <v>73.599998474121094</v>
      </c>
      <c r="H145" s="18">
        <v>0.46999999880790699</v>
      </c>
      <c r="I145" s="18">
        <v>14.5</v>
      </c>
      <c r="J145" s="18">
        <v>1.7200000286102299</v>
      </c>
      <c r="K145" s="18">
        <v>9.00000035762787E-2</v>
      </c>
      <c r="L145" s="18">
        <v>0.5</v>
      </c>
      <c r="M145" s="18">
        <v>2.7799999713897701</v>
      </c>
      <c r="N145" s="18">
        <v>2.2699999809265101</v>
      </c>
      <c r="O145" s="18">
        <v>3.78999996185303</v>
      </c>
      <c r="P145" s="18"/>
      <c r="Q145" s="26">
        <f t="shared" si="102"/>
        <v>99.719998419284821</v>
      </c>
      <c r="R145" s="26"/>
      <c r="S145" s="26">
        <f t="shared" si="103"/>
        <v>73.806658283989307</v>
      </c>
      <c r="T145" s="26">
        <f t="shared" si="104"/>
        <v>0.47131970142211099</v>
      </c>
      <c r="U145" s="26">
        <f t="shared" si="105"/>
        <v>14.54071422969041</v>
      </c>
      <c r="V145" s="26">
        <f t="shared" si="106"/>
        <v>1.7248295786952195</v>
      </c>
      <c r="W145" s="26">
        <f t="shared" si="107"/>
        <v>9.0252712598191967E-2</v>
      </c>
      <c r="X145" s="26">
        <f t="shared" si="108"/>
        <v>0.5014039389548417</v>
      </c>
      <c r="Y145" s="26">
        <f t="shared" si="109"/>
        <v>2.7878058718983563</v>
      </c>
      <c r="Z145" s="26">
        <f t="shared" si="110"/>
        <v>2.2763738637279358</v>
      </c>
      <c r="AA145" s="26">
        <f t="shared" si="111"/>
        <v>3.800641819023618</v>
      </c>
      <c r="AB145" s="26">
        <f t="shared" si="112"/>
        <v>0</v>
      </c>
      <c r="AC145" s="26">
        <f t="shared" si="113"/>
        <v>100</v>
      </c>
      <c r="AD145" s="26"/>
      <c r="AE145" s="42">
        <f t="shared" si="114"/>
        <v>1.2249455926776396</v>
      </c>
      <c r="AF145" s="42">
        <f t="shared" si="115"/>
        <v>5.8848718576400292E-3</v>
      </c>
      <c r="AG145" s="42">
        <f t="shared" si="116"/>
        <v>0.28442170535409933</v>
      </c>
      <c r="AH145" s="42">
        <f t="shared" si="117"/>
        <v>2.394062764265872E-2</v>
      </c>
      <c r="AI145" s="42">
        <f t="shared" si="118"/>
        <v>1.2687234295143417E-3</v>
      </c>
      <c r="AJ145" s="42">
        <f t="shared" si="119"/>
        <v>1.2405593433967507E-2</v>
      </c>
      <c r="AK145" s="42">
        <f t="shared" si="120"/>
        <v>4.9574337815051515E-2</v>
      </c>
      <c r="AL145" s="42">
        <f t="shared" si="121"/>
        <v>7.3250687440814893E-2</v>
      </c>
      <c r="AM145" s="42">
        <f t="shared" si="122"/>
        <v>8.0470507491889887E-2</v>
      </c>
      <c r="AN145" s="42">
        <f t="shared" si="123"/>
        <v>0</v>
      </c>
      <c r="AO145" s="42">
        <f t="shared" si="124"/>
        <v>1.7561626471432761</v>
      </c>
      <c r="AP145" s="42">
        <f t="shared" si="125"/>
        <v>0.69751261061738246</v>
      </c>
      <c r="AQ145" s="42">
        <f t="shared" si="126"/>
        <v>3.3509833882487271E-3</v>
      </c>
      <c r="AR145" s="42">
        <f t="shared" si="127"/>
        <v>0.16195635741186271</v>
      </c>
      <c r="AS145" s="42">
        <f t="shared" si="128"/>
        <v>1.3632352152349094E-2</v>
      </c>
      <c r="AT145" s="42">
        <f t="shared" si="129"/>
        <v>7.2244073268393184E-4</v>
      </c>
      <c r="AU145" s="42">
        <f t="shared" si="130"/>
        <v>7.064034447007231E-3</v>
      </c>
      <c r="AV145" s="42">
        <f t="shared" si="131"/>
        <v>2.8228785013559739E-2</v>
      </c>
      <c r="AW145" s="42">
        <f t="shared" si="132"/>
        <v>4.1710651094857706E-2</v>
      </c>
      <c r="AX145" s="42">
        <f t="shared" si="133"/>
        <v>4.5821785142048245E-2</v>
      </c>
      <c r="AY145" s="42">
        <f t="shared" si="134"/>
        <v>0</v>
      </c>
      <c r="AZ145" s="42">
        <f t="shared" si="135"/>
        <v>0.78504504685428844</v>
      </c>
      <c r="BA145" s="42">
        <f t="shared" si="136"/>
        <v>1.9298252655215484</v>
      </c>
      <c r="BB145" s="42">
        <f t="shared" si="137"/>
        <v>0.3413172832414586</v>
      </c>
      <c r="BD145" s="16" t="s">
        <v>128</v>
      </c>
      <c r="BE145" s="122">
        <v>46.799999237060597</v>
      </c>
      <c r="BF145" s="122">
        <v>1.4299999475479099</v>
      </c>
      <c r="BG145" s="122">
        <v>7.0999999046325701</v>
      </c>
      <c r="BH145" s="122"/>
      <c r="BI145" s="122">
        <v>14.800000190734901</v>
      </c>
      <c r="BJ145" s="122">
        <v>13.699999809265099</v>
      </c>
      <c r="BK145" s="122">
        <v>11.800000190734901</v>
      </c>
      <c r="BL145" s="122">
        <v>0.68000000715255704</v>
      </c>
      <c r="BM145" s="122">
        <v>0.81999999284744296</v>
      </c>
      <c r="BN145" s="122">
        <v>0.69999998807907104</v>
      </c>
      <c r="BO145" s="122">
        <v>0</v>
      </c>
      <c r="BP145" s="122">
        <v>0</v>
      </c>
      <c r="BQ145" s="122">
        <v>0</v>
      </c>
      <c r="BR145" s="122">
        <f t="shared" si="138"/>
        <v>97.829999268055047</v>
      </c>
      <c r="BS145" s="122"/>
      <c r="BT145" s="42">
        <v>6.8258470929831079</v>
      </c>
      <c r="BU145" s="42">
        <v>1.1741529070168921</v>
      </c>
      <c r="BV145" s="42">
        <v>0</v>
      </c>
      <c r="BW145" s="42">
        <v>8</v>
      </c>
      <c r="BX145" s="42">
        <v>4.6224148393103404E-2</v>
      </c>
      <c r="BY145" s="42">
        <v>0.15688917180994505</v>
      </c>
      <c r="BZ145" s="42">
        <v>0</v>
      </c>
      <c r="CA145" s="42">
        <v>0.62341589334999981</v>
      </c>
      <c r="CB145" s="42">
        <v>2.9781625374591068</v>
      </c>
      <c r="CC145" s="42">
        <v>1.1818286073363395</v>
      </c>
      <c r="CD145" s="42">
        <v>1.3479641651505503E-2</v>
      </c>
      <c r="CE145" s="42">
        <v>5</v>
      </c>
      <c r="CF145" s="42">
        <v>0</v>
      </c>
      <c r="CG145" s="42">
        <v>0</v>
      </c>
      <c r="CH145" s="42">
        <v>7.0516312240828244E-2</v>
      </c>
      <c r="CI145" s="42">
        <v>1.8438035325740105</v>
      </c>
      <c r="CJ145" s="42">
        <v>8.5680155185161144E-2</v>
      </c>
      <c r="CK145" s="42">
        <v>2</v>
      </c>
      <c r="CL145" s="42">
        <v>0.14618736259201853</v>
      </c>
      <c r="CM145" s="42">
        <v>0.13022731424703551</v>
      </c>
      <c r="CN145" s="42">
        <v>0.27641467683905407</v>
      </c>
      <c r="CO145" s="24" t="s">
        <v>622</v>
      </c>
      <c r="CP145" s="24" t="s">
        <v>623</v>
      </c>
      <c r="CQ145" s="40">
        <v>0.71590598003677908</v>
      </c>
      <c r="CR145" s="42">
        <v>0.60603917459592693</v>
      </c>
      <c r="CS145" s="40">
        <v>0.31403836680112107</v>
      </c>
      <c r="CT145" s="40" t="s">
        <v>606</v>
      </c>
      <c r="CU145" s="40"/>
    </row>
    <row r="146" spans="1:99" s="43" customFormat="1" ht="10.5" customHeight="1">
      <c r="A146" s="16" t="s">
        <v>124</v>
      </c>
      <c r="B146" s="17" t="s">
        <v>125</v>
      </c>
      <c r="C146" s="85">
        <v>1.25</v>
      </c>
      <c r="D146" s="25">
        <f t="shared" si="139"/>
        <v>1250</v>
      </c>
      <c r="E146" s="16">
        <v>930</v>
      </c>
      <c r="F146" s="17" t="s">
        <v>123</v>
      </c>
      <c r="G146" s="18">
        <v>74.300003051757798</v>
      </c>
      <c r="H146" s="18">
        <v>0.40000000596046498</v>
      </c>
      <c r="I146" s="18">
        <v>14.800000190734901</v>
      </c>
      <c r="J146" s="18">
        <v>1.79999995231628</v>
      </c>
      <c r="K146" s="18">
        <v>5.9999998658895499E-2</v>
      </c>
      <c r="L146" s="18">
        <v>0.44999998807907099</v>
      </c>
      <c r="M146" s="18">
        <v>2.2400000095367401</v>
      </c>
      <c r="N146" s="18">
        <v>2.8099999427795401</v>
      </c>
      <c r="O146" s="18">
        <v>3.0899999141693102</v>
      </c>
      <c r="P146" s="18"/>
      <c r="Q146" s="26">
        <f t="shared" si="102"/>
        <v>99.950003053993015</v>
      </c>
      <c r="R146" s="26"/>
      <c r="S146" s="26">
        <f t="shared" si="103"/>
        <v>74.337169366188931</v>
      </c>
      <c r="T146" s="26">
        <f t="shared" si="104"/>
        <v>0.40020009378527471</v>
      </c>
      <c r="U146" s="26">
        <f t="shared" si="105"/>
        <v>14.807403440237954</v>
      </c>
      <c r="V146" s="26">
        <f t="shared" si="106"/>
        <v>1.8009003474906544</v>
      </c>
      <c r="W146" s="26">
        <f t="shared" si="107"/>
        <v>6.0030011831498878E-2</v>
      </c>
      <c r="X146" s="26">
        <f t="shared" si="108"/>
        <v>0.45022508687266466</v>
      </c>
      <c r="Y146" s="26">
        <f t="shared" si="109"/>
        <v>2.2411205013437483</v>
      </c>
      <c r="Z146" s="26">
        <f t="shared" si="110"/>
        <v>2.8114055596992604</v>
      </c>
      <c r="AA146" s="26">
        <f t="shared" si="111"/>
        <v>3.0915455925499988</v>
      </c>
      <c r="AB146" s="26">
        <f t="shared" si="112"/>
        <v>0</v>
      </c>
      <c r="AC146" s="26">
        <f t="shared" si="113"/>
        <v>99.999999999999986</v>
      </c>
      <c r="AD146" s="26"/>
      <c r="AE146" s="42">
        <f t="shared" si="114"/>
        <v>1.2365959668625215</v>
      </c>
      <c r="AF146" s="42">
        <f t="shared" si="115"/>
        <v>5.0084016683043936E-3</v>
      </c>
      <c r="AG146" s="42">
        <f t="shared" si="116"/>
        <v>0.29030629610274594</v>
      </c>
      <c r="AH146" s="42">
        <f t="shared" si="117"/>
        <v>2.5054144126978303E-2</v>
      </c>
      <c r="AI146" s="42">
        <f t="shared" si="118"/>
        <v>8.4581556716108435E-4</v>
      </c>
      <c r="AJ146" s="42">
        <f t="shared" si="119"/>
        <v>1.1165033794798359E-2</v>
      </c>
      <c r="AK146" s="42">
        <f t="shared" si="120"/>
        <v>3.9944790763065688E-2</v>
      </c>
      <c r="AL146" s="42">
        <f t="shared" si="121"/>
        <v>9.0675960020598606E-2</v>
      </c>
      <c r="AM146" s="42">
        <f t="shared" si="122"/>
        <v>6.5607879616317255E-2</v>
      </c>
      <c r="AN146" s="42">
        <f t="shared" si="123"/>
        <v>0</v>
      </c>
      <c r="AO146" s="42">
        <f t="shared" si="124"/>
        <v>1.765204288522491</v>
      </c>
      <c r="AP146" s="42">
        <f t="shared" si="125"/>
        <v>0.70053986096848619</v>
      </c>
      <c r="AQ146" s="42">
        <f t="shared" si="126"/>
        <v>2.8372929415985725E-3</v>
      </c>
      <c r="AR146" s="42">
        <f t="shared" si="127"/>
        <v>0.16446045253251551</v>
      </c>
      <c r="AS146" s="42">
        <f t="shared" si="128"/>
        <v>1.419333971137646E-2</v>
      </c>
      <c r="AT146" s="42">
        <f t="shared" si="129"/>
        <v>4.7916015877632375E-4</v>
      </c>
      <c r="AU146" s="42">
        <f t="shared" si="130"/>
        <v>6.3250660942726919E-3</v>
      </c>
      <c r="AV146" s="42">
        <f t="shared" si="131"/>
        <v>2.2628990322984217E-2</v>
      </c>
      <c r="AW146" s="42">
        <f t="shared" si="132"/>
        <v>5.1368535987693573E-2</v>
      </c>
      <c r="AX146" s="42">
        <f t="shared" si="133"/>
        <v>3.7167301282296498E-2</v>
      </c>
      <c r="AY146" s="42">
        <f t="shared" si="134"/>
        <v>0</v>
      </c>
      <c r="AZ146" s="42">
        <f t="shared" si="135"/>
        <v>0.78907569823847623</v>
      </c>
      <c r="BA146" s="42">
        <f t="shared" si="136"/>
        <v>2.2439828295594322</v>
      </c>
      <c r="BB146" s="42">
        <f t="shared" si="137"/>
        <v>0.30826303730337895</v>
      </c>
      <c r="BD146" s="16" t="s">
        <v>124</v>
      </c>
      <c r="BE146" s="122">
        <v>45.5</v>
      </c>
      <c r="BF146" s="122">
        <v>2.1199998855590798</v>
      </c>
      <c r="BG146" s="122">
        <v>8.6800003051757795</v>
      </c>
      <c r="BH146" s="122"/>
      <c r="BI146" s="122">
        <v>14.8999996185303</v>
      </c>
      <c r="BJ146" s="122">
        <v>12.6000003814697</v>
      </c>
      <c r="BK146" s="122">
        <v>11.300000190734901</v>
      </c>
      <c r="BL146" s="122">
        <v>0.37000000476837203</v>
      </c>
      <c r="BM146" s="122">
        <v>1.62000000476837</v>
      </c>
      <c r="BN146" s="122">
        <v>0.68999999761581399</v>
      </c>
      <c r="BO146" s="122">
        <v>0</v>
      </c>
      <c r="BP146" s="122">
        <v>0</v>
      </c>
      <c r="BQ146" s="122">
        <v>0</v>
      </c>
      <c r="BR146" s="122">
        <f t="shared" si="138"/>
        <v>97.780000388622327</v>
      </c>
      <c r="BS146" s="122"/>
      <c r="BT146" s="42">
        <v>6.6486988480442024</v>
      </c>
      <c r="BU146" s="42">
        <v>1.3513011519557976</v>
      </c>
      <c r="BV146" s="42">
        <v>0</v>
      </c>
      <c r="BW146" s="42">
        <v>8</v>
      </c>
      <c r="BX146" s="42">
        <v>0.14345375371124303</v>
      </c>
      <c r="BY146" s="42">
        <v>0.2330275893607297</v>
      </c>
      <c r="BZ146" s="42">
        <v>0</v>
      </c>
      <c r="CA146" s="42">
        <v>0.64164837700862876</v>
      </c>
      <c r="CB146" s="42">
        <v>2.7441822414418899</v>
      </c>
      <c r="CC146" s="42">
        <v>1.1792056168479432</v>
      </c>
      <c r="CD146" s="42">
        <v>4.5789482465363969E-2</v>
      </c>
      <c r="CE146" s="42">
        <v>4.9873070608357981</v>
      </c>
      <c r="CF146" s="42">
        <v>0</v>
      </c>
      <c r="CG146" s="42">
        <v>0</v>
      </c>
      <c r="CH146" s="42">
        <v>0</v>
      </c>
      <c r="CI146" s="42">
        <v>1.7689910484717233</v>
      </c>
      <c r="CJ146" s="42">
        <v>0.23100895152827672</v>
      </c>
      <c r="CK146" s="42">
        <v>2</v>
      </c>
      <c r="CL146" s="42">
        <v>0.22793075761840281</v>
      </c>
      <c r="CM146" s="42">
        <v>0.128607914752742</v>
      </c>
      <c r="CN146" s="42">
        <v>0.35653867237114478</v>
      </c>
      <c r="CO146" s="24" t="s">
        <v>622</v>
      </c>
      <c r="CP146" s="24" t="s">
        <v>623</v>
      </c>
      <c r="CQ146" s="40">
        <v>0.69944199772235938</v>
      </c>
      <c r="CR146" s="42">
        <v>0.66339964865390277</v>
      </c>
      <c r="CS146" s="40">
        <v>0.29563490411562104</v>
      </c>
      <c r="CT146" s="40" t="s">
        <v>606</v>
      </c>
      <c r="CU146" s="40"/>
    </row>
    <row r="147" spans="1:99" s="43" customFormat="1" ht="10.5" customHeight="1">
      <c r="A147" s="16" t="s">
        <v>190</v>
      </c>
      <c r="B147" s="17" t="s">
        <v>191</v>
      </c>
      <c r="C147" s="85">
        <v>0.93999999761581399</v>
      </c>
      <c r="D147" s="25">
        <f t="shared" si="139"/>
        <v>939.99999761581398</v>
      </c>
      <c r="E147" s="16">
        <v>750</v>
      </c>
      <c r="F147" s="17" t="s">
        <v>178</v>
      </c>
      <c r="G147" s="18">
        <v>73.25</v>
      </c>
      <c r="H147" s="18">
        <v>0.15999999642372101</v>
      </c>
      <c r="I147" s="18">
        <v>15.7600002288818</v>
      </c>
      <c r="J147" s="18">
        <v>0.64999997615814198</v>
      </c>
      <c r="K147" s="18">
        <v>5.0000000745058101E-2</v>
      </c>
      <c r="L147" s="18">
        <v>0.56999999284744296</v>
      </c>
      <c r="M147" s="18">
        <v>3.4200000762939502</v>
      </c>
      <c r="N147" s="18">
        <v>3.96000003814697</v>
      </c>
      <c r="O147" s="18">
        <v>2.1800000667571999</v>
      </c>
      <c r="P147" s="18"/>
      <c r="Q147" s="26">
        <f t="shared" si="102"/>
        <v>100.00000037625429</v>
      </c>
      <c r="R147" s="26"/>
      <c r="S147" s="26">
        <f t="shared" si="103"/>
        <v>73.249999724393732</v>
      </c>
      <c r="T147" s="26">
        <f t="shared" si="104"/>
        <v>0.15999999582171417</v>
      </c>
      <c r="U147" s="26">
        <f t="shared" si="105"/>
        <v>15.760000169584124</v>
      </c>
      <c r="V147" s="26">
        <f t="shared" si="106"/>
        <v>0.64999997371248919</v>
      </c>
      <c r="W147" s="26">
        <f t="shared" si="107"/>
        <v>5.0000000556930956E-2</v>
      </c>
      <c r="X147" s="26">
        <f t="shared" si="108"/>
        <v>0.5699999907027935</v>
      </c>
      <c r="Y147" s="26">
        <f t="shared" si="109"/>
        <v>3.4200000634260532</v>
      </c>
      <c r="Z147" s="26">
        <f t="shared" si="110"/>
        <v>3.9600000232473</v>
      </c>
      <c r="AA147" s="26">
        <f t="shared" si="111"/>
        <v>2.1800000585548562</v>
      </c>
      <c r="AB147" s="26">
        <f t="shared" si="112"/>
        <v>0</v>
      </c>
      <c r="AC147" s="26">
        <f t="shared" si="113"/>
        <v>100.00000000000001</v>
      </c>
      <c r="AD147" s="26"/>
      <c r="AE147" s="42">
        <f t="shared" si="114"/>
        <v>1.2191204690742841</v>
      </c>
      <c r="AF147" s="42">
        <f t="shared" si="115"/>
        <v>2.0033605926907515E-3</v>
      </c>
      <c r="AG147" s="42">
        <f t="shared" si="116"/>
        <v>0.30913697527445227</v>
      </c>
      <c r="AH147" s="42">
        <f t="shared" si="117"/>
        <v>9.0473297314493835E-3</v>
      </c>
      <c r="AI147" s="42">
        <f t="shared" si="118"/>
        <v>7.0484633222514244E-4</v>
      </c>
      <c r="AJ147" s="42">
        <f t="shared" si="119"/>
        <v>1.4142376337259529E-2</v>
      </c>
      <c r="AK147" s="42">
        <f t="shared" si="120"/>
        <v>6.0987136998041099E-2</v>
      </c>
      <c r="AL147" s="42">
        <f t="shared" si="121"/>
        <v>0.12778534250979348</v>
      </c>
      <c r="AM147" s="42">
        <f t="shared" si="122"/>
        <v>4.6286467934035416E-2</v>
      </c>
      <c r="AN147" s="42">
        <f t="shared" si="123"/>
        <v>0</v>
      </c>
      <c r="AO147" s="42">
        <f t="shared" si="124"/>
        <v>1.7892143047842308</v>
      </c>
      <c r="AP147" s="42">
        <f t="shared" si="125"/>
        <v>0.68137196635106445</v>
      </c>
      <c r="AQ147" s="42">
        <f t="shared" si="126"/>
        <v>1.119687332777247E-3</v>
      </c>
      <c r="AR147" s="42">
        <f t="shared" si="127"/>
        <v>0.17277805931231499</v>
      </c>
      <c r="AS147" s="42">
        <f t="shared" si="128"/>
        <v>5.056593672014287E-3</v>
      </c>
      <c r="AT147" s="42">
        <f t="shared" si="129"/>
        <v>3.9394181587998366E-4</v>
      </c>
      <c r="AU147" s="42">
        <f t="shared" si="130"/>
        <v>7.9042383572743794E-3</v>
      </c>
      <c r="AV147" s="42">
        <f t="shared" si="131"/>
        <v>3.4085987818768197E-2</v>
      </c>
      <c r="AW147" s="42">
        <f t="shared" si="132"/>
        <v>7.1419808218671527E-2</v>
      </c>
      <c r="AX147" s="42">
        <f t="shared" si="133"/>
        <v>2.5869717121235123E-2</v>
      </c>
      <c r="AY147" s="42">
        <f t="shared" si="134"/>
        <v>0</v>
      </c>
      <c r="AZ147" s="42">
        <f t="shared" si="135"/>
        <v>0.7786614916909711</v>
      </c>
      <c r="BA147" s="42">
        <f t="shared" si="136"/>
        <v>0.63973193158587305</v>
      </c>
      <c r="BB147" s="42">
        <f t="shared" si="137"/>
        <v>0.60985578236123394</v>
      </c>
      <c r="BD147" s="16" t="s">
        <v>190</v>
      </c>
      <c r="BE147" s="122">
        <v>46.169998168945298</v>
      </c>
      <c r="BF147" s="122">
        <v>0.82999998331070002</v>
      </c>
      <c r="BG147" s="122">
        <v>11.9099998474121</v>
      </c>
      <c r="BH147" s="122"/>
      <c r="BI147" s="122">
        <v>6.07999992370606</v>
      </c>
      <c r="BJ147" s="122">
        <v>17.219999313354499</v>
      </c>
      <c r="BK147" s="122">
        <v>11.8900003433228</v>
      </c>
      <c r="BL147" s="122">
        <v>0.31999999284744302</v>
      </c>
      <c r="BM147" s="122">
        <v>1.7599999904632599</v>
      </c>
      <c r="BN147" s="122">
        <v>0.43999999761581399</v>
      </c>
      <c r="BO147" s="122">
        <v>0</v>
      </c>
      <c r="BP147" s="122">
        <v>0</v>
      </c>
      <c r="BQ147" s="122">
        <v>0</v>
      </c>
      <c r="BR147" s="122">
        <f t="shared" si="138"/>
        <v>96.619997560977978</v>
      </c>
      <c r="BS147" s="122"/>
      <c r="BT147" s="42">
        <v>6.5692094529299174</v>
      </c>
      <c r="BU147" s="42">
        <v>1.4307905470700826</v>
      </c>
      <c r="BV147" s="42">
        <v>0</v>
      </c>
      <c r="BW147" s="42">
        <v>8</v>
      </c>
      <c r="BX147" s="42">
        <v>0.56626428526234029</v>
      </c>
      <c r="BY147" s="42">
        <v>8.8833663960021611E-2</v>
      </c>
      <c r="BZ147" s="42">
        <v>0</v>
      </c>
      <c r="CA147" s="42">
        <v>0.35889047979101463</v>
      </c>
      <c r="CB147" s="42">
        <v>3.6517707650064013</v>
      </c>
      <c r="CC147" s="42">
        <v>0.33424080598022243</v>
      </c>
      <c r="CD147" s="42">
        <v>0</v>
      </c>
      <c r="CE147" s="42">
        <v>5</v>
      </c>
      <c r="CF147" s="42">
        <v>0</v>
      </c>
      <c r="CG147" s="42">
        <v>3.0338545920589044E-2</v>
      </c>
      <c r="CH147" s="42">
        <v>3.8560438175491825E-2</v>
      </c>
      <c r="CI147" s="42">
        <v>1.8124124550258769</v>
      </c>
      <c r="CJ147" s="42">
        <v>0.11868856087804236</v>
      </c>
      <c r="CK147" s="42">
        <v>2</v>
      </c>
      <c r="CL147" s="42">
        <v>0.3668025382908004</v>
      </c>
      <c r="CM147" s="42">
        <v>7.9854476683924439E-2</v>
      </c>
      <c r="CN147" s="42">
        <v>0.44665701497472482</v>
      </c>
      <c r="CO147" s="24" t="s">
        <v>622</v>
      </c>
      <c r="CP147" s="24" t="s">
        <v>623</v>
      </c>
      <c r="CQ147" s="40">
        <v>0.90922620257480047</v>
      </c>
      <c r="CR147" s="42">
        <v>0.1980751448395574</v>
      </c>
      <c r="CS147" s="40">
        <v>0.3096221011643675</v>
      </c>
      <c r="CT147" s="40" t="s">
        <v>606</v>
      </c>
      <c r="CU147" s="40"/>
    </row>
    <row r="148" spans="1:99" s="43" customFormat="1" ht="10.5" customHeight="1">
      <c r="A148" s="16" t="s">
        <v>189</v>
      </c>
      <c r="B148" s="17" t="s">
        <v>186</v>
      </c>
      <c r="C148" s="85">
        <v>0.93999999761581399</v>
      </c>
      <c r="D148" s="25">
        <f t="shared" si="139"/>
        <v>939.99999761581398</v>
      </c>
      <c r="E148" s="16">
        <v>750</v>
      </c>
      <c r="F148" s="17" t="s">
        <v>178</v>
      </c>
      <c r="G148" s="18">
        <v>73.790000915527301</v>
      </c>
      <c r="H148" s="18">
        <v>0.18000000715255701</v>
      </c>
      <c r="I148" s="18">
        <v>15.189999580383301</v>
      </c>
      <c r="J148" s="18">
        <v>1.0099999904632599</v>
      </c>
      <c r="K148" s="18">
        <v>7.0000000298023196E-2</v>
      </c>
      <c r="L148" s="18">
        <v>0.52999997138977095</v>
      </c>
      <c r="M148" s="18">
        <v>2.3900001049041801</v>
      </c>
      <c r="N148" s="18">
        <v>3.4200000762939502</v>
      </c>
      <c r="O148" s="18">
        <v>3.4300000667571999</v>
      </c>
      <c r="P148" s="18"/>
      <c r="Q148" s="26">
        <f t="shared" si="102"/>
        <v>100.01000071316953</v>
      </c>
      <c r="R148" s="26"/>
      <c r="S148" s="26">
        <f t="shared" si="103"/>
        <v>73.78262212711941</v>
      </c>
      <c r="T148" s="26">
        <f t="shared" si="104"/>
        <v>0.17998200766821335</v>
      </c>
      <c r="U148" s="26">
        <f t="shared" si="105"/>
        <v>15.188480624001285</v>
      </c>
      <c r="V148" s="26">
        <f t="shared" si="106"/>
        <v>1.0098989933616318</v>
      </c>
      <c r="W148" s="26">
        <f t="shared" si="107"/>
        <v>6.9993000498804567E-2</v>
      </c>
      <c r="X148" s="26">
        <f t="shared" si="108"/>
        <v>0.52994697291305926</v>
      </c>
      <c r="Y148" s="26">
        <f t="shared" si="109"/>
        <v>2.3897611117499569</v>
      </c>
      <c r="Z148" s="26">
        <f t="shared" si="110"/>
        <v>3.4196580860973809</v>
      </c>
      <c r="AA148" s="26">
        <f t="shared" si="111"/>
        <v>3.4296570765902716</v>
      </c>
      <c r="AB148" s="26">
        <f t="shared" si="112"/>
        <v>0</v>
      </c>
      <c r="AC148" s="26">
        <f t="shared" si="113"/>
        <v>100.00000000000003</v>
      </c>
      <c r="AD148" s="26"/>
      <c r="AE148" s="42">
        <f t="shared" si="114"/>
        <v>1.2281078570529622</v>
      </c>
      <c r="AF148" s="42">
        <f t="shared" si="115"/>
        <v>2.2537808067102194E-3</v>
      </c>
      <c r="AG148" s="42">
        <f t="shared" si="116"/>
        <v>0.29795624724004632</v>
      </c>
      <c r="AH148" s="42">
        <f t="shared" si="117"/>
        <v>1.405815888869919E-2</v>
      </c>
      <c r="AI148" s="42">
        <f t="shared" si="118"/>
        <v>9.8678485461216954E-4</v>
      </c>
      <c r="AJ148" s="42">
        <f t="shared" si="119"/>
        <v>1.3149928330151817E-2</v>
      </c>
      <c r="AK148" s="42">
        <f t="shared" si="120"/>
        <v>4.2619666833772246E-2</v>
      </c>
      <c r="AL148" s="42">
        <f t="shared" si="121"/>
        <v>0.1103600699300101</v>
      </c>
      <c r="AM148" s="42">
        <f t="shared" si="122"/>
        <v>7.2826873046779053E-2</v>
      </c>
      <c r="AN148" s="42">
        <f t="shared" si="123"/>
        <v>0</v>
      </c>
      <c r="AO148" s="42">
        <f t="shared" si="124"/>
        <v>1.7823193669837432</v>
      </c>
      <c r="AP148" s="42">
        <f t="shared" si="125"/>
        <v>0.68905039119409628</v>
      </c>
      <c r="AQ148" s="42">
        <f t="shared" si="126"/>
        <v>1.2645213021077926E-3</v>
      </c>
      <c r="AR148" s="42">
        <f t="shared" si="127"/>
        <v>0.16717332076365415</v>
      </c>
      <c r="AS148" s="42">
        <f t="shared" si="128"/>
        <v>7.887564456245633E-3</v>
      </c>
      <c r="AT148" s="42">
        <f t="shared" si="129"/>
        <v>5.5365209675195667E-4</v>
      </c>
      <c r="AU148" s="42">
        <f t="shared" si="130"/>
        <v>7.3779865571486887E-3</v>
      </c>
      <c r="AV148" s="42">
        <f t="shared" si="131"/>
        <v>2.3912474735601628E-2</v>
      </c>
      <c r="AW148" s="42">
        <f t="shared" si="132"/>
        <v>6.1919357425136878E-2</v>
      </c>
      <c r="AX148" s="42">
        <f t="shared" si="133"/>
        <v>4.0860731469257117E-2</v>
      </c>
      <c r="AY148" s="42">
        <f t="shared" si="134"/>
        <v>0</v>
      </c>
      <c r="AZ148" s="42">
        <f t="shared" si="135"/>
        <v>0.79183048008849033</v>
      </c>
      <c r="BA148" s="42">
        <f t="shared" si="136"/>
        <v>1.0690673390565077</v>
      </c>
      <c r="BB148" s="42">
        <f t="shared" si="137"/>
        <v>0.48330954779654428</v>
      </c>
      <c r="BD148" s="16" t="s">
        <v>189</v>
      </c>
      <c r="BE148" s="122">
        <v>48.75</v>
      </c>
      <c r="BF148" s="122">
        <v>0.74000000953674305</v>
      </c>
      <c r="BG148" s="122">
        <v>11.3900003433228</v>
      </c>
      <c r="BH148" s="122"/>
      <c r="BI148" s="122">
        <v>8.7899999618530291</v>
      </c>
      <c r="BJ148" s="122">
        <v>15.449999809265099</v>
      </c>
      <c r="BK148" s="122">
        <v>11.4700002670288</v>
      </c>
      <c r="BL148" s="122">
        <v>0.58999997377395597</v>
      </c>
      <c r="BM148" s="122">
        <v>1.6100000143051101</v>
      </c>
      <c r="BN148" s="122">
        <v>0.62000000476837203</v>
      </c>
      <c r="BO148" s="122">
        <v>0</v>
      </c>
      <c r="BP148" s="122">
        <v>0</v>
      </c>
      <c r="BQ148" s="122">
        <v>0</v>
      </c>
      <c r="BR148" s="122">
        <f t="shared" si="138"/>
        <v>99.410000383853898</v>
      </c>
      <c r="BS148" s="122"/>
      <c r="BT148" s="42">
        <v>6.7749791135372721</v>
      </c>
      <c r="BU148" s="42">
        <v>1.2250208864627279</v>
      </c>
      <c r="BV148" s="42">
        <v>0</v>
      </c>
      <c r="BW148" s="42">
        <v>8</v>
      </c>
      <c r="BX148" s="42">
        <v>0.64042243980446645</v>
      </c>
      <c r="BY148" s="42">
        <v>7.7359081658058257E-2</v>
      </c>
      <c r="BZ148" s="42">
        <v>0</v>
      </c>
      <c r="CA148" s="42">
        <v>0.45263638476161105</v>
      </c>
      <c r="CB148" s="42">
        <v>3.2002134406027674</v>
      </c>
      <c r="CC148" s="42">
        <v>0.56897521202464452</v>
      </c>
      <c r="CD148" s="42">
        <v>6.0393441148452354E-2</v>
      </c>
      <c r="CE148" s="42">
        <v>5</v>
      </c>
      <c r="CF148" s="42">
        <v>0</v>
      </c>
      <c r="CG148" s="42">
        <v>0</v>
      </c>
      <c r="CH148" s="42">
        <v>9.0488550377967325E-3</v>
      </c>
      <c r="CI148" s="42">
        <v>1.7077279547395785</v>
      </c>
      <c r="CJ148" s="42">
        <v>0.28322319022262477</v>
      </c>
      <c r="CK148" s="42">
        <v>2</v>
      </c>
      <c r="CL148" s="42">
        <v>0.15056185475351014</v>
      </c>
      <c r="CM148" s="42">
        <v>0.1099052340496566</v>
      </c>
      <c r="CN148" s="42">
        <v>0.26046708880316671</v>
      </c>
      <c r="CO148" s="24" t="s">
        <v>622</v>
      </c>
      <c r="CP148" s="24" t="s">
        <v>623</v>
      </c>
      <c r="CQ148" s="40">
        <v>0.84904570599616302</v>
      </c>
      <c r="CR148" s="42">
        <v>0.319168434138067</v>
      </c>
      <c r="CS148" s="40">
        <v>0.29854848471916201</v>
      </c>
      <c r="CT148" s="40" t="s">
        <v>606</v>
      </c>
      <c r="CU148" s="40"/>
    </row>
    <row r="149" spans="1:99" s="43" customFormat="1" ht="10.5" customHeight="1">
      <c r="A149" s="16" t="s">
        <v>188</v>
      </c>
      <c r="B149" s="17" t="s">
        <v>73</v>
      </c>
      <c r="C149" s="85">
        <v>0.95999997854232799</v>
      </c>
      <c r="D149" s="25">
        <f t="shared" si="139"/>
        <v>959.99997854232799</v>
      </c>
      <c r="E149" s="16">
        <v>841</v>
      </c>
      <c r="F149" s="17" t="s">
        <v>178</v>
      </c>
      <c r="G149" s="18">
        <v>70.959999084472699</v>
      </c>
      <c r="H149" s="18">
        <v>0.259999990463257</v>
      </c>
      <c r="I149" s="18">
        <v>17.659999847412099</v>
      </c>
      <c r="J149" s="18">
        <v>0.81000000238418601</v>
      </c>
      <c r="K149" s="18">
        <v>2.9999999329447701E-2</v>
      </c>
      <c r="L149" s="18">
        <v>0.31000000238418601</v>
      </c>
      <c r="M149" s="18">
        <v>4.1399998664856001</v>
      </c>
      <c r="N149" s="18">
        <v>4.1100001335143999</v>
      </c>
      <c r="O149" s="18">
        <v>1.7200000286102299</v>
      </c>
      <c r="P149" s="18"/>
      <c r="Q149" s="26">
        <f t="shared" si="102"/>
        <v>99.9999989550561</v>
      </c>
      <c r="R149" s="26"/>
      <c r="S149" s="26">
        <f t="shared" si="103"/>
        <v>70.959999825964886</v>
      </c>
      <c r="T149" s="26">
        <f t="shared" si="104"/>
        <v>0.25999999318011108</v>
      </c>
      <c r="U149" s="26">
        <f t="shared" si="105"/>
        <v>17.660000031949192</v>
      </c>
      <c r="V149" s="26">
        <f t="shared" si="106"/>
        <v>0.8100000108482317</v>
      </c>
      <c r="W149" s="26">
        <f t="shared" si="107"/>
        <v>2.9999999642930864E-2</v>
      </c>
      <c r="X149" s="26">
        <f t="shared" si="108"/>
        <v>0.31000000562351215</v>
      </c>
      <c r="Y149" s="26">
        <f t="shared" si="109"/>
        <v>4.139999909746277</v>
      </c>
      <c r="Z149" s="26">
        <f t="shared" si="110"/>
        <v>4.1100001764615959</v>
      </c>
      <c r="AA149" s="26">
        <f t="shared" si="111"/>
        <v>1.7200000465832654</v>
      </c>
      <c r="AB149" s="26">
        <f t="shared" si="112"/>
        <v>0</v>
      </c>
      <c r="AC149" s="26">
        <f t="shared" si="113"/>
        <v>100</v>
      </c>
      <c r="AD149" s="26"/>
      <c r="AE149" s="42">
        <f t="shared" si="114"/>
        <v>1.181007336100657</v>
      </c>
      <c r="AF149" s="42">
        <f t="shared" si="115"/>
        <v>3.2554609164781047E-3</v>
      </c>
      <c r="AG149" s="42">
        <f t="shared" si="116"/>
        <v>0.34640601883821265</v>
      </c>
      <c r="AH149" s="42">
        <f t="shared" si="117"/>
        <v>1.1274365188994356E-2</v>
      </c>
      <c r="AI149" s="42">
        <f t="shared" si="118"/>
        <v>4.2290778358054153E-4</v>
      </c>
      <c r="AJ149" s="42">
        <f t="shared" si="119"/>
        <v>7.6914679882143389E-3</v>
      </c>
      <c r="AK149" s="42">
        <f t="shared" si="120"/>
        <v>7.3826530232956586E-2</v>
      </c>
      <c r="AL149" s="42">
        <f t="shared" si="121"/>
        <v>0.13262569942352676</v>
      </c>
      <c r="AM149" s="42">
        <f t="shared" si="122"/>
        <v>3.6519598042596926E-2</v>
      </c>
      <c r="AN149" s="42">
        <f t="shared" si="123"/>
        <v>0</v>
      </c>
      <c r="AO149" s="42">
        <f t="shared" si="124"/>
        <v>1.7930293845152172</v>
      </c>
      <c r="AP149" s="42">
        <f t="shared" si="125"/>
        <v>0.65866591272845587</v>
      </c>
      <c r="AQ149" s="42">
        <f t="shared" si="126"/>
        <v>1.8156205049357215E-3</v>
      </c>
      <c r="AR149" s="42">
        <f t="shared" si="127"/>
        <v>0.19319595196253336</v>
      </c>
      <c r="AS149" s="42">
        <f t="shared" si="128"/>
        <v>6.2878864598432758E-3</v>
      </c>
      <c r="AT149" s="42">
        <f t="shared" si="129"/>
        <v>2.358621600029625E-4</v>
      </c>
      <c r="AU149" s="42">
        <f t="shared" si="130"/>
        <v>4.2896497149676593E-3</v>
      </c>
      <c r="AV149" s="42">
        <f t="shared" si="131"/>
        <v>4.1174188705734527E-2</v>
      </c>
      <c r="AW149" s="42">
        <f t="shared" si="132"/>
        <v>7.3967387578193461E-2</v>
      </c>
      <c r="AX149" s="42">
        <f t="shared" si="133"/>
        <v>2.0367540185333193E-2</v>
      </c>
      <c r="AY149" s="42">
        <f t="shared" si="134"/>
        <v>0</v>
      </c>
      <c r="AZ149" s="42">
        <f t="shared" si="135"/>
        <v>0.75300084049198246</v>
      </c>
      <c r="BA149" s="42">
        <f t="shared" si="136"/>
        <v>1.4658274865435443</v>
      </c>
      <c r="BB149" s="42">
        <f t="shared" si="137"/>
        <v>0.40554337456986606</v>
      </c>
      <c r="BD149" s="16" t="s">
        <v>188</v>
      </c>
      <c r="BE149" s="122">
        <v>48.439998626708999</v>
      </c>
      <c r="BF149" s="122">
        <v>0.93999999761581399</v>
      </c>
      <c r="BG149" s="122">
        <v>13.550000190734901</v>
      </c>
      <c r="BH149" s="122"/>
      <c r="BI149" s="122">
        <v>8.0299997329711896</v>
      </c>
      <c r="BJ149" s="122">
        <v>15.2799997329712</v>
      </c>
      <c r="BK149" s="122">
        <v>11.7299995422363</v>
      </c>
      <c r="BL149" s="122">
        <v>0.25</v>
      </c>
      <c r="BM149" s="122">
        <v>2.2999999523162802</v>
      </c>
      <c r="BN149" s="122">
        <v>0.490000009536743</v>
      </c>
      <c r="BO149" s="122">
        <v>0</v>
      </c>
      <c r="BP149" s="122">
        <v>0</v>
      </c>
      <c r="BQ149" s="122">
        <v>0</v>
      </c>
      <c r="BR149" s="122">
        <f t="shared" si="138"/>
        <v>101.00999778509143</v>
      </c>
      <c r="BS149" s="122"/>
      <c r="BT149" s="42">
        <v>6.6034013225156976</v>
      </c>
      <c r="BU149" s="42">
        <v>1.3965986774843024</v>
      </c>
      <c r="BV149" s="42">
        <v>0</v>
      </c>
      <c r="BW149" s="42">
        <v>8</v>
      </c>
      <c r="BX149" s="42">
        <v>0.78024805895047677</v>
      </c>
      <c r="BY149" s="42">
        <v>9.6391261107957121E-2</v>
      </c>
      <c r="BZ149" s="42">
        <v>0</v>
      </c>
      <c r="CA149" s="42">
        <v>0.45317917704610267</v>
      </c>
      <c r="CB149" s="42">
        <v>3.1045884876219896</v>
      </c>
      <c r="CC149" s="42">
        <v>0.46228783888896541</v>
      </c>
      <c r="CD149" s="42">
        <v>2.886305644948477E-2</v>
      </c>
      <c r="CE149" s="42">
        <v>4.925557880064976</v>
      </c>
      <c r="CF149" s="42">
        <v>0</v>
      </c>
      <c r="CG149" s="42">
        <v>0</v>
      </c>
      <c r="CH149" s="42">
        <v>0</v>
      </c>
      <c r="CI149" s="42">
        <v>1.7131030346935359</v>
      </c>
      <c r="CJ149" s="42">
        <v>0.28689696530646414</v>
      </c>
      <c r="CK149" s="42">
        <v>2</v>
      </c>
      <c r="CL149" s="42">
        <v>0.32096749443328787</v>
      </c>
      <c r="CM149" s="42">
        <v>8.5202630015041747E-2</v>
      </c>
      <c r="CN149" s="42">
        <v>0.40617012444832962</v>
      </c>
      <c r="CO149" s="24" t="s">
        <v>622</v>
      </c>
      <c r="CP149" s="24" t="s">
        <v>623</v>
      </c>
      <c r="CQ149" s="40">
        <v>0.87039420586214555</v>
      </c>
      <c r="CR149" s="42">
        <v>0.29481645675805224</v>
      </c>
      <c r="CS149" s="40">
        <v>0.20112629860232487</v>
      </c>
      <c r="CT149" s="40" t="s">
        <v>606</v>
      </c>
      <c r="CU149" s="40"/>
    </row>
    <row r="150" spans="1:99" s="43" customFormat="1" ht="10.5" customHeight="1">
      <c r="A150" s="16">
        <v>42</v>
      </c>
      <c r="B150" s="17" t="s">
        <v>163</v>
      </c>
      <c r="C150" s="85">
        <v>0.21999999880790699</v>
      </c>
      <c r="D150" s="25">
        <f t="shared" si="139"/>
        <v>219.99999880790699</v>
      </c>
      <c r="E150" s="16">
        <v>899</v>
      </c>
      <c r="F150" s="17" t="s">
        <v>177</v>
      </c>
      <c r="G150" s="18">
        <v>68.050003051757798</v>
      </c>
      <c r="H150" s="18">
        <v>0.37000000476837203</v>
      </c>
      <c r="I150" s="18">
        <v>16.690000534057599</v>
      </c>
      <c r="J150" s="18">
        <v>3.3399999141693102</v>
      </c>
      <c r="K150" s="18"/>
      <c r="L150" s="18">
        <v>1.08000004291534</v>
      </c>
      <c r="M150" s="18">
        <v>3.96000003814697</v>
      </c>
      <c r="N150" s="18">
        <v>4.6100001335143999</v>
      </c>
      <c r="O150" s="18">
        <v>1.8200000524520901</v>
      </c>
      <c r="P150" s="18"/>
      <c r="Q150" s="26">
        <f t="shared" si="102"/>
        <v>99.920003771781893</v>
      </c>
      <c r="R150" s="26"/>
      <c r="S150" s="26">
        <f t="shared" si="103"/>
        <v>68.104484070261407</v>
      </c>
      <c r="T150" s="26">
        <f t="shared" si="104"/>
        <v>0.37029622778383303</v>
      </c>
      <c r="U150" s="26">
        <f t="shared" si="105"/>
        <v>16.703362594118488</v>
      </c>
      <c r="V150" s="26">
        <f t="shared" si="106"/>
        <v>3.3426739272327262</v>
      </c>
      <c r="W150" s="26">
        <f t="shared" si="107"/>
        <v>0</v>
      </c>
      <c r="X150" s="26">
        <f t="shared" si="108"/>
        <v>1.0808646939026032</v>
      </c>
      <c r="Y150" s="26">
        <f t="shared" si="109"/>
        <v>3.963170425004829</v>
      </c>
      <c r="Z150" s="26">
        <f t="shared" si="110"/>
        <v>4.6136909122258221</v>
      </c>
      <c r="AA150" s="26">
        <f t="shared" si="111"/>
        <v>1.8214571494702754</v>
      </c>
      <c r="AB150" s="26">
        <f t="shared" si="112"/>
        <v>0</v>
      </c>
      <c r="AC150" s="26">
        <f t="shared" si="113"/>
        <v>99.999999999999986</v>
      </c>
      <c r="AD150" s="26"/>
      <c r="AE150" s="42">
        <f t="shared" si="114"/>
        <v>1.1325754490234188</v>
      </c>
      <c r="AF150" s="42">
        <f t="shared" si="115"/>
        <v>4.6327715338526886E-3</v>
      </c>
      <c r="AG150" s="42">
        <f t="shared" si="116"/>
        <v>0.32737920098327528</v>
      </c>
      <c r="AH150" s="42">
        <f t="shared" si="117"/>
        <v>4.6489356361376952E-2</v>
      </c>
      <c r="AI150" s="42">
        <f t="shared" si="118"/>
        <v>0</v>
      </c>
      <c r="AJ150" s="42">
        <f t="shared" si="119"/>
        <v>2.6796082882150334E-2</v>
      </c>
      <c r="AK150" s="42">
        <f t="shared" si="120"/>
        <v>7.0616684050026746E-2</v>
      </c>
      <c r="AL150" s="42">
        <f t="shared" si="121"/>
        <v>0.14876021221125757</v>
      </c>
      <c r="AM150" s="42">
        <f t="shared" si="122"/>
        <v>3.8642830957834516E-2</v>
      </c>
      <c r="AN150" s="42">
        <f t="shared" si="123"/>
        <v>0</v>
      </c>
      <c r="AO150" s="42">
        <f t="shared" si="124"/>
        <v>1.7958925880031928</v>
      </c>
      <c r="AP150" s="42">
        <f t="shared" si="125"/>
        <v>0.63064765487043994</v>
      </c>
      <c r="AQ150" s="42">
        <f t="shared" si="126"/>
        <v>2.5796484515834819E-3</v>
      </c>
      <c r="AR150" s="42">
        <f t="shared" si="127"/>
        <v>0.18229330816899236</v>
      </c>
      <c r="AS150" s="42">
        <f t="shared" si="128"/>
        <v>2.5886490468267527E-2</v>
      </c>
      <c r="AT150" s="42">
        <f t="shared" si="129"/>
        <v>0</v>
      </c>
      <c r="AU150" s="42">
        <f t="shared" si="130"/>
        <v>1.4920760328959438E-2</v>
      </c>
      <c r="AV150" s="42">
        <f t="shared" si="131"/>
        <v>3.932121805154485E-2</v>
      </c>
      <c r="AW150" s="42">
        <f t="shared" si="132"/>
        <v>8.2833579917304667E-2</v>
      </c>
      <c r="AX150" s="42">
        <f t="shared" si="133"/>
        <v>2.1517339742907728E-2</v>
      </c>
      <c r="AY150" s="42">
        <f t="shared" si="134"/>
        <v>0</v>
      </c>
      <c r="AZ150" s="42">
        <f t="shared" si="135"/>
        <v>0.73499857453065232</v>
      </c>
      <c r="BA150" s="42">
        <f t="shared" si="136"/>
        <v>1.734931055626227</v>
      </c>
      <c r="BB150" s="42">
        <f t="shared" si="137"/>
        <v>0.36563993009726031</v>
      </c>
      <c r="BD150" s="16">
        <v>42</v>
      </c>
      <c r="BE150" s="122">
        <v>45.599998474121101</v>
      </c>
      <c r="BF150" s="122">
        <v>1.8999999761581401</v>
      </c>
      <c r="BG150" s="122">
        <v>10.6000003814697</v>
      </c>
      <c r="BH150" s="122"/>
      <c r="BI150" s="122">
        <v>12.3999996185303</v>
      </c>
      <c r="BJ150" s="122">
        <v>13.8999996185303</v>
      </c>
      <c r="BK150" s="122">
        <v>10.800000190734901</v>
      </c>
      <c r="BL150" s="122"/>
      <c r="BM150" s="122">
        <v>2.2000000476837198</v>
      </c>
      <c r="BN150" s="122">
        <v>0.40000000596046498</v>
      </c>
      <c r="BO150" s="122">
        <v>0</v>
      </c>
      <c r="BP150" s="122">
        <v>0</v>
      </c>
      <c r="BQ150" s="122">
        <v>0</v>
      </c>
      <c r="BR150" s="122">
        <f t="shared" si="138"/>
        <v>97.799998313188624</v>
      </c>
      <c r="BS150" s="122"/>
      <c r="BT150" s="42">
        <v>6.5389603550758419</v>
      </c>
      <c r="BU150" s="42">
        <v>1.4610396449241581</v>
      </c>
      <c r="BV150" s="42">
        <v>0</v>
      </c>
      <c r="BW150" s="42">
        <v>8</v>
      </c>
      <c r="BX150" s="42">
        <v>0.33028680521874931</v>
      </c>
      <c r="BY150" s="42">
        <v>0.20494801257731876</v>
      </c>
      <c r="BZ150" s="42">
        <v>0</v>
      </c>
      <c r="CA150" s="42">
        <v>0.73151603327832504</v>
      </c>
      <c r="CB150" s="42">
        <v>2.970816246955136</v>
      </c>
      <c r="CC150" s="42">
        <v>0.75554621457590998</v>
      </c>
      <c r="CD150" s="42">
        <v>0</v>
      </c>
      <c r="CE150" s="42">
        <v>4.9931133126054394</v>
      </c>
      <c r="CF150" s="42">
        <v>0</v>
      </c>
      <c r="CG150" s="42">
        <v>0</v>
      </c>
      <c r="CH150" s="42">
        <v>0</v>
      </c>
      <c r="CI150" s="42">
        <v>1.6591649260240176</v>
      </c>
      <c r="CJ150" s="42">
        <v>0.34083507397598245</v>
      </c>
      <c r="CK150" s="42">
        <v>2</v>
      </c>
      <c r="CL150" s="42">
        <v>0.27078526796410207</v>
      </c>
      <c r="CM150" s="42">
        <v>7.3163962073452521E-2</v>
      </c>
      <c r="CN150" s="42">
        <v>0.34394923003755462</v>
      </c>
      <c r="CO150" s="24" t="s">
        <v>622</v>
      </c>
      <c r="CP150" s="24" t="s">
        <v>623</v>
      </c>
      <c r="CQ150" s="40">
        <v>0.79724296217135038</v>
      </c>
      <c r="CR150" s="42">
        <v>0.50045660061441866</v>
      </c>
      <c r="CS150" s="40">
        <v>0.28845907103425378</v>
      </c>
      <c r="CT150" s="40" t="s">
        <v>606</v>
      </c>
      <c r="CU150" s="40"/>
    </row>
    <row r="151" spans="1:99" s="43" customFormat="1" ht="10.5" customHeight="1">
      <c r="A151" s="16">
        <v>100</v>
      </c>
      <c r="B151" s="17" t="s">
        <v>163</v>
      </c>
      <c r="C151" s="85">
        <v>1</v>
      </c>
      <c r="D151" s="25">
        <f t="shared" si="139"/>
        <v>1000</v>
      </c>
      <c r="E151" s="16">
        <v>750</v>
      </c>
      <c r="F151" s="17" t="s">
        <v>177</v>
      </c>
      <c r="G151" s="75">
        <v>73.540000915527301</v>
      </c>
      <c r="H151" s="18">
        <v>0.15999999642372101</v>
      </c>
      <c r="I151" s="18">
        <v>15.7600002288818</v>
      </c>
      <c r="J151" s="18">
        <v>0.64999997615814198</v>
      </c>
      <c r="K151" s="18"/>
      <c r="L151" s="18">
        <v>0.56999999284744296</v>
      </c>
      <c r="M151" s="18">
        <v>3.4200000762939502</v>
      </c>
      <c r="N151" s="18">
        <v>3.96000003814697</v>
      </c>
      <c r="O151" s="18">
        <v>2.1800000667571999</v>
      </c>
      <c r="P151" s="18"/>
      <c r="Q151" s="26">
        <f t="shared" si="102"/>
        <v>100.24000129103652</v>
      </c>
      <c r="R151" s="26"/>
      <c r="S151" s="26">
        <f t="shared" si="103"/>
        <v>73.36392654466502</v>
      </c>
      <c r="T151" s="26">
        <f t="shared" si="104"/>
        <v>0.15961691376996046</v>
      </c>
      <c r="U151" s="26">
        <f t="shared" si="105"/>
        <v>15.722266586094968</v>
      </c>
      <c r="V151" s="26">
        <f t="shared" si="106"/>
        <v>0.64844370289953812</v>
      </c>
      <c r="W151" s="26">
        <f t="shared" si="107"/>
        <v>0</v>
      </c>
      <c r="X151" s="26">
        <f t="shared" si="108"/>
        <v>0.5686352608800419</v>
      </c>
      <c r="Y151" s="26">
        <f t="shared" si="109"/>
        <v>3.4118116842041255</v>
      </c>
      <c r="Z151" s="26">
        <f t="shared" si="110"/>
        <v>3.9505187421631387</v>
      </c>
      <c r="AA151" s="26">
        <f t="shared" si="111"/>
        <v>2.1747805653232128</v>
      </c>
      <c r="AB151" s="26">
        <f t="shared" si="112"/>
        <v>0</v>
      </c>
      <c r="AC151" s="26">
        <f t="shared" si="113"/>
        <v>100.00000000000001</v>
      </c>
      <c r="AD151" s="26"/>
      <c r="AE151" s="42">
        <f t="shared" si="114"/>
        <v>1.2239470363393983</v>
      </c>
      <c r="AF151" s="42">
        <f t="shared" si="115"/>
        <v>2.0033605926907515E-3</v>
      </c>
      <c r="AG151" s="42">
        <f t="shared" si="116"/>
        <v>0.30913697527445227</v>
      </c>
      <c r="AH151" s="42">
        <f t="shared" si="117"/>
        <v>9.0473297314493835E-3</v>
      </c>
      <c r="AI151" s="42">
        <f t="shared" si="118"/>
        <v>0</v>
      </c>
      <c r="AJ151" s="42">
        <f t="shared" si="119"/>
        <v>1.4142376337259529E-2</v>
      </c>
      <c r="AK151" s="42">
        <f t="shared" si="120"/>
        <v>6.0987136998041099E-2</v>
      </c>
      <c r="AL151" s="42">
        <f t="shared" si="121"/>
        <v>0.12778534250979348</v>
      </c>
      <c r="AM151" s="42">
        <f t="shared" si="122"/>
        <v>4.6286467934035416E-2</v>
      </c>
      <c r="AN151" s="42">
        <f t="shared" si="123"/>
        <v>0</v>
      </c>
      <c r="AO151" s="42">
        <f t="shared" si="124"/>
        <v>1.79333602571712</v>
      </c>
      <c r="AP151" s="42">
        <f t="shared" si="125"/>
        <v>0.68249732274795838</v>
      </c>
      <c r="AQ151" s="42">
        <f t="shared" si="126"/>
        <v>1.1171138949766242E-3</v>
      </c>
      <c r="AR151" s="42">
        <f t="shared" si="127"/>
        <v>0.17238095417775062</v>
      </c>
      <c r="AS151" s="42">
        <f t="shared" si="128"/>
        <v>5.0449718299901622E-3</v>
      </c>
      <c r="AT151" s="42">
        <f t="shared" si="129"/>
        <v>0</v>
      </c>
      <c r="AU151" s="42">
        <f t="shared" si="130"/>
        <v>7.8860716198484154E-3</v>
      </c>
      <c r="AV151" s="42">
        <f t="shared" si="131"/>
        <v>3.4007646154129725E-2</v>
      </c>
      <c r="AW151" s="42">
        <f t="shared" si="132"/>
        <v>7.1255660220562747E-2</v>
      </c>
      <c r="AX151" s="42">
        <f t="shared" si="133"/>
        <v>2.581025935478342E-2</v>
      </c>
      <c r="AY151" s="42">
        <f t="shared" si="134"/>
        <v>0</v>
      </c>
      <c r="AZ151" s="42">
        <f t="shared" si="135"/>
        <v>0.77956324232330454</v>
      </c>
      <c r="BA151" s="42">
        <f t="shared" si="136"/>
        <v>0.63973193158587316</v>
      </c>
      <c r="BB151" s="42">
        <f t="shared" si="137"/>
        <v>0.60985578236123394</v>
      </c>
      <c r="BD151" s="16">
        <v>100</v>
      </c>
      <c r="BE151" s="122">
        <v>46.200000762939403</v>
      </c>
      <c r="BF151" s="122">
        <v>0.80000001192092896</v>
      </c>
      <c r="BG151" s="122">
        <v>11.8999996185303</v>
      </c>
      <c r="BH151" s="122"/>
      <c r="BI151" s="122">
        <v>6.0999999046325701</v>
      </c>
      <c r="BJ151" s="122">
        <v>17.200000762939499</v>
      </c>
      <c r="BK151" s="122">
        <v>11.8999996185303</v>
      </c>
      <c r="BL151" s="122"/>
      <c r="BM151" s="122">
        <v>1.79999995231628</v>
      </c>
      <c r="BN151" s="122">
        <v>0.40000000596046498</v>
      </c>
      <c r="BO151" s="122">
        <v>0</v>
      </c>
      <c r="BP151" s="122">
        <v>0</v>
      </c>
      <c r="BQ151" s="122">
        <v>0</v>
      </c>
      <c r="BR151" s="122">
        <f t="shared" si="138"/>
        <v>96.300000637769756</v>
      </c>
      <c r="BS151" s="122"/>
      <c r="BT151" s="42">
        <v>6.584020231105673</v>
      </c>
      <c r="BU151" s="42">
        <v>1.415979768894327</v>
      </c>
      <c r="BV151" s="42">
        <v>0</v>
      </c>
      <c r="BW151" s="42">
        <v>8</v>
      </c>
      <c r="BX151" s="42">
        <v>0.58259823345238204</v>
      </c>
      <c r="BY151" s="42">
        <v>8.5760125322025954E-2</v>
      </c>
      <c r="BZ151" s="42">
        <v>0</v>
      </c>
      <c r="CA151" s="42">
        <v>0.36063448717840174</v>
      </c>
      <c r="CB151" s="42">
        <v>3.6533793188165689</v>
      </c>
      <c r="CC151" s="42">
        <v>0.31762783523062144</v>
      </c>
      <c r="CD151" s="42">
        <v>0</v>
      </c>
      <c r="CE151" s="42">
        <v>5</v>
      </c>
      <c r="CF151" s="42">
        <v>0</v>
      </c>
      <c r="CG151" s="42">
        <v>4.8751390388852456E-2</v>
      </c>
      <c r="CH151" s="42">
        <v>0</v>
      </c>
      <c r="CI151" s="42">
        <v>1.8168456795013666</v>
      </c>
      <c r="CJ151" s="42">
        <v>0.13440293010978088</v>
      </c>
      <c r="CK151" s="42">
        <v>2</v>
      </c>
      <c r="CL151" s="42">
        <v>0.36291832655404199</v>
      </c>
      <c r="CM151" s="42">
        <v>7.2711401175225315E-2</v>
      </c>
      <c r="CN151" s="42">
        <v>0.43562972772926734</v>
      </c>
      <c r="CO151" s="24" t="s">
        <v>622</v>
      </c>
      <c r="CP151" s="24" t="s">
        <v>623</v>
      </c>
      <c r="CQ151" s="40">
        <v>0.90885541467991948</v>
      </c>
      <c r="CR151" s="42">
        <v>0.19895776801073736</v>
      </c>
      <c r="CS151" s="40">
        <v>0.31100177775639243</v>
      </c>
      <c r="CT151" s="40" t="s">
        <v>606</v>
      </c>
      <c r="CU151" s="40"/>
    </row>
    <row r="152" spans="1:99" s="43" customFormat="1" ht="10.5" customHeight="1">
      <c r="A152" s="25">
        <v>1951</v>
      </c>
      <c r="B152" s="30" t="s">
        <v>293</v>
      </c>
      <c r="C152" s="25"/>
      <c r="D152" s="25">
        <v>1000</v>
      </c>
      <c r="E152" s="25">
        <v>1025</v>
      </c>
      <c r="F152" s="30" t="s">
        <v>294</v>
      </c>
      <c r="G152" s="68">
        <v>41.36</v>
      </c>
      <c r="H152" s="26">
        <v>2.57</v>
      </c>
      <c r="I152" s="26">
        <v>12.48</v>
      </c>
      <c r="J152" s="26">
        <v>9.6999999999999993</v>
      </c>
      <c r="K152" s="26">
        <v>0.2</v>
      </c>
      <c r="L152" s="26">
        <v>5.7</v>
      </c>
      <c r="M152" s="26">
        <v>8.35</v>
      </c>
      <c r="N152" s="26">
        <v>4.13</v>
      </c>
      <c r="O152" s="26">
        <v>1.97</v>
      </c>
      <c r="P152" s="26">
        <v>1.65</v>
      </c>
      <c r="Q152" s="26">
        <f t="shared" si="102"/>
        <v>88.11</v>
      </c>
      <c r="R152" s="26"/>
      <c r="S152" s="26">
        <f t="shared" si="103"/>
        <v>46.941323345817729</v>
      </c>
      <c r="T152" s="26">
        <f t="shared" si="104"/>
        <v>2.9168085347860626</v>
      </c>
      <c r="U152" s="26">
        <f t="shared" si="105"/>
        <v>14.164113040517535</v>
      </c>
      <c r="V152" s="26">
        <f t="shared" si="106"/>
        <v>11.00896606514584</v>
      </c>
      <c r="W152" s="26">
        <f t="shared" si="107"/>
        <v>0.22698899103393488</v>
      </c>
      <c r="X152" s="26">
        <f t="shared" si="108"/>
        <v>6.469186244467144</v>
      </c>
      <c r="Y152" s="26">
        <f t="shared" si="109"/>
        <v>9.4767903756667806</v>
      </c>
      <c r="Z152" s="26">
        <f t="shared" si="110"/>
        <v>4.687322664850754</v>
      </c>
      <c r="AA152" s="26">
        <f t="shared" si="111"/>
        <v>2.2358415616842584</v>
      </c>
      <c r="AB152" s="26">
        <f t="shared" si="112"/>
        <v>1.8726591760299627</v>
      </c>
      <c r="AC152" s="26">
        <f t="shared" si="113"/>
        <v>100</v>
      </c>
      <c r="AD152" s="26"/>
      <c r="AE152" s="42">
        <f t="shared" si="114"/>
        <v>0.68836617885204621</v>
      </c>
      <c r="AF152" s="42">
        <f t="shared" si="115"/>
        <v>3.2178980239351514E-2</v>
      </c>
      <c r="AG152" s="42">
        <f t="shared" si="116"/>
        <v>0.24479881950476964</v>
      </c>
      <c r="AH152" s="42">
        <f t="shared" si="117"/>
        <v>0.13501400248314413</v>
      </c>
      <c r="AI152" s="42">
        <f t="shared" si="118"/>
        <v>2.8193852868884529E-3</v>
      </c>
      <c r="AJ152" s="42">
        <f t="shared" si="119"/>
        <v>0.1414237651472296</v>
      </c>
      <c r="AK152" s="42">
        <f t="shared" si="120"/>
        <v>0.14890133993373442</v>
      </c>
      <c r="AL152" s="42">
        <f t="shared" si="121"/>
        <v>0.13327107562665641</v>
      </c>
      <c r="AM152" s="42">
        <f t="shared" si="122"/>
        <v>4.1827678457683981E-2</v>
      </c>
      <c r="AN152" s="42">
        <f t="shared" si="123"/>
        <v>2.3248519914682155E-2</v>
      </c>
      <c r="AO152" s="42">
        <f t="shared" si="124"/>
        <v>1.5918497454461868</v>
      </c>
      <c r="AP152" s="42">
        <f t="shared" si="125"/>
        <v>0.43243162919192535</v>
      </c>
      <c r="AQ152" s="42">
        <f t="shared" si="126"/>
        <v>2.0214835182407194E-2</v>
      </c>
      <c r="AR152" s="42">
        <f t="shared" si="127"/>
        <v>0.15378261686133818</v>
      </c>
      <c r="AS152" s="42">
        <f t="shared" si="128"/>
        <v>8.48157955041796E-2</v>
      </c>
      <c r="AT152" s="42">
        <f t="shared" si="129"/>
        <v>1.771137819353795E-3</v>
      </c>
      <c r="AU152" s="42">
        <f t="shared" si="130"/>
        <v>8.8842408369132403E-2</v>
      </c>
      <c r="AV152" s="42">
        <f t="shared" si="131"/>
        <v>9.353982080262116E-2</v>
      </c>
      <c r="AW152" s="42">
        <f t="shared" si="132"/>
        <v>8.3720888863980852E-2</v>
      </c>
      <c r="AX152" s="42">
        <f t="shared" si="133"/>
        <v>2.6276147342009285E-2</v>
      </c>
      <c r="AY152" s="42">
        <f t="shared" si="134"/>
        <v>1.4604720063052006E-2</v>
      </c>
      <c r="AZ152" s="42">
        <f t="shared" si="135"/>
        <v>0.54242866539791557</v>
      </c>
      <c r="BA152" s="42">
        <f t="shared" si="136"/>
        <v>0.95467690555818141</v>
      </c>
      <c r="BB152" s="42">
        <f t="shared" si="137"/>
        <v>0.51159350026414629</v>
      </c>
      <c r="BC152" s="42"/>
      <c r="BD152" s="25">
        <v>1951</v>
      </c>
      <c r="BE152" s="122">
        <v>42.22</v>
      </c>
      <c r="BF152" s="122">
        <v>3.42</v>
      </c>
      <c r="BG152" s="122">
        <v>11.34</v>
      </c>
      <c r="BH152" s="122">
        <v>0.38</v>
      </c>
      <c r="BI152" s="122">
        <v>7.55</v>
      </c>
      <c r="BJ152" s="122">
        <v>15.87</v>
      </c>
      <c r="BK152" s="122">
        <v>11.31</v>
      </c>
      <c r="BL152" s="122">
        <v>0.09</v>
      </c>
      <c r="BM152" s="122">
        <v>2.66</v>
      </c>
      <c r="BN152" s="122">
        <v>1.23</v>
      </c>
      <c r="BO152" s="122">
        <v>0.35</v>
      </c>
      <c r="BP152" s="122">
        <v>0.08</v>
      </c>
      <c r="BQ152" s="122"/>
      <c r="BR152" s="122">
        <f t="shared" si="138"/>
        <v>96.500000000000014</v>
      </c>
      <c r="BS152" s="122"/>
      <c r="BT152" s="42">
        <v>6.1784854666204057</v>
      </c>
      <c r="BU152" s="42">
        <v>1.8215145333795943</v>
      </c>
      <c r="BV152" s="42">
        <v>0</v>
      </c>
      <c r="BW152" s="42">
        <v>8</v>
      </c>
      <c r="BX152" s="42">
        <v>0.13418366899594814</v>
      </c>
      <c r="BY152" s="42">
        <v>0.37647500357614949</v>
      </c>
      <c r="BZ152" s="42">
        <v>4.396350422999621E-2</v>
      </c>
      <c r="CA152" s="42">
        <v>0.45736286325941222</v>
      </c>
      <c r="CB152" s="42">
        <v>3.4614483292523981</v>
      </c>
      <c r="CC152" s="42">
        <v>0.46664220300213199</v>
      </c>
      <c r="CD152" s="42">
        <v>1.1154370088743291E-2</v>
      </c>
      <c r="CE152" s="42">
        <v>4.9512299424047788</v>
      </c>
      <c r="CF152" s="42">
        <v>0</v>
      </c>
      <c r="CG152" s="42">
        <v>0</v>
      </c>
      <c r="CH152" s="42">
        <v>0</v>
      </c>
      <c r="CI152" s="42">
        <v>1.7731616281145051</v>
      </c>
      <c r="CJ152" s="42">
        <v>0.22683837188549494</v>
      </c>
      <c r="CK152" s="42">
        <v>2</v>
      </c>
      <c r="CL152" s="42">
        <v>0.52783806780246201</v>
      </c>
      <c r="CM152" s="42">
        <v>0.22959490901540996</v>
      </c>
      <c r="CN152" s="42">
        <v>0.75743297681787203</v>
      </c>
      <c r="CO152" s="24" t="s">
        <v>622</v>
      </c>
      <c r="CP152" s="24" t="s">
        <v>624</v>
      </c>
      <c r="CQ152" s="40">
        <v>0.88120380648805907</v>
      </c>
      <c r="CR152" s="42">
        <v>0.26688831700021665</v>
      </c>
      <c r="CS152" s="40">
        <v>0.27955878627248465</v>
      </c>
      <c r="CT152" s="40" t="s">
        <v>606</v>
      </c>
      <c r="CU152" s="40"/>
    </row>
    <row r="153" spans="1:99" s="43" customFormat="1" ht="10.5" customHeight="1">
      <c r="A153" s="25">
        <v>1388</v>
      </c>
      <c r="B153" s="30" t="s">
        <v>276</v>
      </c>
      <c r="C153" s="25"/>
      <c r="D153" s="25">
        <v>2000</v>
      </c>
      <c r="E153" s="25">
        <v>1050</v>
      </c>
      <c r="F153" s="30" t="s">
        <v>275</v>
      </c>
      <c r="G153" s="68">
        <v>37.520000000000003</v>
      </c>
      <c r="H153" s="26">
        <v>2.2599999999999998</v>
      </c>
      <c r="I153" s="26">
        <v>12.66</v>
      </c>
      <c r="J153" s="26">
        <v>10.77</v>
      </c>
      <c r="K153" s="26">
        <v>0.27</v>
      </c>
      <c r="L153" s="26">
        <v>5.16</v>
      </c>
      <c r="M153" s="26">
        <v>9</v>
      </c>
      <c r="N153" s="26">
        <v>3.8</v>
      </c>
      <c r="O153" s="26">
        <v>1.8</v>
      </c>
      <c r="P153" s="26"/>
      <c r="Q153" s="26">
        <f t="shared" si="102"/>
        <v>83.24</v>
      </c>
      <c r="R153" s="26"/>
      <c r="S153" s="26">
        <f t="shared" si="103"/>
        <v>45.074483421432006</v>
      </c>
      <c r="T153" s="26">
        <f t="shared" si="104"/>
        <v>2.7150408457472368</v>
      </c>
      <c r="U153" s="26">
        <f t="shared" si="105"/>
        <v>15.209034118212401</v>
      </c>
      <c r="V153" s="26">
        <f t="shared" si="106"/>
        <v>12.938491110043248</v>
      </c>
      <c r="W153" s="26">
        <f t="shared" si="107"/>
        <v>0.32436328688130711</v>
      </c>
      <c r="X153" s="26">
        <f t="shared" si="108"/>
        <v>6.1989428159538686</v>
      </c>
      <c r="Y153" s="26">
        <f t="shared" si="109"/>
        <v>10.812109562710235</v>
      </c>
      <c r="Z153" s="26">
        <f t="shared" si="110"/>
        <v>4.5651129264776555</v>
      </c>
      <c r="AA153" s="26">
        <f t="shared" si="111"/>
        <v>2.1624219125420474</v>
      </c>
      <c r="AB153" s="26">
        <f t="shared" si="112"/>
        <v>0</v>
      </c>
      <c r="AC153" s="26">
        <f t="shared" si="113"/>
        <v>100</v>
      </c>
      <c r="AD153" s="26"/>
      <c r="AE153" s="42">
        <f t="shared" si="114"/>
        <v>0.62445597269170161</v>
      </c>
      <c r="AF153" s="42">
        <f t="shared" si="115"/>
        <v>2.8297469004254637E-2</v>
      </c>
      <c r="AG153" s="42">
        <f t="shared" si="116"/>
        <v>0.24832957170916536</v>
      </c>
      <c r="AH153" s="42">
        <f t="shared" si="117"/>
        <v>0.14990729966427446</v>
      </c>
      <c r="AI153" s="42">
        <f t="shared" si="118"/>
        <v>3.8061701372994116E-3</v>
      </c>
      <c r="AJ153" s="42">
        <f t="shared" si="119"/>
        <v>0.12802572423854466</v>
      </c>
      <c r="AK153" s="42">
        <f t="shared" si="120"/>
        <v>0.16049246220402513</v>
      </c>
      <c r="AL153" s="42">
        <f t="shared" si="121"/>
        <v>0.12262229718675408</v>
      </c>
      <c r="AM153" s="42">
        <f t="shared" si="122"/>
        <v>3.8218183362350847E-2</v>
      </c>
      <c r="AN153" s="42">
        <f t="shared" si="123"/>
        <v>0</v>
      </c>
      <c r="AO153" s="42">
        <f t="shared" si="124"/>
        <v>1.5041551501983703</v>
      </c>
      <c r="AP153" s="42">
        <f t="shared" si="125"/>
        <v>0.41515396374459601</v>
      </c>
      <c r="AQ153" s="42">
        <f t="shared" si="126"/>
        <v>1.8812865814090203E-2</v>
      </c>
      <c r="AR153" s="42">
        <f t="shared" si="127"/>
        <v>0.16509571614099469</v>
      </c>
      <c r="AS153" s="42">
        <f t="shared" si="128"/>
        <v>9.9662125708577645E-2</v>
      </c>
      <c r="AT153" s="42">
        <f t="shared" si="129"/>
        <v>2.5304371937944353E-3</v>
      </c>
      <c r="AU153" s="42">
        <f t="shared" si="130"/>
        <v>8.5114706565782419E-2</v>
      </c>
      <c r="AV153" s="42">
        <f t="shared" si="131"/>
        <v>0.10669940676190161</v>
      </c>
      <c r="AW153" s="42">
        <f t="shared" si="132"/>
        <v>8.1522372988306724E-2</v>
      </c>
      <c r="AX153" s="42">
        <f t="shared" si="133"/>
        <v>2.540840508195619E-2</v>
      </c>
      <c r="AY153" s="42">
        <f t="shared" si="134"/>
        <v>0</v>
      </c>
      <c r="AZ153" s="42">
        <f t="shared" si="135"/>
        <v>0.52208474181485898</v>
      </c>
      <c r="BA153" s="42">
        <f t="shared" si="136"/>
        <v>1.1709154590288342</v>
      </c>
      <c r="BB153" s="42">
        <f t="shared" si="137"/>
        <v>0.46063516469100696</v>
      </c>
      <c r="BC153" s="42"/>
      <c r="BD153" s="25">
        <v>1388</v>
      </c>
      <c r="BE153" s="122">
        <v>41.9</v>
      </c>
      <c r="BF153" s="122">
        <v>1.61</v>
      </c>
      <c r="BG153" s="122">
        <v>12.9</v>
      </c>
      <c r="BH153" s="122">
        <v>0.37</v>
      </c>
      <c r="BI153" s="122">
        <v>8.5</v>
      </c>
      <c r="BJ153" s="122">
        <v>15.22</v>
      </c>
      <c r="BK153" s="122">
        <v>9.9600000000000009</v>
      </c>
      <c r="BL153" s="122">
        <v>0.1</v>
      </c>
      <c r="BM153" s="122">
        <v>2.5499999999999998</v>
      </c>
      <c r="BN153" s="122">
        <v>1.61</v>
      </c>
      <c r="BO153" s="122">
        <v>1.25</v>
      </c>
      <c r="BP153" s="122">
        <v>0</v>
      </c>
      <c r="BQ153" s="122">
        <v>0</v>
      </c>
      <c r="BR153" s="122">
        <f t="shared" si="138"/>
        <v>95.97</v>
      </c>
      <c r="BS153" s="122"/>
      <c r="BT153" s="42">
        <v>6.2066695193616894</v>
      </c>
      <c r="BU153" s="42">
        <v>1.7933304806383106</v>
      </c>
      <c r="BV153" s="42">
        <v>0</v>
      </c>
      <c r="BW153" s="42">
        <v>8</v>
      </c>
      <c r="BX153" s="42">
        <v>0.45862235445526567</v>
      </c>
      <c r="BY153" s="42">
        <v>0.17939763529949562</v>
      </c>
      <c r="BZ153" s="42">
        <v>4.3330253245715863E-2</v>
      </c>
      <c r="CA153" s="42">
        <v>0.52047317672705162</v>
      </c>
      <c r="CB153" s="42">
        <v>3.3602870391031971</v>
      </c>
      <c r="CC153" s="42">
        <v>0.43788954116927403</v>
      </c>
      <c r="CD153" s="42">
        <v>0</v>
      </c>
      <c r="CE153" s="42">
        <v>5</v>
      </c>
      <c r="CF153" s="42">
        <v>0</v>
      </c>
      <c r="CG153" s="42">
        <v>9.4634259657754738E-2</v>
      </c>
      <c r="CH153" s="42">
        <v>1.2545366070330377E-2</v>
      </c>
      <c r="CI153" s="42">
        <v>1.5806141154656206</v>
      </c>
      <c r="CJ153" s="42">
        <v>0.31220625880629438</v>
      </c>
      <c r="CK153" s="42">
        <v>2</v>
      </c>
      <c r="CL153" s="42">
        <v>0.42011245754103421</v>
      </c>
      <c r="CM153" s="42">
        <v>0.30420322687653983</v>
      </c>
      <c r="CN153" s="42">
        <v>0.72431568441757399</v>
      </c>
      <c r="CO153" s="24" t="s">
        <v>622</v>
      </c>
      <c r="CP153" s="24" t="s">
        <v>624</v>
      </c>
      <c r="CQ153" s="40">
        <v>0.86320326809494463</v>
      </c>
      <c r="CR153" s="42">
        <v>0.31330246470524331</v>
      </c>
      <c r="CS153" s="40">
        <v>0.26757052551436861</v>
      </c>
      <c r="CT153" s="40" t="s">
        <v>606</v>
      </c>
      <c r="CU153" s="40"/>
    </row>
    <row r="154" spans="1:99" s="43" customFormat="1" ht="10.5" customHeight="1">
      <c r="A154" s="25">
        <v>1393</v>
      </c>
      <c r="B154" s="30" t="s">
        <v>276</v>
      </c>
      <c r="C154" s="25"/>
      <c r="D154" s="25">
        <v>2000</v>
      </c>
      <c r="E154" s="25">
        <v>1000</v>
      </c>
      <c r="F154" s="30" t="s">
        <v>275</v>
      </c>
      <c r="G154" s="68">
        <v>38.79</v>
      </c>
      <c r="H154" s="26">
        <v>2.12</v>
      </c>
      <c r="I154" s="26">
        <v>13.08</v>
      </c>
      <c r="J154" s="26">
        <v>8.7200000000000006</v>
      </c>
      <c r="K154" s="26"/>
      <c r="L154" s="26">
        <v>4.93</v>
      </c>
      <c r="M154" s="26">
        <v>7.89</v>
      </c>
      <c r="N154" s="26">
        <v>3.9</v>
      </c>
      <c r="O154" s="26">
        <v>1.8</v>
      </c>
      <c r="P154" s="26"/>
      <c r="Q154" s="26">
        <f t="shared" si="102"/>
        <v>81.22999999999999</v>
      </c>
      <c r="R154" s="26"/>
      <c r="S154" s="26">
        <f t="shared" si="103"/>
        <v>47.753293118306047</v>
      </c>
      <c r="T154" s="26">
        <f t="shared" si="104"/>
        <v>2.6098731995568145</v>
      </c>
      <c r="U154" s="26">
        <f t="shared" si="105"/>
        <v>16.102425212359968</v>
      </c>
      <c r="V154" s="26">
        <f t="shared" si="106"/>
        <v>10.734950141573313</v>
      </c>
      <c r="W154" s="26">
        <f t="shared" si="107"/>
        <v>0</v>
      </c>
      <c r="X154" s="26">
        <f t="shared" si="108"/>
        <v>6.0691862612335346</v>
      </c>
      <c r="Y154" s="26">
        <f t="shared" si="109"/>
        <v>9.7131601625015396</v>
      </c>
      <c r="Z154" s="26">
        <f t="shared" si="110"/>
        <v>4.8011818293733848</v>
      </c>
      <c r="AA154" s="26">
        <f t="shared" si="111"/>
        <v>2.2159300750954083</v>
      </c>
      <c r="AB154" s="26">
        <f t="shared" si="112"/>
        <v>0</v>
      </c>
      <c r="AC154" s="26">
        <f t="shared" si="113"/>
        <v>100.00000000000003</v>
      </c>
      <c r="AD154" s="26"/>
      <c r="AE154" s="42">
        <f t="shared" si="114"/>
        <v>0.64559294191660721</v>
      </c>
      <c r="AF154" s="42">
        <f t="shared" si="115"/>
        <v>2.6544528446468957E-2</v>
      </c>
      <c r="AG154" s="42">
        <f t="shared" si="116"/>
        <v>0.256567993519422</v>
      </c>
      <c r="AH154" s="42">
        <f t="shared" si="117"/>
        <v>0.12137341254154814</v>
      </c>
      <c r="AI154" s="42">
        <f t="shared" si="118"/>
        <v>0</v>
      </c>
      <c r="AJ154" s="42">
        <f t="shared" si="119"/>
        <v>0.12231915125891961</v>
      </c>
      <c r="AK154" s="42">
        <f t="shared" si="120"/>
        <v>0.14069839186552871</v>
      </c>
      <c r="AL154" s="42">
        <f t="shared" si="121"/>
        <v>0.12584919974430023</v>
      </c>
      <c r="AM154" s="42">
        <f t="shared" si="122"/>
        <v>3.8218183362350847E-2</v>
      </c>
      <c r="AN154" s="42">
        <f t="shared" si="123"/>
        <v>0</v>
      </c>
      <c r="AO154" s="42">
        <f t="shared" si="124"/>
        <v>1.4771638026551459</v>
      </c>
      <c r="AP154" s="42">
        <f t="shared" si="125"/>
        <v>0.43704898587155899</v>
      </c>
      <c r="AQ154" s="42">
        <f t="shared" si="126"/>
        <v>1.7969928858773937E-2</v>
      </c>
      <c r="AR154" s="42">
        <f t="shared" si="127"/>
        <v>0.17368960237060424</v>
      </c>
      <c r="AS154" s="42">
        <f t="shared" si="128"/>
        <v>8.2166522306723222E-2</v>
      </c>
      <c r="AT154" s="42">
        <f t="shared" si="129"/>
        <v>0</v>
      </c>
      <c r="AU154" s="42">
        <f t="shared" si="130"/>
        <v>8.2806761876411797E-2</v>
      </c>
      <c r="AV154" s="42">
        <f t="shared" si="131"/>
        <v>9.5249011391037808E-2</v>
      </c>
      <c r="AW154" s="42">
        <f t="shared" si="132"/>
        <v>8.5196509363478223E-2</v>
      </c>
      <c r="AX154" s="42">
        <f t="shared" si="133"/>
        <v>2.5872677961411666E-2</v>
      </c>
      <c r="AY154" s="42">
        <f t="shared" si="134"/>
        <v>0</v>
      </c>
      <c r="AZ154" s="42">
        <f t="shared" si="135"/>
        <v>0.54811817319644895</v>
      </c>
      <c r="BA154" s="42">
        <f t="shared" si="136"/>
        <v>0.99226826946035973</v>
      </c>
      <c r="BB154" s="42">
        <f t="shared" si="137"/>
        <v>0.50194043409167344</v>
      </c>
      <c r="BC154" s="42"/>
      <c r="BD154" s="25">
        <v>1393</v>
      </c>
      <c r="BE154" s="122">
        <v>42.95</v>
      </c>
      <c r="BF154" s="122">
        <v>2.11</v>
      </c>
      <c r="BG154" s="122">
        <v>13.17</v>
      </c>
      <c r="BH154" s="122">
        <v>0.46</v>
      </c>
      <c r="BI154" s="122">
        <v>8.1300000000000008</v>
      </c>
      <c r="BJ154" s="122">
        <v>15.07</v>
      </c>
      <c r="BK154" s="122">
        <v>10.73</v>
      </c>
      <c r="BL154" s="122">
        <v>0</v>
      </c>
      <c r="BM154" s="122">
        <v>2.15</v>
      </c>
      <c r="BN154" s="122">
        <v>1.76</v>
      </c>
      <c r="BO154" s="122">
        <v>0</v>
      </c>
      <c r="BP154" s="122">
        <v>0</v>
      </c>
      <c r="BQ154" s="122">
        <v>0</v>
      </c>
      <c r="BR154" s="122">
        <f t="shared" si="138"/>
        <v>96.53000000000003</v>
      </c>
      <c r="BS154" s="122"/>
      <c r="BT154" s="42">
        <v>6.2307386573862917</v>
      </c>
      <c r="BU154" s="42">
        <v>1.7692613426137083</v>
      </c>
      <c r="BV154" s="42">
        <v>0</v>
      </c>
      <c r="BW154" s="42">
        <v>8</v>
      </c>
      <c r="BX154" s="42">
        <v>0.4823173175716855</v>
      </c>
      <c r="BY154" s="42">
        <v>0.23025287533174793</v>
      </c>
      <c r="BZ154" s="42">
        <v>5.2756879990941571E-2</v>
      </c>
      <c r="CA154" s="42">
        <v>0.48788758678010424</v>
      </c>
      <c r="CB154" s="42">
        <v>3.2584176199841384</v>
      </c>
      <c r="CC154" s="42">
        <v>0.48836772034138232</v>
      </c>
      <c r="CD154" s="42">
        <v>0</v>
      </c>
      <c r="CE154" s="42">
        <v>5</v>
      </c>
      <c r="CF154" s="42">
        <v>0</v>
      </c>
      <c r="CG154" s="42">
        <v>1.0093476456493278E-2</v>
      </c>
      <c r="CH154" s="42">
        <v>0</v>
      </c>
      <c r="CI154" s="42">
        <v>1.6676235071172212</v>
      </c>
      <c r="CJ154" s="42">
        <v>0.32228301642628554</v>
      </c>
      <c r="CK154" s="42">
        <v>2</v>
      </c>
      <c r="CL154" s="42">
        <v>0.28240335729356147</v>
      </c>
      <c r="CM154" s="42">
        <v>0.32567346674021208</v>
      </c>
      <c r="CN154" s="42">
        <v>0.6080768240337735</v>
      </c>
      <c r="CO154" s="24" t="s">
        <v>622</v>
      </c>
      <c r="CP154" s="24" t="s">
        <v>624</v>
      </c>
      <c r="CQ154" s="40">
        <v>0.86732039517185255</v>
      </c>
      <c r="CR154" s="42">
        <v>0.30264731924880933</v>
      </c>
      <c r="CS154" s="40">
        <v>0.30500553989638568</v>
      </c>
      <c r="CT154" s="40" t="s">
        <v>606</v>
      </c>
      <c r="CU154" s="40"/>
    </row>
    <row r="155" spans="1:99" s="43" customFormat="1" ht="10.5" customHeight="1">
      <c r="A155" s="25">
        <v>1409</v>
      </c>
      <c r="B155" s="30" t="s">
        <v>276</v>
      </c>
      <c r="C155" s="25"/>
      <c r="D155" s="25">
        <v>1000</v>
      </c>
      <c r="E155" s="25">
        <v>1000</v>
      </c>
      <c r="F155" s="30" t="s">
        <v>275</v>
      </c>
      <c r="G155" s="68">
        <v>42.68</v>
      </c>
      <c r="H155" s="26">
        <v>2.19</v>
      </c>
      <c r="I155" s="26">
        <v>14.15</v>
      </c>
      <c r="J155" s="26">
        <v>10.77</v>
      </c>
      <c r="K155" s="26"/>
      <c r="L155" s="26">
        <v>4.83</v>
      </c>
      <c r="M155" s="26">
        <v>9.49</v>
      </c>
      <c r="N155" s="26">
        <v>4</v>
      </c>
      <c r="O155" s="26">
        <v>1.95</v>
      </c>
      <c r="P155" s="26"/>
      <c r="Q155" s="26">
        <f t="shared" si="102"/>
        <v>90.059999999999988</v>
      </c>
      <c r="R155" s="26"/>
      <c r="S155" s="26">
        <f t="shared" si="103"/>
        <v>47.390628469908961</v>
      </c>
      <c r="T155" s="26">
        <f t="shared" si="104"/>
        <v>2.4317121918720859</v>
      </c>
      <c r="U155" s="26">
        <f t="shared" si="105"/>
        <v>15.71174772373973</v>
      </c>
      <c r="V155" s="26">
        <f t="shared" si="106"/>
        <v>11.958694203864091</v>
      </c>
      <c r="W155" s="26">
        <f t="shared" si="107"/>
        <v>0</v>
      </c>
      <c r="X155" s="26">
        <f t="shared" si="108"/>
        <v>5.3630912724850104</v>
      </c>
      <c r="Y155" s="26">
        <f t="shared" si="109"/>
        <v>10.537419498112371</v>
      </c>
      <c r="Z155" s="26">
        <f t="shared" si="110"/>
        <v>4.4414834554741285</v>
      </c>
      <c r="AA155" s="26">
        <f t="shared" si="111"/>
        <v>2.1652231845436378</v>
      </c>
      <c r="AB155" s="26">
        <f t="shared" si="112"/>
        <v>0</v>
      </c>
      <c r="AC155" s="26">
        <f t="shared" si="113"/>
        <v>100</v>
      </c>
      <c r="AD155" s="26"/>
      <c r="AE155" s="42">
        <f t="shared" si="114"/>
        <v>0.71033531221966473</v>
      </c>
      <c r="AF155" s="42">
        <f t="shared" si="115"/>
        <v>2.7420998725361797E-2</v>
      </c>
      <c r="AG155" s="42">
        <f t="shared" si="116"/>
        <v>0.27755635384555211</v>
      </c>
      <c r="AH155" s="42">
        <f t="shared" si="117"/>
        <v>0.14990729966427446</v>
      </c>
      <c r="AI155" s="42">
        <f t="shared" si="118"/>
        <v>0</v>
      </c>
      <c r="AJ155" s="42">
        <f t="shared" si="119"/>
        <v>0.11983803257212612</v>
      </c>
      <c r="AK155" s="42">
        <f t="shared" si="120"/>
        <v>0.16923038514624428</v>
      </c>
      <c r="AL155" s="42">
        <f t="shared" si="121"/>
        <v>0.12907610230184641</v>
      </c>
      <c r="AM155" s="42">
        <f t="shared" si="122"/>
        <v>4.1403031975880078E-2</v>
      </c>
      <c r="AN155" s="42">
        <f t="shared" si="123"/>
        <v>0</v>
      </c>
      <c r="AO155" s="42">
        <f t="shared" si="124"/>
        <v>1.6247675164509499</v>
      </c>
      <c r="AP155" s="42">
        <f t="shared" si="125"/>
        <v>0.43719197056036729</v>
      </c>
      <c r="AQ155" s="42">
        <f t="shared" si="126"/>
        <v>1.6876875274598468E-2</v>
      </c>
      <c r="AR155" s="42">
        <f t="shared" si="127"/>
        <v>0.17082834992407436</v>
      </c>
      <c r="AS155" s="42">
        <f t="shared" si="128"/>
        <v>9.2263845840371964E-2</v>
      </c>
      <c r="AT155" s="42">
        <f t="shared" si="129"/>
        <v>0</v>
      </c>
      <c r="AU155" s="42">
        <f t="shared" si="130"/>
        <v>7.3757033765602067E-2</v>
      </c>
      <c r="AV155" s="42">
        <f t="shared" si="131"/>
        <v>0.10415667683700469</v>
      </c>
      <c r="AW155" s="42">
        <f t="shared" si="132"/>
        <v>7.9442813199388021E-2</v>
      </c>
      <c r="AX155" s="42">
        <f t="shared" si="133"/>
        <v>2.5482434598593229E-2</v>
      </c>
      <c r="AY155" s="42">
        <f t="shared" si="134"/>
        <v>0</v>
      </c>
      <c r="AZ155" s="42">
        <f t="shared" si="135"/>
        <v>0.54211721835834858</v>
      </c>
      <c r="BA155" s="42">
        <f t="shared" si="136"/>
        <v>1.2509158941177605</v>
      </c>
      <c r="BB155" s="42">
        <f t="shared" si="137"/>
        <v>0.44426360070283605</v>
      </c>
      <c r="BC155" s="42"/>
      <c r="BD155" s="25">
        <v>1409</v>
      </c>
      <c r="BE155" s="122">
        <v>45.3</v>
      </c>
      <c r="BF155" s="122">
        <v>2.25</v>
      </c>
      <c r="BG155" s="122">
        <v>11.92</v>
      </c>
      <c r="BH155" s="122">
        <v>0.4</v>
      </c>
      <c r="BI155" s="122">
        <v>9.2200000000000006</v>
      </c>
      <c r="BJ155" s="122">
        <v>16.22</v>
      </c>
      <c r="BK155" s="122">
        <v>11.53</v>
      </c>
      <c r="BL155" s="122">
        <v>0</v>
      </c>
      <c r="BM155" s="122">
        <v>2.4900000000000002</v>
      </c>
      <c r="BN155" s="122">
        <v>1.2</v>
      </c>
      <c r="BO155" s="122">
        <v>1.02</v>
      </c>
      <c r="BP155" s="122">
        <v>0</v>
      </c>
      <c r="BQ155" s="122">
        <v>0</v>
      </c>
      <c r="BR155" s="122">
        <f t="shared" si="138"/>
        <v>101.55</v>
      </c>
      <c r="BS155" s="122"/>
      <c r="BT155" s="42">
        <v>6.3201735716472278</v>
      </c>
      <c r="BU155" s="42">
        <v>1.6798264283527722</v>
      </c>
      <c r="BV155" s="42">
        <v>0</v>
      </c>
      <c r="BW155" s="42">
        <v>8</v>
      </c>
      <c r="BX155" s="42">
        <v>0.28006512159829411</v>
      </c>
      <c r="BY155" s="42">
        <v>0.23613456397973204</v>
      </c>
      <c r="BZ155" s="42">
        <v>4.4120019884492281E-2</v>
      </c>
      <c r="CA155" s="42">
        <v>0.53160342019830154</v>
      </c>
      <c r="CB155" s="42">
        <v>3.3728636057056991</v>
      </c>
      <c r="CC155" s="42">
        <v>0.53521326863348051</v>
      </c>
      <c r="CD155" s="42">
        <v>0</v>
      </c>
      <c r="CE155" s="42">
        <v>5</v>
      </c>
      <c r="CF155" s="42">
        <v>0</v>
      </c>
      <c r="CG155" s="42">
        <v>8.9679158642352874E-3</v>
      </c>
      <c r="CH155" s="42">
        <v>0</v>
      </c>
      <c r="CI155" s="42">
        <v>1.7233838937783772</v>
      </c>
      <c r="CJ155" s="42">
        <v>0.26764819035738752</v>
      </c>
      <c r="CK155" s="42">
        <v>2</v>
      </c>
      <c r="CL155" s="42">
        <v>0.40586406933490826</v>
      </c>
      <c r="CM155" s="42">
        <v>0.21355285973470114</v>
      </c>
      <c r="CN155" s="42">
        <v>0.61941692906960943</v>
      </c>
      <c r="CO155" s="24" t="s">
        <v>622</v>
      </c>
      <c r="CP155" s="24" t="s">
        <v>624</v>
      </c>
      <c r="CQ155" s="40">
        <v>0.861073535370665</v>
      </c>
      <c r="CR155" s="42">
        <v>0.31888905191951311</v>
      </c>
      <c r="CS155" s="40">
        <v>0.25492445448893869</v>
      </c>
      <c r="CT155" s="40" t="s">
        <v>606</v>
      </c>
      <c r="CU155" s="40"/>
    </row>
    <row r="156" spans="1:99" s="43" customFormat="1" ht="10.5" customHeight="1">
      <c r="A156" s="12">
        <v>45</v>
      </c>
      <c r="B156" s="13" t="s">
        <v>40</v>
      </c>
      <c r="C156" s="86">
        <v>1.5</v>
      </c>
      <c r="D156" s="25">
        <f t="shared" ref="D156:D173" si="140">C156*1000</f>
        <v>1500</v>
      </c>
      <c r="E156" s="12">
        <v>950</v>
      </c>
      <c r="F156" s="14" t="s">
        <v>38</v>
      </c>
      <c r="G156" s="70">
        <v>61.200000762939403</v>
      </c>
      <c r="H156" s="15">
        <v>0.69999998807907104</v>
      </c>
      <c r="I156" s="15">
        <v>18.799999237060501</v>
      </c>
      <c r="J156" s="15">
        <v>5.5</v>
      </c>
      <c r="K156" s="15">
        <v>0.10000000149011599</v>
      </c>
      <c r="L156" s="15">
        <v>1.79999995231628</v>
      </c>
      <c r="M156" s="15">
        <v>5.5999999046325701</v>
      </c>
      <c r="N156" s="15">
        <v>3.9000000953674299</v>
      </c>
      <c r="O156" s="15">
        <v>2.2000000476837198</v>
      </c>
      <c r="P156" s="15"/>
      <c r="Q156" s="26">
        <f t="shared" si="102"/>
        <v>99.799999989569088</v>
      </c>
      <c r="R156" s="26"/>
      <c r="S156" s="26">
        <f t="shared" si="103"/>
        <v>61.322646061458826</v>
      </c>
      <c r="T156" s="26">
        <f t="shared" si="104"/>
        <v>0.70140279373971326</v>
      </c>
      <c r="U156" s="26">
        <f t="shared" si="105"/>
        <v>18.837674588201846</v>
      </c>
      <c r="V156" s="26">
        <f t="shared" si="106"/>
        <v>5.5110220446641778</v>
      </c>
      <c r="W156" s="26">
        <f t="shared" si="107"/>
        <v>0.10020040230517818</v>
      </c>
      <c r="X156" s="26">
        <f t="shared" si="108"/>
        <v>1.8036071668380889</v>
      </c>
      <c r="Y156" s="26">
        <f t="shared" si="109"/>
        <v>5.611222349917707</v>
      </c>
      <c r="Z156" s="26">
        <f t="shared" si="110"/>
        <v>3.9078157272295098</v>
      </c>
      <c r="AA156" s="26">
        <f t="shared" si="111"/>
        <v>2.2044088656449494</v>
      </c>
      <c r="AB156" s="26">
        <f t="shared" si="112"/>
        <v>0</v>
      </c>
      <c r="AC156" s="26">
        <f t="shared" si="113"/>
        <v>99.999999999999986</v>
      </c>
      <c r="AD156" s="26"/>
      <c r="AE156" s="42">
        <f t="shared" si="114"/>
        <v>1.0185689233783102</v>
      </c>
      <c r="AF156" s="42">
        <f t="shared" si="115"/>
        <v>8.7647026396664284E-3</v>
      </c>
      <c r="AG156" s="42">
        <f t="shared" si="116"/>
        <v>0.36876743749382856</v>
      </c>
      <c r="AH156" s="42">
        <f t="shared" si="117"/>
        <v>7.6554331304875545E-2</v>
      </c>
      <c r="AI156" s="42">
        <f t="shared" si="118"/>
        <v>1.4096926644502821E-3</v>
      </c>
      <c r="AJ156" s="42">
        <f t="shared" si="119"/>
        <v>4.4660135179193337E-2</v>
      </c>
      <c r="AK156" s="42">
        <f t="shared" si="120"/>
        <v>9.9861974781865231E-2</v>
      </c>
      <c r="AL156" s="42">
        <f t="shared" si="121"/>
        <v>0.12584920282171427</v>
      </c>
      <c r="AM156" s="42">
        <f t="shared" si="122"/>
        <v>4.6711114010865001E-2</v>
      </c>
      <c r="AN156" s="42">
        <f t="shared" si="123"/>
        <v>0</v>
      </c>
      <c r="AO156" s="42">
        <f t="shared" si="124"/>
        <v>1.7911475142747686</v>
      </c>
      <c r="AP156" s="42">
        <f t="shared" si="125"/>
        <v>0.56866836218720174</v>
      </c>
      <c r="AQ156" s="42">
        <f t="shared" si="126"/>
        <v>4.8933449477583848E-3</v>
      </c>
      <c r="AR156" s="42">
        <f t="shared" si="127"/>
        <v>0.20588334269226374</v>
      </c>
      <c r="AS156" s="42">
        <f t="shared" si="128"/>
        <v>4.2740383298844158E-2</v>
      </c>
      <c r="AT156" s="42">
        <f t="shared" si="129"/>
        <v>7.8703325840868185E-4</v>
      </c>
      <c r="AU156" s="42">
        <f t="shared" si="130"/>
        <v>2.4933811884989339E-2</v>
      </c>
      <c r="AV156" s="42">
        <f t="shared" si="131"/>
        <v>5.5753071137917477E-2</v>
      </c>
      <c r="AW156" s="42">
        <f t="shared" si="132"/>
        <v>7.0261774543271122E-2</v>
      </c>
      <c r="AX156" s="42">
        <f t="shared" si="133"/>
        <v>2.6078876049345508E-2</v>
      </c>
      <c r="AY156" s="42">
        <f t="shared" si="134"/>
        <v>0</v>
      </c>
      <c r="AZ156" s="42">
        <f t="shared" si="135"/>
        <v>0.66500901277981839</v>
      </c>
      <c r="BA156" s="42">
        <f t="shared" si="136"/>
        <v>1.7141535957674701</v>
      </c>
      <c r="BB156" s="42">
        <f t="shared" si="137"/>
        <v>0.36843898648898465</v>
      </c>
      <c r="BD156" s="12">
        <v>45</v>
      </c>
      <c r="BE156" s="122">
        <v>41.040000915527301</v>
      </c>
      <c r="BF156" s="122">
        <v>1.4400000572204601</v>
      </c>
      <c r="BG156" s="122">
        <v>15.1300001144409</v>
      </c>
      <c r="BH156" s="122">
        <v>1.9999999552965199E-2</v>
      </c>
      <c r="BI156" s="122">
        <v>12.069999694824199</v>
      </c>
      <c r="BJ156" s="122">
        <v>13.060000419616699</v>
      </c>
      <c r="BK156" s="122">
        <v>10.6400003433228</v>
      </c>
      <c r="BL156" s="122">
        <v>0.17000000178813901</v>
      </c>
      <c r="BM156" s="122">
        <v>2.4000000953674299</v>
      </c>
      <c r="BN156" s="122">
        <v>1.1799999475479099</v>
      </c>
      <c r="BO156" s="122">
        <v>0</v>
      </c>
      <c r="BP156" s="122">
        <v>0</v>
      </c>
      <c r="BQ156" s="122">
        <v>0</v>
      </c>
      <c r="BR156" s="122">
        <f t="shared" si="138"/>
        <v>97.150001589208813</v>
      </c>
      <c r="BS156" s="122"/>
      <c r="BT156" s="42">
        <v>5.9862853494018085</v>
      </c>
      <c r="BU156" s="42">
        <v>2.0137146505981915</v>
      </c>
      <c r="BV156" s="42">
        <v>0</v>
      </c>
      <c r="BW156" s="42">
        <v>8</v>
      </c>
      <c r="BX156" s="42">
        <v>0.58712732456789096</v>
      </c>
      <c r="BY156" s="42">
        <v>0.15800062384718999</v>
      </c>
      <c r="BZ156" s="42">
        <v>2.3063485615195472E-3</v>
      </c>
      <c r="CA156" s="42">
        <v>0.72441258071551573</v>
      </c>
      <c r="CB156" s="42">
        <v>2.839294031718429</v>
      </c>
      <c r="CC156" s="42">
        <v>0.68885909058945494</v>
      </c>
      <c r="CD156" s="42">
        <v>0</v>
      </c>
      <c r="CE156" s="42">
        <v>5</v>
      </c>
      <c r="CF156" s="42">
        <v>0</v>
      </c>
      <c r="CG156" s="42">
        <v>5.9111727995232455E-2</v>
      </c>
      <c r="CH156" s="42">
        <v>2.1000890892273735E-2</v>
      </c>
      <c r="CI156" s="42">
        <v>1.6626989166383672</v>
      </c>
      <c r="CJ156" s="42">
        <v>0.25718846447412669</v>
      </c>
      <c r="CK156" s="42">
        <v>2</v>
      </c>
      <c r="CL156" s="42">
        <v>0.42150968740930939</v>
      </c>
      <c r="CM156" s="42">
        <v>0.219545926123699</v>
      </c>
      <c r="CN156" s="42">
        <v>0.64105561353300833</v>
      </c>
      <c r="CO156" s="24" t="s">
        <v>622</v>
      </c>
      <c r="CP156" s="24" t="s">
        <v>624</v>
      </c>
      <c r="CQ156" s="40">
        <v>0.79149272501541523</v>
      </c>
      <c r="CR156" s="42">
        <v>0.51846996932883849</v>
      </c>
      <c r="CS156" s="40">
        <v>0.3024641260905831</v>
      </c>
      <c r="CT156" s="40" t="s">
        <v>606</v>
      </c>
      <c r="CU156" s="40"/>
    </row>
    <row r="157" spans="1:99" s="43" customFormat="1" ht="10.5" customHeight="1">
      <c r="A157" s="12">
        <v>1702</v>
      </c>
      <c r="B157" s="13" t="s">
        <v>6</v>
      </c>
      <c r="C157" s="86">
        <v>0.5</v>
      </c>
      <c r="D157" s="25">
        <f t="shared" si="140"/>
        <v>500</v>
      </c>
      <c r="E157" s="12">
        <v>1010</v>
      </c>
      <c r="F157" s="14" t="s">
        <v>49</v>
      </c>
      <c r="G157" s="15">
        <v>51.06</v>
      </c>
      <c r="H157" s="15">
        <v>1.4</v>
      </c>
      <c r="I157" s="15">
        <v>16.3</v>
      </c>
      <c r="J157" s="15">
        <v>6.41</v>
      </c>
      <c r="K157" s="15">
        <v>0.18</v>
      </c>
      <c r="L157" s="15">
        <v>4</v>
      </c>
      <c r="M157" s="15">
        <v>7.68</v>
      </c>
      <c r="N157" s="15">
        <v>3.74</v>
      </c>
      <c r="O157" s="15">
        <v>1.65</v>
      </c>
      <c r="P157" s="15"/>
      <c r="Q157" s="26">
        <f t="shared" si="102"/>
        <v>92.42</v>
      </c>
      <c r="R157" s="26"/>
      <c r="S157" s="26">
        <f t="shared" si="103"/>
        <v>55.247781865397108</v>
      </c>
      <c r="T157" s="26">
        <f t="shared" si="104"/>
        <v>1.5148236312486474</v>
      </c>
      <c r="U157" s="26">
        <f t="shared" si="105"/>
        <v>17.636875135252112</v>
      </c>
      <c r="V157" s="26">
        <f t="shared" si="106"/>
        <v>6.9357281973598788</v>
      </c>
      <c r="W157" s="26">
        <f t="shared" si="107"/>
        <v>0.19476303830339753</v>
      </c>
      <c r="X157" s="26">
        <f t="shared" si="108"/>
        <v>4.3280675178532784</v>
      </c>
      <c r="Y157" s="26">
        <f t="shared" si="109"/>
        <v>8.309889634278294</v>
      </c>
      <c r="Z157" s="26">
        <f t="shared" si="110"/>
        <v>4.0467431291928158</v>
      </c>
      <c r="AA157" s="26">
        <f t="shared" si="111"/>
        <v>1.7853278511144772</v>
      </c>
      <c r="AB157" s="26">
        <f t="shared" si="112"/>
        <v>0</v>
      </c>
      <c r="AC157" s="26">
        <f t="shared" si="113"/>
        <v>100</v>
      </c>
      <c r="AD157" s="26"/>
      <c r="AE157" s="42">
        <f t="shared" si="114"/>
        <v>0.84980602253833371</v>
      </c>
      <c r="AF157" s="42">
        <f t="shared" si="115"/>
        <v>1.7529405577856854E-2</v>
      </c>
      <c r="AG157" s="42">
        <f t="shared" si="116"/>
        <v>0.31972922739805654</v>
      </c>
      <c r="AH157" s="42">
        <f t="shared" si="117"/>
        <v>8.9220593393500414E-2</v>
      </c>
      <c r="AI157" s="42">
        <f t="shared" si="118"/>
        <v>2.5374467581996073E-3</v>
      </c>
      <c r="AJ157" s="42">
        <f t="shared" si="119"/>
        <v>9.9244747471740058E-2</v>
      </c>
      <c r="AK157" s="42">
        <f t="shared" si="120"/>
        <v>0.13695356774743478</v>
      </c>
      <c r="AL157" s="42">
        <f t="shared" si="121"/>
        <v>0.12068615565222639</v>
      </c>
      <c r="AM157" s="42">
        <f t="shared" si="122"/>
        <v>3.5033334748821608E-2</v>
      </c>
      <c r="AN157" s="42">
        <f t="shared" si="123"/>
        <v>0</v>
      </c>
      <c r="AO157" s="42">
        <f t="shared" si="124"/>
        <v>1.6707405012861698</v>
      </c>
      <c r="AP157" s="42">
        <f t="shared" si="125"/>
        <v>0.50864034353876975</v>
      </c>
      <c r="AQ157" s="42">
        <f t="shared" si="126"/>
        <v>1.0491997748520708E-2</v>
      </c>
      <c r="AR157" s="42">
        <f t="shared" si="127"/>
        <v>0.19136977115950832</v>
      </c>
      <c r="AS157" s="42">
        <f t="shared" si="128"/>
        <v>5.3401825911813715E-2</v>
      </c>
      <c r="AT157" s="42">
        <f t="shared" si="129"/>
        <v>1.5187557590459018E-3</v>
      </c>
      <c r="AU157" s="42">
        <f t="shared" si="130"/>
        <v>5.9401652976832399E-2</v>
      </c>
      <c r="AV157" s="42">
        <f t="shared" si="131"/>
        <v>8.1971776970753474E-2</v>
      </c>
      <c r="AW157" s="42">
        <f t="shared" si="132"/>
        <v>7.2235129009753304E-2</v>
      </c>
      <c r="AX157" s="42">
        <f t="shared" si="133"/>
        <v>2.0968746925002561E-2</v>
      </c>
      <c r="AY157" s="42">
        <f t="shared" si="134"/>
        <v>0</v>
      </c>
      <c r="AZ157" s="42">
        <f t="shared" si="135"/>
        <v>0.60184421947352562</v>
      </c>
      <c r="BA157" s="42">
        <f t="shared" si="136"/>
        <v>0.89899562109224951</v>
      </c>
      <c r="BB157" s="42">
        <f t="shared" si="137"/>
        <v>0.52659415792903608</v>
      </c>
      <c r="BD157" s="12">
        <v>1702</v>
      </c>
      <c r="BE157" s="122">
        <v>41.75</v>
      </c>
      <c r="BF157" s="122">
        <v>2.56</v>
      </c>
      <c r="BG157" s="122">
        <v>11.94</v>
      </c>
      <c r="BH157" s="122">
        <v>0.02</v>
      </c>
      <c r="BI157" s="122">
        <v>9.39</v>
      </c>
      <c r="BJ157" s="122">
        <v>16.760000000000002</v>
      </c>
      <c r="BK157" s="122">
        <v>11.82</v>
      </c>
      <c r="BL157" s="122">
        <v>0.13</v>
      </c>
      <c r="BM157" s="122">
        <v>2.54</v>
      </c>
      <c r="BN157" s="122">
        <v>0.79</v>
      </c>
      <c r="BO157" s="122">
        <v>0</v>
      </c>
      <c r="BP157" s="122">
        <v>0</v>
      </c>
      <c r="BQ157" s="122">
        <v>0</v>
      </c>
      <c r="BR157" s="122">
        <f t="shared" si="138"/>
        <v>97.700000000000017</v>
      </c>
      <c r="BS157" s="122"/>
      <c r="BT157" s="42">
        <v>6.0209052624723141</v>
      </c>
      <c r="BU157" s="42">
        <v>1.9790947375276859</v>
      </c>
      <c r="BV157" s="42">
        <v>0</v>
      </c>
      <c r="BW157" s="42">
        <v>8</v>
      </c>
      <c r="BX157" s="42">
        <v>5.0150905891718001E-2</v>
      </c>
      <c r="BY157" s="42">
        <v>0.27771000022146819</v>
      </c>
      <c r="BZ157" s="42">
        <v>2.2802381856627759E-3</v>
      </c>
      <c r="CA157" s="42">
        <v>0.70150362694516843</v>
      </c>
      <c r="CB157" s="42">
        <v>3.6024374936862555</v>
      </c>
      <c r="CC157" s="42">
        <v>0.36591773506972736</v>
      </c>
      <c r="CD157" s="42">
        <v>0</v>
      </c>
      <c r="CE157" s="42">
        <v>5</v>
      </c>
      <c r="CF157" s="42">
        <v>0</v>
      </c>
      <c r="CG157" s="42">
        <v>6.506897876570461E-2</v>
      </c>
      <c r="CH157" s="42">
        <v>1.5877693205192802E-2</v>
      </c>
      <c r="CI157" s="42">
        <v>1.8261847404313591</v>
      </c>
      <c r="CJ157" s="42">
        <v>9.2868587597743524E-2</v>
      </c>
      <c r="CK157" s="42">
        <v>2</v>
      </c>
      <c r="CL157" s="42">
        <v>0.61728843386982524</v>
      </c>
      <c r="CM157" s="42">
        <v>0.14532011979011342</v>
      </c>
      <c r="CN157" s="42">
        <v>0.76260855365993863</v>
      </c>
      <c r="CO157" s="24" t="s">
        <v>622</v>
      </c>
      <c r="CP157" s="24" t="s">
        <v>624</v>
      </c>
      <c r="CQ157" s="40">
        <v>0.89314619745879675</v>
      </c>
      <c r="CR157" s="42">
        <v>0.31430487424765985</v>
      </c>
      <c r="CS157" s="40">
        <v>0.34961780332788495</v>
      </c>
      <c r="CT157" s="40" t="s">
        <v>606</v>
      </c>
      <c r="CU157" s="40"/>
    </row>
    <row r="158" spans="1:99" s="43" customFormat="1" ht="10.5" customHeight="1">
      <c r="A158" s="12">
        <v>1680</v>
      </c>
      <c r="B158" s="13" t="s">
        <v>4</v>
      </c>
      <c r="C158" s="86">
        <v>1</v>
      </c>
      <c r="D158" s="25">
        <f t="shared" si="140"/>
        <v>1000</v>
      </c>
      <c r="E158" s="12">
        <v>1000</v>
      </c>
      <c r="F158" s="14" t="s">
        <v>49</v>
      </c>
      <c r="G158" s="15">
        <v>44.75</v>
      </c>
      <c r="H158" s="15">
        <v>1.83</v>
      </c>
      <c r="I158" s="15">
        <v>15.42</v>
      </c>
      <c r="J158" s="15">
        <v>9.2200000000000006</v>
      </c>
      <c r="K158" s="15">
        <v>0.17</v>
      </c>
      <c r="L158" s="15">
        <v>4.1500000000000004</v>
      </c>
      <c r="M158" s="15">
        <v>8.2799999999999994</v>
      </c>
      <c r="N158" s="15">
        <v>3.62</v>
      </c>
      <c r="O158" s="15">
        <v>1.28</v>
      </c>
      <c r="P158" s="15"/>
      <c r="Q158" s="26">
        <f t="shared" si="102"/>
        <v>88.720000000000013</v>
      </c>
      <c r="R158" s="26"/>
      <c r="S158" s="26">
        <f t="shared" si="103"/>
        <v>50.439585211902603</v>
      </c>
      <c r="T158" s="26">
        <f t="shared" si="104"/>
        <v>2.062669071235347</v>
      </c>
      <c r="U158" s="26">
        <f t="shared" si="105"/>
        <v>17.380522993688004</v>
      </c>
      <c r="V158" s="26">
        <f t="shared" si="106"/>
        <v>10.392245266005409</v>
      </c>
      <c r="W158" s="26">
        <f t="shared" si="107"/>
        <v>0.19161406672678086</v>
      </c>
      <c r="X158" s="26">
        <f t="shared" si="108"/>
        <v>4.6776375112714152</v>
      </c>
      <c r="Y158" s="26">
        <f t="shared" si="109"/>
        <v>9.332732191163208</v>
      </c>
      <c r="Z158" s="26">
        <f t="shared" si="110"/>
        <v>4.0802524797114517</v>
      </c>
      <c r="AA158" s="26">
        <f t="shared" si="111"/>
        <v>1.4427412082957618</v>
      </c>
      <c r="AB158" s="26">
        <f t="shared" si="112"/>
        <v>0</v>
      </c>
      <c r="AC158" s="26">
        <f t="shared" si="113"/>
        <v>99.999999999999957</v>
      </c>
      <c r="AD158" s="26"/>
      <c r="AE158" s="42">
        <f t="shared" si="114"/>
        <v>0.74478690772797551</v>
      </c>
      <c r="AF158" s="42">
        <f t="shared" si="115"/>
        <v>2.2913437291055747E-2</v>
      </c>
      <c r="AG158" s="42">
        <f t="shared" si="116"/>
        <v>0.30246777217656634</v>
      </c>
      <c r="AH158" s="42">
        <f t="shared" si="117"/>
        <v>0.12833289720562774</v>
      </c>
      <c r="AI158" s="42">
        <f t="shared" si="118"/>
        <v>2.3964774938551852E-3</v>
      </c>
      <c r="AJ158" s="42">
        <f t="shared" si="119"/>
        <v>0.10296642550193032</v>
      </c>
      <c r="AK158" s="42">
        <f t="shared" si="120"/>
        <v>0.14765306522770311</v>
      </c>
      <c r="AL158" s="42">
        <f t="shared" si="121"/>
        <v>0.116813872583171</v>
      </c>
      <c r="AM158" s="42">
        <f t="shared" si="122"/>
        <v>2.7177374835449488E-2</v>
      </c>
      <c r="AN158" s="42">
        <f t="shared" si="123"/>
        <v>0</v>
      </c>
      <c r="AO158" s="42">
        <f t="shared" si="124"/>
        <v>1.5955082300433345</v>
      </c>
      <c r="AP158" s="42">
        <f t="shared" si="125"/>
        <v>0.46680229766520653</v>
      </c>
      <c r="AQ158" s="42">
        <f t="shared" si="126"/>
        <v>1.4361215354203099E-2</v>
      </c>
      <c r="AR158" s="42">
        <f t="shared" si="127"/>
        <v>0.18957456093369773</v>
      </c>
      <c r="AS158" s="42">
        <f t="shared" si="128"/>
        <v>8.0433867271334711E-2</v>
      </c>
      <c r="AT158" s="42">
        <f t="shared" si="129"/>
        <v>1.5020151251680452E-3</v>
      </c>
      <c r="AU158" s="42">
        <f t="shared" si="130"/>
        <v>6.4535189203714552E-2</v>
      </c>
      <c r="AV158" s="42">
        <f t="shared" si="131"/>
        <v>9.2542966841163088E-2</v>
      </c>
      <c r="AW158" s="42">
        <f t="shared" si="132"/>
        <v>7.321420872896299E-2</v>
      </c>
      <c r="AX158" s="42">
        <f t="shared" si="133"/>
        <v>1.7033678876549163E-2</v>
      </c>
      <c r="AY158" s="42">
        <f t="shared" si="134"/>
        <v>0</v>
      </c>
      <c r="AZ158" s="42">
        <f t="shared" si="135"/>
        <v>0.5570501852707187</v>
      </c>
      <c r="BA158" s="42">
        <f t="shared" si="136"/>
        <v>1.2463567282251813</v>
      </c>
      <c r="BB158" s="42">
        <f t="shared" si="137"/>
        <v>0.44516527025077074</v>
      </c>
      <c r="BD158" s="12">
        <v>1680</v>
      </c>
      <c r="BE158" s="122">
        <v>42.78</v>
      </c>
      <c r="BF158" s="122">
        <v>2.44</v>
      </c>
      <c r="BG158" s="122">
        <v>12.15</v>
      </c>
      <c r="BH158" s="122">
        <v>0.12</v>
      </c>
      <c r="BI158" s="122">
        <v>9.2799999999999994</v>
      </c>
      <c r="BJ158" s="122">
        <v>15.55</v>
      </c>
      <c r="BK158" s="122">
        <v>11.82</v>
      </c>
      <c r="BL158" s="122">
        <v>0.08</v>
      </c>
      <c r="BM158" s="122">
        <v>2.57</v>
      </c>
      <c r="BN158" s="122">
        <v>1.1100000000000001</v>
      </c>
      <c r="BO158" s="122">
        <v>0</v>
      </c>
      <c r="BP158" s="122">
        <v>0</v>
      </c>
      <c r="BQ158" s="122">
        <v>0</v>
      </c>
      <c r="BR158" s="122">
        <f t="shared" si="138"/>
        <v>97.899999999999977</v>
      </c>
      <c r="BS158" s="122"/>
      <c r="BT158" s="42">
        <v>6.1636814230532284</v>
      </c>
      <c r="BU158" s="42">
        <v>1.8363185769467716</v>
      </c>
      <c r="BV158" s="42">
        <v>0</v>
      </c>
      <c r="BW158" s="42">
        <v>8</v>
      </c>
      <c r="BX158" s="42">
        <v>0.22668823910336577</v>
      </c>
      <c r="BY158" s="42">
        <v>0.26444506654448718</v>
      </c>
      <c r="BZ158" s="42">
        <v>1.3668647828367608E-2</v>
      </c>
      <c r="CA158" s="42">
        <v>0.55229482102652128</v>
      </c>
      <c r="CB158" s="42">
        <v>3.3392345295204215</v>
      </c>
      <c r="CC158" s="42">
        <v>0.56588327324916898</v>
      </c>
      <c r="CD158" s="42">
        <v>9.7617600950737366E-3</v>
      </c>
      <c r="CE158" s="42">
        <v>4.9719763373674066</v>
      </c>
      <c r="CF158" s="42">
        <v>0</v>
      </c>
      <c r="CG158" s="42">
        <v>0</v>
      </c>
      <c r="CH158" s="42">
        <v>0</v>
      </c>
      <c r="CI158" s="42">
        <v>1.8244787060289664</v>
      </c>
      <c r="CJ158" s="42">
        <v>0.17552129397103355</v>
      </c>
      <c r="CK158" s="42">
        <v>2</v>
      </c>
      <c r="CL158" s="42">
        <v>0.54235213942634475</v>
      </c>
      <c r="CM158" s="42">
        <v>0.20399321570941958</v>
      </c>
      <c r="CN158" s="42">
        <v>0.74634535513576439</v>
      </c>
      <c r="CO158" s="24" t="s">
        <v>622</v>
      </c>
      <c r="CP158" s="24" t="s">
        <v>624</v>
      </c>
      <c r="CQ158" s="40">
        <v>0.85509188151818805</v>
      </c>
      <c r="CR158" s="42">
        <v>0.33479357971562013</v>
      </c>
      <c r="CS158" s="40">
        <v>0.26861778183872603</v>
      </c>
      <c r="CT158" s="40" t="s">
        <v>606</v>
      </c>
      <c r="CU158" s="40"/>
    </row>
    <row r="159" spans="1:99" s="43" customFormat="1" ht="10.5" customHeight="1">
      <c r="A159" s="12">
        <v>1642</v>
      </c>
      <c r="B159" s="13" t="s">
        <v>2</v>
      </c>
      <c r="C159" s="86">
        <v>1</v>
      </c>
      <c r="D159" s="25">
        <f t="shared" si="140"/>
        <v>1000</v>
      </c>
      <c r="E159" s="12">
        <v>1050</v>
      </c>
      <c r="F159" s="14" t="s">
        <v>49</v>
      </c>
      <c r="G159" s="15">
        <v>45.89</v>
      </c>
      <c r="H159" s="15">
        <v>1.93</v>
      </c>
      <c r="I159" s="15">
        <v>15.54</v>
      </c>
      <c r="J159" s="15">
        <v>10.029999999999999</v>
      </c>
      <c r="K159" s="15">
        <v>0.21</v>
      </c>
      <c r="L159" s="15">
        <v>5.23</v>
      </c>
      <c r="M159" s="15">
        <v>8.6999999999999993</v>
      </c>
      <c r="N159" s="15">
        <v>3.65</v>
      </c>
      <c r="O159" s="15">
        <v>1.56</v>
      </c>
      <c r="P159" s="15"/>
      <c r="Q159" s="26">
        <f t="shared" si="102"/>
        <v>92.740000000000009</v>
      </c>
      <c r="R159" s="26"/>
      <c r="S159" s="26">
        <f t="shared" si="103"/>
        <v>49.482423981022208</v>
      </c>
      <c r="T159" s="26">
        <f t="shared" si="104"/>
        <v>2.0810869096398532</v>
      </c>
      <c r="U159" s="26">
        <f t="shared" si="105"/>
        <v>16.756523614405864</v>
      </c>
      <c r="V159" s="26">
        <f t="shared" si="106"/>
        <v>10.815182229890013</v>
      </c>
      <c r="W159" s="26">
        <f t="shared" si="107"/>
        <v>0.22643950830278192</v>
      </c>
      <c r="X159" s="26">
        <f t="shared" si="108"/>
        <v>5.6394220401121418</v>
      </c>
      <c r="Y159" s="26">
        <f t="shared" si="109"/>
        <v>9.381065343972395</v>
      </c>
      <c r="Z159" s="26">
        <f t="shared" si="110"/>
        <v>3.9357343109769247</v>
      </c>
      <c r="AA159" s="26">
        <f t="shared" si="111"/>
        <v>1.6821220616778088</v>
      </c>
      <c r="AB159" s="26">
        <f t="shared" si="112"/>
        <v>0</v>
      </c>
      <c r="AC159" s="26">
        <f t="shared" si="113"/>
        <v>99.999999999999972</v>
      </c>
      <c r="AD159" s="26"/>
      <c r="AE159" s="42">
        <f t="shared" si="114"/>
        <v>0.76376025018182792</v>
      </c>
      <c r="AF159" s="42">
        <f t="shared" si="115"/>
        <v>2.4165537689474093E-2</v>
      </c>
      <c r="AG159" s="42">
        <f t="shared" si="116"/>
        <v>0.30482160697949678</v>
      </c>
      <c r="AH159" s="42">
        <f t="shared" si="117"/>
        <v>0.13960726236143667</v>
      </c>
      <c r="AI159" s="42">
        <f t="shared" si="118"/>
        <v>2.9603545512328754E-3</v>
      </c>
      <c r="AJ159" s="42">
        <f t="shared" si="119"/>
        <v>0.12976250731930014</v>
      </c>
      <c r="AK159" s="42">
        <f t="shared" si="120"/>
        <v>0.15514271346389094</v>
      </c>
      <c r="AL159" s="42">
        <f t="shared" si="121"/>
        <v>0.11778194335043483</v>
      </c>
      <c r="AM159" s="42">
        <f t="shared" si="122"/>
        <v>3.3122425580704065E-2</v>
      </c>
      <c r="AN159" s="42">
        <f t="shared" si="123"/>
        <v>0</v>
      </c>
      <c r="AO159" s="42">
        <f t="shared" si="124"/>
        <v>1.6711246014777983</v>
      </c>
      <c r="AP159" s="42">
        <f t="shared" si="125"/>
        <v>0.45703369425979623</v>
      </c>
      <c r="AQ159" s="42">
        <f t="shared" si="126"/>
        <v>1.4460643849120634E-2</v>
      </c>
      <c r="AR159" s="42">
        <f t="shared" si="127"/>
        <v>0.18240507422961691</v>
      </c>
      <c r="AS159" s="42">
        <f t="shared" si="128"/>
        <v>8.3540905470471841E-2</v>
      </c>
      <c r="AT159" s="42">
        <f t="shared" si="129"/>
        <v>1.7714744601419867E-3</v>
      </c>
      <c r="AU159" s="42">
        <f t="shared" si="130"/>
        <v>7.7649809717689144E-2</v>
      </c>
      <c r="AV159" s="42">
        <f t="shared" si="131"/>
        <v>9.2837310471461029E-2</v>
      </c>
      <c r="AW159" s="42">
        <f t="shared" si="132"/>
        <v>7.0480647132044286E-2</v>
      </c>
      <c r="AX159" s="42">
        <f t="shared" si="133"/>
        <v>1.9820440409657934E-2</v>
      </c>
      <c r="AY159" s="42">
        <f t="shared" si="134"/>
        <v>0</v>
      </c>
      <c r="AZ159" s="42">
        <f t="shared" si="135"/>
        <v>0.54733478180149842</v>
      </c>
      <c r="BA159" s="42">
        <f t="shared" si="136"/>
        <v>1.0758674847266325</v>
      </c>
      <c r="BB159" s="42">
        <f t="shared" si="137"/>
        <v>0.48172631796469823</v>
      </c>
      <c r="BD159" s="12">
        <v>1642</v>
      </c>
      <c r="BE159" s="122">
        <v>41.88</v>
      </c>
      <c r="BF159" s="122">
        <v>2.31</v>
      </c>
      <c r="BG159" s="122">
        <v>12.29</v>
      </c>
      <c r="BH159" s="122">
        <v>0.05</v>
      </c>
      <c r="BI159" s="122">
        <v>9.76</v>
      </c>
      <c r="BJ159" s="122">
        <v>16.239999999999998</v>
      </c>
      <c r="BK159" s="122">
        <v>11.57</v>
      </c>
      <c r="BL159" s="122">
        <v>0.13</v>
      </c>
      <c r="BM159" s="122">
        <v>2.65</v>
      </c>
      <c r="BN159" s="122">
        <v>1.01</v>
      </c>
      <c r="BO159" s="122">
        <v>0</v>
      </c>
      <c r="BP159" s="122">
        <v>0</v>
      </c>
      <c r="BQ159" s="122">
        <v>0</v>
      </c>
      <c r="BR159" s="122">
        <f t="shared" si="138"/>
        <v>97.89</v>
      </c>
      <c r="BS159" s="122"/>
      <c r="BT159" s="42">
        <v>6.0370846056603167</v>
      </c>
      <c r="BU159" s="42">
        <v>1.9629153943396833</v>
      </c>
      <c r="BV159" s="42">
        <v>0</v>
      </c>
      <c r="BW159" s="42">
        <v>8</v>
      </c>
      <c r="BX159" s="42">
        <v>0.12492575885039114</v>
      </c>
      <c r="BY159" s="42">
        <v>0.25048331869626184</v>
      </c>
      <c r="BZ159" s="42">
        <v>5.6981712639076094E-3</v>
      </c>
      <c r="CA159" s="42">
        <v>0.70586844280329331</v>
      </c>
      <c r="CB159" s="42">
        <v>3.4891829368686169</v>
      </c>
      <c r="CC159" s="42">
        <v>0.4238413715175291</v>
      </c>
      <c r="CD159" s="42">
        <v>0</v>
      </c>
      <c r="CE159" s="42">
        <v>5</v>
      </c>
      <c r="CF159" s="42">
        <v>0</v>
      </c>
      <c r="CG159" s="42">
        <v>4.6904173974954055E-2</v>
      </c>
      <c r="CH159" s="42">
        <v>1.5870941154802833E-2</v>
      </c>
      <c r="CI159" s="42">
        <v>1.7867996849399508</v>
      </c>
      <c r="CJ159" s="42">
        <v>0.15042519993029235</v>
      </c>
      <c r="CK159" s="42">
        <v>2</v>
      </c>
      <c r="CL159" s="42">
        <v>0.59017157754707616</v>
      </c>
      <c r="CM159" s="42">
        <v>0.1857100064127899</v>
      </c>
      <c r="CN159" s="42">
        <v>0.77588158395986606</v>
      </c>
      <c r="CO159" s="24" t="s">
        <v>622</v>
      </c>
      <c r="CP159" s="24" t="s">
        <v>624</v>
      </c>
      <c r="CQ159" s="40">
        <v>0.88112271532444397</v>
      </c>
      <c r="CR159" s="42">
        <v>0.33715012956434892</v>
      </c>
      <c r="CS159" s="40">
        <v>0.31337514549946222</v>
      </c>
      <c r="CT159" s="40" t="s">
        <v>606</v>
      </c>
      <c r="CU159" s="40"/>
    </row>
    <row r="160" spans="1:99" s="43" customFormat="1" ht="10.5" customHeight="1">
      <c r="A160" s="12">
        <v>1705</v>
      </c>
      <c r="B160" s="13" t="s">
        <v>47</v>
      </c>
      <c r="C160" s="86">
        <v>1</v>
      </c>
      <c r="D160" s="25">
        <f t="shared" si="140"/>
        <v>1000</v>
      </c>
      <c r="E160" s="12">
        <v>1050</v>
      </c>
      <c r="F160" s="14" t="s">
        <v>49</v>
      </c>
      <c r="G160" s="15">
        <v>45.54</v>
      </c>
      <c r="H160" s="15">
        <v>2</v>
      </c>
      <c r="I160" s="15">
        <v>15.28</v>
      </c>
      <c r="J160" s="15">
        <v>10.18</v>
      </c>
      <c r="K160" s="15">
        <v>0.2</v>
      </c>
      <c r="L160" s="15">
        <v>5.55</v>
      </c>
      <c r="M160" s="15">
        <v>9.0399999999999991</v>
      </c>
      <c r="N160" s="15">
        <v>3.33</v>
      </c>
      <c r="O160" s="15">
        <v>1.38</v>
      </c>
      <c r="P160" s="15"/>
      <c r="Q160" s="26">
        <f t="shared" si="102"/>
        <v>92.499999999999986</v>
      </c>
      <c r="R160" s="26"/>
      <c r="S160" s="26">
        <f t="shared" si="103"/>
        <v>49.232432432432439</v>
      </c>
      <c r="T160" s="26">
        <f t="shared" si="104"/>
        <v>2.1621621621621627</v>
      </c>
      <c r="U160" s="26">
        <f t="shared" si="105"/>
        <v>16.518918918918921</v>
      </c>
      <c r="V160" s="26">
        <f t="shared" si="106"/>
        <v>11.005405405405407</v>
      </c>
      <c r="W160" s="26">
        <f t="shared" si="107"/>
        <v>0.21621621621621626</v>
      </c>
      <c r="X160" s="26">
        <f t="shared" si="108"/>
        <v>6.0000000000000009</v>
      </c>
      <c r="Y160" s="26">
        <f t="shared" si="109"/>
        <v>9.7729729729729744</v>
      </c>
      <c r="Z160" s="26">
        <f t="shared" si="110"/>
        <v>3.6000000000000005</v>
      </c>
      <c r="AA160" s="26">
        <f t="shared" si="111"/>
        <v>1.491891891891892</v>
      </c>
      <c r="AB160" s="26">
        <f t="shared" si="112"/>
        <v>0</v>
      </c>
      <c r="AC160" s="26">
        <f t="shared" si="113"/>
        <v>100.00000000000001</v>
      </c>
      <c r="AD160" s="26"/>
      <c r="AE160" s="42">
        <f t="shared" si="114"/>
        <v>0.75793510118283813</v>
      </c>
      <c r="AF160" s="42">
        <f t="shared" si="115"/>
        <v>2.5042007968366937E-2</v>
      </c>
      <c r="AG160" s="42">
        <f t="shared" si="116"/>
        <v>0.29972163157314741</v>
      </c>
      <c r="AH160" s="42">
        <f t="shared" si="117"/>
        <v>0.14169510776066055</v>
      </c>
      <c r="AI160" s="42">
        <f t="shared" si="118"/>
        <v>2.8193852868884529E-3</v>
      </c>
      <c r="AJ160" s="42">
        <f t="shared" si="119"/>
        <v>0.13770208711703932</v>
      </c>
      <c r="AK160" s="42">
        <f t="shared" si="120"/>
        <v>0.161205762036043</v>
      </c>
      <c r="AL160" s="42">
        <f t="shared" si="121"/>
        <v>0.10745585516628713</v>
      </c>
      <c r="AM160" s="42">
        <f t="shared" si="122"/>
        <v>2.9300607244468979E-2</v>
      </c>
      <c r="AN160" s="42">
        <f t="shared" si="123"/>
        <v>0</v>
      </c>
      <c r="AO160" s="42">
        <f t="shared" si="124"/>
        <v>1.6628775453357401</v>
      </c>
      <c r="AP160" s="42">
        <f t="shared" si="125"/>
        <v>0.4557973034808217</v>
      </c>
      <c r="AQ160" s="42">
        <f t="shared" si="126"/>
        <v>1.5059442012797689E-2</v>
      </c>
      <c r="AR160" s="42">
        <f t="shared" si="127"/>
        <v>0.18024275594666997</v>
      </c>
      <c r="AS160" s="42">
        <f t="shared" si="128"/>
        <v>8.5210789067484749E-2</v>
      </c>
      <c r="AT160" s="42">
        <f t="shared" si="129"/>
        <v>1.6954858130092858E-3</v>
      </c>
      <c r="AU160" s="42">
        <f t="shared" si="130"/>
        <v>8.2809517455620499E-2</v>
      </c>
      <c r="AV160" s="42">
        <f t="shared" si="131"/>
        <v>9.6943856442234341E-2</v>
      </c>
      <c r="AW160" s="42">
        <f t="shared" si="132"/>
        <v>6.4620425880242111E-2</v>
      </c>
      <c r="AX160" s="42">
        <f t="shared" si="133"/>
        <v>1.7620423901119609E-2</v>
      </c>
      <c r="AY160" s="42">
        <f t="shared" si="134"/>
        <v>0</v>
      </c>
      <c r="AZ160" s="42">
        <f t="shared" si="135"/>
        <v>0.53803815326218341</v>
      </c>
      <c r="BA160" s="42">
        <f t="shared" si="136"/>
        <v>1.028997531752931</v>
      </c>
      <c r="BB160" s="42">
        <f t="shared" si="137"/>
        <v>0.49285422202365159</v>
      </c>
      <c r="BD160" s="12">
        <v>1705</v>
      </c>
      <c r="BE160" s="122">
        <v>41.39</v>
      </c>
      <c r="BF160" s="122">
        <v>2.5099999999999998</v>
      </c>
      <c r="BG160" s="122">
        <v>12.8</v>
      </c>
      <c r="BH160" s="122">
        <v>0.17</v>
      </c>
      <c r="BI160" s="122">
        <v>9.6999999999999993</v>
      </c>
      <c r="BJ160" s="122">
        <v>15.58</v>
      </c>
      <c r="BK160" s="122">
        <v>11.86</v>
      </c>
      <c r="BL160" s="122">
        <v>0.09</v>
      </c>
      <c r="BM160" s="122">
        <v>2.57</v>
      </c>
      <c r="BN160" s="122">
        <v>1.1599999999999999</v>
      </c>
      <c r="BO160" s="122">
        <v>0</v>
      </c>
      <c r="BP160" s="122">
        <v>0</v>
      </c>
      <c r="BQ160" s="122">
        <v>0</v>
      </c>
      <c r="BR160" s="122">
        <f t="shared" si="138"/>
        <v>97.83</v>
      </c>
      <c r="BS160" s="122"/>
      <c r="BT160" s="42">
        <v>5.9855518352316279</v>
      </c>
      <c r="BU160" s="42">
        <v>2.0144481647683721</v>
      </c>
      <c r="BV160" s="42">
        <v>0</v>
      </c>
      <c r="BW160" s="42">
        <v>8</v>
      </c>
      <c r="BX160" s="42">
        <v>0.16699408873498145</v>
      </c>
      <c r="BY160" s="42">
        <v>0.27304154379956513</v>
      </c>
      <c r="BZ160" s="42">
        <v>1.9435807805326444E-2</v>
      </c>
      <c r="CA160" s="42">
        <v>0.66909120386030452</v>
      </c>
      <c r="CB160" s="42">
        <v>3.3580978675124986</v>
      </c>
      <c r="CC160" s="42">
        <v>0.50403329481388126</v>
      </c>
      <c r="CD160" s="42">
        <v>9.3061934734421925E-3</v>
      </c>
      <c r="CE160" s="42">
        <v>5</v>
      </c>
      <c r="CF160" s="42">
        <v>0</v>
      </c>
      <c r="CG160" s="42">
        <v>0</v>
      </c>
      <c r="CH160" s="42">
        <v>1.716558087522373E-3</v>
      </c>
      <c r="CI160" s="42">
        <v>1.8374493559627203</v>
      </c>
      <c r="CJ160" s="42">
        <v>0.16083408594975723</v>
      </c>
      <c r="CK160" s="42">
        <v>2</v>
      </c>
      <c r="CL160" s="42">
        <v>0.55970450831909146</v>
      </c>
      <c r="CM160" s="42">
        <v>0.21397355439928648</v>
      </c>
      <c r="CN160" s="42">
        <v>0.77367806271837791</v>
      </c>
      <c r="CO160" s="24" t="s">
        <v>622</v>
      </c>
      <c r="CP160" s="24" t="s">
        <v>624</v>
      </c>
      <c r="CQ160" s="40">
        <v>0.86949348076768229</v>
      </c>
      <c r="CR160" s="42">
        <v>0.34927203861884687</v>
      </c>
      <c r="CS160" s="40">
        <v>0.33942942314336799</v>
      </c>
      <c r="CT160" s="40" t="s">
        <v>606</v>
      </c>
      <c r="CU160" s="40"/>
    </row>
    <row r="161" spans="1:99" s="43" customFormat="1" ht="10.5" customHeight="1">
      <c r="A161" s="12">
        <v>1661</v>
      </c>
      <c r="B161" s="13" t="s">
        <v>51</v>
      </c>
      <c r="C161" s="86">
        <v>2</v>
      </c>
      <c r="D161" s="25">
        <f t="shared" si="140"/>
        <v>2000</v>
      </c>
      <c r="E161" s="12">
        <v>1000</v>
      </c>
      <c r="F161" s="14" t="s">
        <v>49</v>
      </c>
      <c r="G161" s="15">
        <v>44.19</v>
      </c>
      <c r="H161" s="15">
        <v>1.46</v>
      </c>
      <c r="I161" s="15">
        <v>14.31</v>
      </c>
      <c r="J161" s="15">
        <v>9.11</v>
      </c>
      <c r="K161" s="15">
        <v>0.18</v>
      </c>
      <c r="L161" s="15">
        <v>3.64</v>
      </c>
      <c r="M161" s="15">
        <v>6.04</v>
      </c>
      <c r="N161" s="15">
        <v>3.29</v>
      </c>
      <c r="O161" s="15">
        <v>1.41</v>
      </c>
      <c r="P161" s="15"/>
      <c r="Q161" s="26">
        <f t="shared" si="102"/>
        <v>83.63000000000001</v>
      </c>
      <c r="R161" s="26"/>
      <c r="S161" s="26">
        <f t="shared" si="103"/>
        <v>52.839889991629782</v>
      </c>
      <c r="T161" s="26">
        <f t="shared" si="104"/>
        <v>1.7457850053808441</v>
      </c>
      <c r="U161" s="26">
        <f t="shared" si="105"/>
        <v>17.111084539041013</v>
      </c>
      <c r="V161" s="26">
        <f t="shared" si="106"/>
        <v>10.893220136314717</v>
      </c>
      <c r="W161" s="26">
        <f t="shared" si="107"/>
        <v>0.21523376778667938</v>
      </c>
      <c r="X161" s="26">
        <f t="shared" si="108"/>
        <v>4.3525050819084061</v>
      </c>
      <c r="Y161" s="26">
        <f t="shared" si="109"/>
        <v>7.2222886523974639</v>
      </c>
      <c r="Z161" s="26">
        <f t="shared" si="110"/>
        <v>3.9339949778787511</v>
      </c>
      <c r="AA161" s="26">
        <f t="shared" si="111"/>
        <v>1.6859978476623219</v>
      </c>
      <c r="AB161" s="26">
        <f t="shared" si="112"/>
        <v>0</v>
      </c>
      <c r="AC161" s="26">
        <f t="shared" si="113"/>
        <v>99.999999999999986</v>
      </c>
      <c r="AD161" s="26"/>
      <c r="AE161" s="42">
        <f t="shared" si="114"/>
        <v>0.73546666932959193</v>
      </c>
      <c r="AF161" s="42">
        <f t="shared" si="115"/>
        <v>1.8280665816907866E-2</v>
      </c>
      <c r="AG161" s="42">
        <f t="shared" si="116"/>
        <v>0.28069480024945942</v>
      </c>
      <c r="AH161" s="42">
        <f t="shared" si="117"/>
        <v>0.12680181057953022</v>
      </c>
      <c r="AI161" s="42">
        <f t="shared" si="118"/>
        <v>2.5374467581996073E-3</v>
      </c>
      <c r="AJ161" s="42">
        <f t="shared" si="119"/>
        <v>9.031272019928345E-2</v>
      </c>
      <c r="AK161" s="42">
        <f t="shared" si="120"/>
        <v>0.10770827463470131</v>
      </c>
      <c r="AL161" s="42">
        <f t="shared" si="121"/>
        <v>0.10616509414326866</v>
      </c>
      <c r="AM161" s="42">
        <f t="shared" si="122"/>
        <v>2.9937576967174827E-2</v>
      </c>
      <c r="AN161" s="42">
        <f t="shared" si="123"/>
        <v>0</v>
      </c>
      <c r="AO161" s="42">
        <f t="shared" si="124"/>
        <v>1.4979050586781171</v>
      </c>
      <c r="AP161" s="42">
        <f t="shared" si="125"/>
        <v>0.49099685261670206</v>
      </c>
      <c r="AQ161" s="42">
        <f t="shared" si="126"/>
        <v>1.2204155203962213E-2</v>
      </c>
      <c r="AR161" s="42">
        <f t="shared" si="127"/>
        <v>0.18739158308015139</v>
      </c>
      <c r="AS161" s="42">
        <f t="shared" si="128"/>
        <v>8.4652768775232839E-2</v>
      </c>
      <c r="AT161" s="42">
        <f t="shared" si="129"/>
        <v>1.6939970550863038E-3</v>
      </c>
      <c r="AU161" s="42">
        <f t="shared" si="130"/>
        <v>6.0292686559843336E-2</v>
      </c>
      <c r="AV161" s="42">
        <f t="shared" si="131"/>
        <v>7.1905942242929968E-2</v>
      </c>
      <c r="AW161" s="42">
        <f t="shared" si="132"/>
        <v>7.0875716406858302E-2</v>
      </c>
      <c r="AX161" s="42">
        <f t="shared" si="133"/>
        <v>1.9986298059233722E-2</v>
      </c>
      <c r="AY161" s="42">
        <f t="shared" si="134"/>
        <v>0</v>
      </c>
      <c r="AZ161" s="42">
        <f t="shared" si="135"/>
        <v>0.58185886708279411</v>
      </c>
      <c r="BA161" s="42">
        <f t="shared" si="136"/>
        <v>1.4040304654729721</v>
      </c>
      <c r="BB161" s="42">
        <f t="shared" si="137"/>
        <v>0.415968106212522</v>
      </c>
      <c r="BD161" s="12">
        <v>1661</v>
      </c>
      <c r="BE161" s="122">
        <v>42.38</v>
      </c>
      <c r="BF161" s="122">
        <v>1.56</v>
      </c>
      <c r="BG161" s="122">
        <v>13.1</v>
      </c>
      <c r="BH161" s="122">
        <v>0.06</v>
      </c>
      <c r="BI161" s="122">
        <v>11.32</v>
      </c>
      <c r="BJ161" s="122">
        <v>14.3</v>
      </c>
      <c r="BK161" s="122">
        <v>11.18</v>
      </c>
      <c r="BL161" s="122">
        <v>0.14000000000000001</v>
      </c>
      <c r="BM161" s="122">
        <v>2.54</v>
      </c>
      <c r="BN161" s="122">
        <v>1.34</v>
      </c>
      <c r="BO161" s="122">
        <v>0</v>
      </c>
      <c r="BP161" s="122">
        <v>0</v>
      </c>
      <c r="BQ161" s="122">
        <v>0</v>
      </c>
      <c r="BR161" s="122">
        <f t="shared" si="138"/>
        <v>97.920000000000016</v>
      </c>
      <c r="BS161" s="122"/>
      <c r="BT161" s="42">
        <v>6.1358426465570677</v>
      </c>
      <c r="BU161" s="42">
        <v>1.8641573534429323</v>
      </c>
      <c r="BV161" s="42">
        <v>0</v>
      </c>
      <c r="BW161" s="42">
        <v>8</v>
      </c>
      <c r="BX161" s="42">
        <v>0.37100738998713645</v>
      </c>
      <c r="BY161" s="42">
        <v>0.16989636973201788</v>
      </c>
      <c r="BZ161" s="42">
        <v>6.8676699633560242E-3</v>
      </c>
      <c r="CA161" s="42">
        <v>0.67511201538275145</v>
      </c>
      <c r="CB161" s="42">
        <v>3.0857904067530582</v>
      </c>
      <c r="CC161" s="42">
        <v>0.69132614818168037</v>
      </c>
      <c r="CD161" s="42">
        <v>0</v>
      </c>
      <c r="CE161" s="42">
        <v>5</v>
      </c>
      <c r="CF161" s="42">
        <v>0</v>
      </c>
      <c r="CG161" s="42">
        <v>4.201478407201531E-3</v>
      </c>
      <c r="CH161" s="42">
        <v>1.7166431970945809E-2</v>
      </c>
      <c r="CI161" s="42">
        <v>1.7341113622543376</v>
      </c>
      <c r="CJ161" s="42">
        <v>0.24452072736751496</v>
      </c>
      <c r="CK161" s="42">
        <v>2</v>
      </c>
      <c r="CL161" s="42">
        <v>0.4684346232715253</v>
      </c>
      <c r="CM161" s="42">
        <v>0.24746364274163596</v>
      </c>
      <c r="CN161" s="42">
        <v>0.7158982660131612</v>
      </c>
      <c r="CO161" s="24" t="s">
        <v>622</v>
      </c>
      <c r="CP161" s="24" t="s">
        <v>624</v>
      </c>
      <c r="CQ161" s="40">
        <v>0.81606211896062797</v>
      </c>
      <c r="CR161" s="42">
        <v>0.44408890962609843</v>
      </c>
      <c r="CS161" s="40">
        <v>0.31629577886438481</v>
      </c>
      <c r="CT161" s="40" t="s">
        <v>606</v>
      </c>
      <c r="CU161" s="40"/>
    </row>
    <row r="162" spans="1:99" s="43" customFormat="1" ht="10.5" customHeight="1">
      <c r="A162" s="12">
        <v>1686</v>
      </c>
      <c r="B162" s="13" t="s">
        <v>6</v>
      </c>
      <c r="C162" s="86">
        <v>2</v>
      </c>
      <c r="D162" s="25">
        <f t="shared" si="140"/>
        <v>2000</v>
      </c>
      <c r="E162" s="12">
        <v>1050</v>
      </c>
      <c r="F162" s="14" t="s">
        <v>49</v>
      </c>
      <c r="G162" s="15">
        <v>44.38</v>
      </c>
      <c r="H162" s="15">
        <v>1.81</v>
      </c>
      <c r="I162" s="15">
        <v>15.76</v>
      </c>
      <c r="J162" s="15">
        <v>9.82</v>
      </c>
      <c r="K162" s="15">
        <v>0.19</v>
      </c>
      <c r="L162" s="15">
        <v>3.99</v>
      </c>
      <c r="M162" s="15">
        <v>6.88</v>
      </c>
      <c r="N162" s="15">
        <v>2.83</v>
      </c>
      <c r="O162" s="15">
        <v>1.47</v>
      </c>
      <c r="P162" s="15"/>
      <c r="Q162" s="26">
        <f t="shared" si="102"/>
        <v>87.13</v>
      </c>
      <c r="R162" s="26"/>
      <c r="S162" s="26">
        <f t="shared" si="103"/>
        <v>50.935383909101347</v>
      </c>
      <c r="T162" s="26">
        <f t="shared" si="104"/>
        <v>2.0773556754275226</v>
      </c>
      <c r="U162" s="26">
        <f t="shared" si="105"/>
        <v>18.08791461035235</v>
      </c>
      <c r="V162" s="26">
        <f t="shared" si="106"/>
        <v>11.270515321932745</v>
      </c>
      <c r="W162" s="26">
        <f t="shared" si="107"/>
        <v>0.21806496040399403</v>
      </c>
      <c r="X162" s="26">
        <f t="shared" si="108"/>
        <v>4.5793641684838748</v>
      </c>
      <c r="Y162" s="26">
        <f t="shared" si="109"/>
        <v>7.8962469872604162</v>
      </c>
      <c r="Z162" s="26">
        <f t="shared" si="110"/>
        <v>3.2480201997015956</v>
      </c>
      <c r="AA162" s="26">
        <f t="shared" si="111"/>
        <v>1.6871341673361646</v>
      </c>
      <c r="AB162" s="26">
        <f t="shared" si="112"/>
        <v>0</v>
      </c>
      <c r="AC162" s="26">
        <f t="shared" si="113"/>
        <v>100.00000000000003</v>
      </c>
      <c r="AD162" s="26"/>
      <c r="AE162" s="42">
        <f t="shared" si="114"/>
        <v>0.73862889307190072</v>
      </c>
      <c r="AF162" s="42">
        <f t="shared" si="115"/>
        <v>2.266301721137208E-2</v>
      </c>
      <c r="AG162" s="42">
        <f t="shared" si="116"/>
        <v>0.30913697078486935</v>
      </c>
      <c r="AH162" s="42">
        <f t="shared" si="117"/>
        <v>0.13668427880252323</v>
      </c>
      <c r="AI162" s="42">
        <f t="shared" si="118"/>
        <v>2.6784160225440303E-3</v>
      </c>
      <c r="AJ162" s="42">
        <f t="shared" si="119"/>
        <v>9.8996635603060712E-2</v>
      </c>
      <c r="AK162" s="42">
        <f t="shared" si="120"/>
        <v>0.122687571107077</v>
      </c>
      <c r="AL162" s="42">
        <f t="shared" si="121"/>
        <v>9.1321342378556325E-2</v>
      </c>
      <c r="AM162" s="42">
        <f t="shared" si="122"/>
        <v>3.1211516412586522E-2</v>
      </c>
      <c r="AN162" s="42">
        <f t="shared" si="123"/>
        <v>0</v>
      </c>
      <c r="AO162" s="42">
        <f t="shared" si="124"/>
        <v>1.55400864139449</v>
      </c>
      <c r="AP162" s="42">
        <f t="shared" si="125"/>
        <v>0.47530552494810574</v>
      </c>
      <c r="AQ162" s="42">
        <f t="shared" si="126"/>
        <v>1.4583585063616775E-2</v>
      </c>
      <c r="AR162" s="42">
        <f t="shared" si="127"/>
        <v>0.19892873343835799</v>
      </c>
      <c r="AS162" s="42">
        <f t="shared" si="128"/>
        <v>8.7955932265517886E-2</v>
      </c>
      <c r="AT162" s="42">
        <f t="shared" si="129"/>
        <v>1.7235528498352191E-3</v>
      </c>
      <c r="AU162" s="42">
        <f t="shared" si="130"/>
        <v>6.3704044473154323E-2</v>
      </c>
      <c r="AV162" s="42">
        <f t="shared" si="131"/>
        <v>7.8949091941331345E-2</v>
      </c>
      <c r="AW162" s="42">
        <f t="shared" si="132"/>
        <v>5.8765015808798268E-2</v>
      </c>
      <c r="AX162" s="42">
        <f t="shared" si="133"/>
        <v>2.0084519211282417E-2</v>
      </c>
      <c r="AY162" s="42">
        <f t="shared" si="134"/>
        <v>0</v>
      </c>
      <c r="AZ162" s="42">
        <f t="shared" si="135"/>
        <v>0.55415505996818637</v>
      </c>
      <c r="BA162" s="42">
        <f t="shared" si="136"/>
        <v>1.3806962021474729</v>
      </c>
      <c r="BB162" s="42">
        <f t="shared" si="137"/>
        <v>0.42004519480392516</v>
      </c>
      <c r="BD162" s="12">
        <v>1686</v>
      </c>
      <c r="BE162" s="122">
        <v>43.24</v>
      </c>
      <c r="BF162" s="122">
        <v>1.81</v>
      </c>
      <c r="BG162" s="122">
        <v>12.75</v>
      </c>
      <c r="BH162" s="122">
        <v>0.06</v>
      </c>
      <c r="BI162" s="122">
        <v>10.3</v>
      </c>
      <c r="BJ162" s="122">
        <v>14.88</v>
      </c>
      <c r="BK162" s="122">
        <v>10.82</v>
      </c>
      <c r="BL162" s="122">
        <v>0.14000000000000001</v>
      </c>
      <c r="BM162" s="122">
        <v>2.6</v>
      </c>
      <c r="BN162" s="122">
        <v>1.35</v>
      </c>
      <c r="BO162" s="122">
        <v>0</v>
      </c>
      <c r="BP162" s="122">
        <v>0</v>
      </c>
      <c r="BQ162" s="122">
        <v>0</v>
      </c>
      <c r="BR162" s="122">
        <f t="shared" si="138"/>
        <v>97.95</v>
      </c>
      <c r="BS162" s="122"/>
      <c r="BT162" s="42">
        <v>6.2227237980369896</v>
      </c>
      <c r="BU162" s="42">
        <v>1.7772762019630104</v>
      </c>
      <c r="BV162" s="42">
        <v>0</v>
      </c>
      <c r="BW162" s="42">
        <v>8</v>
      </c>
      <c r="BX162" s="42">
        <v>0.38509378988103915</v>
      </c>
      <c r="BY162" s="42">
        <v>0.19593844358575882</v>
      </c>
      <c r="BZ162" s="42">
        <v>6.8263883990017779E-3</v>
      </c>
      <c r="CA162" s="42">
        <v>0.61146996104587714</v>
      </c>
      <c r="CB162" s="42">
        <v>3.1916473287712908</v>
      </c>
      <c r="CC162" s="42">
        <v>0.60902408831703259</v>
      </c>
      <c r="CD162" s="42">
        <v>0</v>
      </c>
      <c r="CE162" s="42">
        <v>5</v>
      </c>
      <c r="CF162" s="42">
        <v>0</v>
      </c>
      <c r="CG162" s="42">
        <v>1.914618814081237E-2</v>
      </c>
      <c r="CH162" s="42">
        <v>1.7063244547857251E-2</v>
      </c>
      <c r="CI162" s="42">
        <v>1.6681842607747137</v>
      </c>
      <c r="CJ162" s="42">
        <v>0.29560630653661657</v>
      </c>
      <c r="CK162" s="42">
        <v>2</v>
      </c>
      <c r="CL162" s="42">
        <v>0.42980370039775595</v>
      </c>
      <c r="CM162" s="42">
        <v>0.24781178160444636</v>
      </c>
      <c r="CN162" s="42">
        <v>0.67761548200220234</v>
      </c>
      <c r="CO162" s="24" t="s">
        <v>622</v>
      </c>
      <c r="CP162" s="24" t="s">
        <v>624</v>
      </c>
      <c r="CQ162" s="40">
        <v>0.83554966718884383</v>
      </c>
      <c r="CR162" s="42">
        <v>0.38832364154002352</v>
      </c>
      <c r="CS162" s="40">
        <v>0.28125205308455425</v>
      </c>
      <c r="CT162" s="40" t="s">
        <v>606</v>
      </c>
      <c r="CU162" s="40"/>
    </row>
    <row r="163" spans="1:99" s="43" customFormat="1" ht="10.5" customHeight="1">
      <c r="A163" s="12" t="s">
        <v>52</v>
      </c>
      <c r="B163" s="13" t="s">
        <v>6</v>
      </c>
      <c r="C163" s="86">
        <v>2</v>
      </c>
      <c r="D163" s="25">
        <f t="shared" si="140"/>
        <v>2000</v>
      </c>
      <c r="E163" s="12">
        <v>1050</v>
      </c>
      <c r="F163" s="14" t="s">
        <v>49</v>
      </c>
      <c r="G163" s="15">
        <v>43.78</v>
      </c>
      <c r="H163" s="15">
        <v>1.83</v>
      </c>
      <c r="I163" s="15">
        <v>16.28</v>
      </c>
      <c r="J163" s="15">
        <v>10.199999999999999</v>
      </c>
      <c r="K163" s="15">
        <v>0.17</v>
      </c>
      <c r="L163" s="15">
        <v>5.05</v>
      </c>
      <c r="M163" s="15">
        <v>6.98</v>
      </c>
      <c r="N163" s="15">
        <v>3.01</v>
      </c>
      <c r="O163" s="15">
        <v>1.26</v>
      </c>
      <c r="P163" s="15"/>
      <c r="Q163" s="26">
        <f t="shared" si="102"/>
        <v>88.560000000000016</v>
      </c>
      <c r="R163" s="26"/>
      <c r="S163" s="26">
        <f t="shared" si="103"/>
        <v>49.435411020776868</v>
      </c>
      <c r="T163" s="26">
        <f t="shared" si="104"/>
        <v>2.0663956639566394</v>
      </c>
      <c r="U163" s="26">
        <f t="shared" si="105"/>
        <v>18.383017163504967</v>
      </c>
      <c r="V163" s="26">
        <f t="shared" si="106"/>
        <v>11.517615176151759</v>
      </c>
      <c r="W163" s="26">
        <f t="shared" si="107"/>
        <v>0.19196025293586266</v>
      </c>
      <c r="X163" s="26">
        <f t="shared" si="108"/>
        <v>5.7023486901535669</v>
      </c>
      <c r="Y163" s="26">
        <f t="shared" si="109"/>
        <v>7.8816621499548321</v>
      </c>
      <c r="Z163" s="26">
        <f t="shared" si="110"/>
        <v>3.3988256549232148</v>
      </c>
      <c r="AA163" s="26">
        <f t="shared" si="111"/>
        <v>1.4227642276422763</v>
      </c>
      <c r="AB163" s="26">
        <f t="shared" si="112"/>
        <v>0</v>
      </c>
      <c r="AC163" s="26">
        <f t="shared" si="113"/>
        <v>100</v>
      </c>
      <c r="AD163" s="26"/>
      <c r="AE163" s="42">
        <f t="shared" si="114"/>
        <v>0.72864292335934677</v>
      </c>
      <c r="AF163" s="42">
        <f t="shared" si="115"/>
        <v>2.2913437291055747E-2</v>
      </c>
      <c r="AG163" s="42">
        <f t="shared" si="116"/>
        <v>0.3193369215975681</v>
      </c>
      <c r="AH163" s="42">
        <f t="shared" si="117"/>
        <v>0.14197348714722371</v>
      </c>
      <c r="AI163" s="42">
        <f t="shared" si="118"/>
        <v>2.3964774938551852E-3</v>
      </c>
      <c r="AJ163" s="42">
        <f t="shared" si="119"/>
        <v>0.1252964936830718</v>
      </c>
      <c r="AK163" s="42">
        <f t="shared" si="120"/>
        <v>0.12447082068712173</v>
      </c>
      <c r="AL163" s="42">
        <f t="shared" si="121"/>
        <v>9.7129766982139404E-2</v>
      </c>
      <c r="AM163" s="42">
        <f t="shared" si="122"/>
        <v>2.6752728353645592E-2</v>
      </c>
      <c r="AN163" s="42">
        <f t="shared" si="123"/>
        <v>0</v>
      </c>
      <c r="AO163" s="42">
        <f t="shared" si="124"/>
        <v>1.588913056595028</v>
      </c>
      <c r="AP163" s="42">
        <f t="shared" si="125"/>
        <v>0.45857948006343219</v>
      </c>
      <c r="AQ163" s="42">
        <f t="shared" si="126"/>
        <v>1.4420825101757457E-2</v>
      </c>
      <c r="AR163" s="42">
        <f t="shared" si="127"/>
        <v>0.20097822235905929</v>
      </c>
      <c r="AS163" s="42">
        <f t="shared" si="128"/>
        <v>8.9352583867280164E-2</v>
      </c>
      <c r="AT163" s="42">
        <f t="shared" si="129"/>
        <v>1.5082496074333564E-3</v>
      </c>
      <c r="AU163" s="42">
        <f t="shared" si="130"/>
        <v>7.8856733641283538E-2</v>
      </c>
      <c r="AV163" s="42">
        <f t="shared" si="131"/>
        <v>7.833708721222124E-2</v>
      </c>
      <c r="AW163" s="42">
        <f t="shared" si="132"/>
        <v>6.1129692766377218E-2</v>
      </c>
      <c r="AX163" s="42">
        <f t="shared" si="133"/>
        <v>1.6837125381155549E-2</v>
      </c>
      <c r="AY163" s="42">
        <f t="shared" si="134"/>
        <v>0</v>
      </c>
      <c r="AZ163" s="42">
        <f t="shared" si="135"/>
        <v>0.536546298210965</v>
      </c>
      <c r="BA163" s="42">
        <f t="shared" si="136"/>
        <v>1.1331002406686266</v>
      </c>
      <c r="BB163" s="42">
        <f t="shared" si="137"/>
        <v>0.46880122224661458</v>
      </c>
      <c r="BD163" s="12" t="s">
        <v>52</v>
      </c>
      <c r="BE163" s="122">
        <v>42.67</v>
      </c>
      <c r="BF163" s="122">
        <v>1.53</v>
      </c>
      <c r="BG163" s="122">
        <v>13.53</v>
      </c>
      <c r="BH163" s="122">
        <v>0.09</v>
      </c>
      <c r="BI163" s="122">
        <v>9.6999999999999993</v>
      </c>
      <c r="BJ163" s="122">
        <v>15.6</v>
      </c>
      <c r="BK163" s="122">
        <v>10.53</v>
      </c>
      <c r="BL163" s="122">
        <v>0.12</v>
      </c>
      <c r="BM163" s="122">
        <v>2.77</v>
      </c>
      <c r="BN163" s="122">
        <v>1.4</v>
      </c>
      <c r="BO163" s="122">
        <v>0</v>
      </c>
      <c r="BP163" s="122">
        <v>0</v>
      </c>
      <c r="BQ163" s="122">
        <v>0</v>
      </c>
      <c r="BR163" s="122">
        <f t="shared" si="138"/>
        <v>97.940000000000012</v>
      </c>
      <c r="BS163" s="122"/>
      <c r="BT163" s="42">
        <v>6.1341149295346966</v>
      </c>
      <c r="BU163" s="42">
        <v>1.8658850704653034</v>
      </c>
      <c r="BV163" s="42">
        <v>0</v>
      </c>
      <c r="BW163" s="42">
        <v>8</v>
      </c>
      <c r="BX163" s="42">
        <v>0.4263124795163038</v>
      </c>
      <c r="BY163" s="42">
        <v>0.16545006276124999</v>
      </c>
      <c r="BZ163" s="42">
        <v>1.0228611412315083E-2</v>
      </c>
      <c r="CA163" s="42">
        <v>0.57569872085059615</v>
      </c>
      <c r="CB163" s="42">
        <v>3.3424967222775162</v>
      </c>
      <c r="CC163" s="42">
        <v>0.47981340318201937</v>
      </c>
      <c r="CD163" s="42">
        <v>0</v>
      </c>
      <c r="CE163" s="42">
        <v>5</v>
      </c>
      <c r="CF163" s="42">
        <v>0</v>
      </c>
      <c r="CG163" s="42">
        <v>0.11066522153549596</v>
      </c>
      <c r="CH163" s="42">
        <v>1.4609967564681605E-2</v>
      </c>
      <c r="CI163" s="42">
        <v>1.6217337542908257</v>
      </c>
      <c r="CJ163" s="42">
        <v>0.25299105660899679</v>
      </c>
      <c r="CK163" s="42">
        <v>2</v>
      </c>
      <c r="CL163" s="42">
        <v>0.51902154559946123</v>
      </c>
      <c r="CM163" s="42">
        <v>0.25671464417312573</v>
      </c>
      <c r="CN163" s="42">
        <v>0.77573618977258696</v>
      </c>
      <c r="CO163" s="24" t="s">
        <v>622</v>
      </c>
      <c r="CP163" s="24" t="s">
        <v>624</v>
      </c>
      <c r="CQ163" s="40">
        <v>0.84986465140986267</v>
      </c>
      <c r="CR163" s="42">
        <v>0.34882425395395089</v>
      </c>
      <c r="CS163" s="40">
        <v>0.30784942182001002</v>
      </c>
      <c r="CT163" s="40" t="s">
        <v>606</v>
      </c>
      <c r="CU163" s="40"/>
    </row>
    <row r="164" spans="1:99" s="43" customFormat="1" ht="10.5" customHeight="1">
      <c r="A164" s="12">
        <v>1664</v>
      </c>
      <c r="B164" s="13" t="s">
        <v>50</v>
      </c>
      <c r="C164" s="86">
        <v>2</v>
      </c>
      <c r="D164" s="25">
        <f t="shared" si="140"/>
        <v>2000</v>
      </c>
      <c r="E164" s="12">
        <v>1050</v>
      </c>
      <c r="F164" s="14" t="s">
        <v>49</v>
      </c>
      <c r="G164" s="15">
        <v>46.85</v>
      </c>
      <c r="H164" s="15">
        <v>1.5</v>
      </c>
      <c r="I164" s="15">
        <v>14.81</v>
      </c>
      <c r="J164" s="15">
        <v>8.69</v>
      </c>
      <c r="K164" s="15">
        <v>0.18</v>
      </c>
      <c r="L164" s="15">
        <v>4.33</v>
      </c>
      <c r="M164" s="15">
        <v>6.61</v>
      </c>
      <c r="N164" s="15">
        <v>3.34</v>
      </c>
      <c r="O164" s="15">
        <v>1.63</v>
      </c>
      <c r="P164" s="15"/>
      <c r="Q164" s="26">
        <f t="shared" si="102"/>
        <v>87.940000000000012</v>
      </c>
      <c r="R164" s="26"/>
      <c r="S164" s="26">
        <f t="shared" si="103"/>
        <v>53.274960200136455</v>
      </c>
      <c r="T164" s="26">
        <f t="shared" si="104"/>
        <v>1.7057084375710709</v>
      </c>
      <c r="U164" s="26">
        <f t="shared" si="105"/>
        <v>16.841027973618374</v>
      </c>
      <c r="V164" s="26">
        <f t="shared" si="106"/>
        <v>9.8817375483284042</v>
      </c>
      <c r="W164" s="26">
        <f t="shared" si="107"/>
        <v>0.20468501250852852</v>
      </c>
      <c r="X164" s="26">
        <f t="shared" si="108"/>
        <v>4.9238116897884918</v>
      </c>
      <c r="Y164" s="26">
        <f t="shared" si="109"/>
        <v>7.5164885148965199</v>
      </c>
      <c r="Z164" s="26">
        <f t="shared" si="110"/>
        <v>3.7980441209915847</v>
      </c>
      <c r="AA164" s="26">
        <f t="shared" si="111"/>
        <v>1.8535365021605636</v>
      </c>
      <c r="AB164" s="26">
        <f t="shared" si="112"/>
        <v>0</v>
      </c>
      <c r="AC164" s="26">
        <f t="shared" si="113"/>
        <v>100.00000000000001</v>
      </c>
      <c r="AD164" s="26"/>
      <c r="AE164" s="42">
        <f t="shared" si="114"/>
        <v>0.77973780172191409</v>
      </c>
      <c r="AF164" s="42">
        <f t="shared" si="115"/>
        <v>1.8781505976275203E-2</v>
      </c>
      <c r="AG164" s="42">
        <f t="shared" si="116"/>
        <v>0.29050244526166974</v>
      </c>
      <c r="AH164" s="42">
        <f t="shared" si="117"/>
        <v>0.12095584346170335</v>
      </c>
      <c r="AI164" s="42">
        <f t="shared" si="118"/>
        <v>2.5374467581996073E-3</v>
      </c>
      <c r="AJ164" s="42">
        <f t="shared" si="119"/>
        <v>0.10743243913815861</v>
      </c>
      <c r="AK164" s="42">
        <f t="shared" si="120"/>
        <v>0.11787279724095624</v>
      </c>
      <c r="AL164" s="42">
        <f t="shared" si="121"/>
        <v>0.10777854542204174</v>
      </c>
      <c r="AM164" s="42">
        <f t="shared" si="122"/>
        <v>3.4608688267017705E-2</v>
      </c>
      <c r="AN164" s="42">
        <f t="shared" si="123"/>
        <v>0</v>
      </c>
      <c r="AO164" s="42">
        <f t="shared" si="124"/>
        <v>1.5802075132479365</v>
      </c>
      <c r="AP164" s="42">
        <f t="shared" si="125"/>
        <v>0.49344013060617076</v>
      </c>
      <c r="AQ164" s="42">
        <f t="shared" si="126"/>
        <v>1.1885468091258443E-2</v>
      </c>
      <c r="AR164" s="42">
        <f t="shared" si="127"/>
        <v>0.18383816228324029</v>
      </c>
      <c r="AS164" s="42">
        <f t="shared" si="128"/>
        <v>7.6544278170841237E-2</v>
      </c>
      <c r="AT164" s="42">
        <f t="shared" si="129"/>
        <v>1.6057680633249076E-3</v>
      </c>
      <c r="AU164" s="42">
        <f t="shared" si="130"/>
        <v>6.7986285495721679E-2</v>
      </c>
      <c r="AV164" s="42">
        <f t="shared" si="131"/>
        <v>7.4593239338979059E-2</v>
      </c>
      <c r="AW164" s="42">
        <f t="shared" si="132"/>
        <v>6.820531133946782E-2</v>
      </c>
      <c r="AX164" s="42">
        <f t="shared" si="133"/>
        <v>2.1901356610995661E-2</v>
      </c>
      <c r="AY164" s="42">
        <f t="shared" si="134"/>
        <v>0</v>
      </c>
      <c r="AZ164" s="42">
        <f t="shared" si="135"/>
        <v>0.58354679855663427</v>
      </c>
      <c r="BA164" s="42">
        <f t="shared" si="136"/>
        <v>1.1258782210664842</v>
      </c>
      <c r="BB164" s="42">
        <f t="shared" si="137"/>
        <v>0.47039383069568891</v>
      </c>
      <c r="BD164" s="12">
        <v>1664</v>
      </c>
      <c r="BE164" s="122">
        <v>42.36</v>
      </c>
      <c r="BF164" s="122">
        <v>1.1599999999999999</v>
      </c>
      <c r="BG164" s="122">
        <v>13.35</v>
      </c>
      <c r="BH164" s="122">
        <v>0.05</v>
      </c>
      <c r="BI164" s="122">
        <v>10.37</v>
      </c>
      <c r="BJ164" s="122">
        <v>15.33</v>
      </c>
      <c r="BK164" s="122">
        <v>11.11</v>
      </c>
      <c r="BL164" s="122">
        <v>0.13</v>
      </c>
      <c r="BM164" s="122">
        <v>2.67</v>
      </c>
      <c r="BN164" s="122">
        <v>1.42</v>
      </c>
      <c r="BO164" s="122">
        <v>0</v>
      </c>
      <c r="BP164" s="122">
        <v>0</v>
      </c>
      <c r="BQ164" s="122">
        <v>0</v>
      </c>
      <c r="BR164" s="122">
        <f t="shared" si="138"/>
        <v>97.949999999999989</v>
      </c>
      <c r="BS164" s="122"/>
      <c r="BT164" s="42">
        <v>6.1106396916426942</v>
      </c>
      <c r="BU164" s="42">
        <v>1.8893603083573058</v>
      </c>
      <c r="BV164" s="42">
        <v>0</v>
      </c>
      <c r="BW164" s="42">
        <v>8</v>
      </c>
      <c r="BX164" s="42">
        <v>0.38017515060512697</v>
      </c>
      <c r="BY164" s="42">
        <v>0.12587368718197878</v>
      </c>
      <c r="BZ164" s="42">
        <v>5.7022418643834583E-3</v>
      </c>
      <c r="CA164" s="42">
        <v>0.66036081777446043</v>
      </c>
      <c r="CB164" s="42">
        <v>3.2960212723974074</v>
      </c>
      <c r="CC164" s="42">
        <v>0.53186683017664294</v>
      </c>
      <c r="CD164" s="42">
        <v>0</v>
      </c>
      <c r="CE164" s="42">
        <v>5</v>
      </c>
      <c r="CF164" s="42">
        <v>0</v>
      </c>
      <c r="CG164" s="42">
        <v>5.8817785489103436E-2</v>
      </c>
      <c r="CH164" s="42">
        <v>1.588227887310311E-2</v>
      </c>
      <c r="CI164" s="42">
        <v>1.7169857992422435</v>
      </c>
      <c r="CJ164" s="42">
        <v>0.20831413639555008</v>
      </c>
      <c r="CK164" s="42">
        <v>2</v>
      </c>
      <c r="CL164" s="42">
        <v>0.53840510347072845</v>
      </c>
      <c r="CM164" s="42">
        <v>0.26128375667418613</v>
      </c>
      <c r="CN164" s="42">
        <v>0.79968886014491458</v>
      </c>
      <c r="CO164" s="24" t="s">
        <v>622</v>
      </c>
      <c r="CP164" s="24" t="s">
        <v>624</v>
      </c>
      <c r="CQ164" s="40">
        <v>0.84802435978501578</v>
      </c>
      <c r="CR164" s="42">
        <v>0.37948633304845664</v>
      </c>
      <c r="CS164" s="40">
        <v>0.33705806360566204</v>
      </c>
      <c r="CT164" s="40" t="s">
        <v>606</v>
      </c>
      <c r="CU164" s="40"/>
    </row>
    <row r="165" spans="1:99" s="43" customFormat="1" ht="10.5" customHeight="1">
      <c r="A165" s="12">
        <v>1633</v>
      </c>
      <c r="B165" s="13" t="s">
        <v>3</v>
      </c>
      <c r="C165" s="86">
        <v>2</v>
      </c>
      <c r="D165" s="25">
        <f t="shared" si="140"/>
        <v>2000</v>
      </c>
      <c r="E165" s="12">
        <v>1050</v>
      </c>
      <c r="F165" s="14" t="s">
        <v>49</v>
      </c>
      <c r="G165" s="15">
        <v>46.63</v>
      </c>
      <c r="H165" s="15">
        <v>1.9</v>
      </c>
      <c r="I165" s="15">
        <v>15.06</v>
      </c>
      <c r="J165" s="15">
        <v>9.39</v>
      </c>
      <c r="K165" s="15">
        <v>0.15</v>
      </c>
      <c r="L165" s="15">
        <v>3.54</v>
      </c>
      <c r="M165" s="15">
        <v>5.47</v>
      </c>
      <c r="N165" s="15">
        <v>4.28</v>
      </c>
      <c r="O165" s="15">
        <v>1.93</v>
      </c>
      <c r="P165" s="15"/>
      <c r="Q165" s="26">
        <f t="shared" si="102"/>
        <v>88.350000000000023</v>
      </c>
      <c r="R165" s="26"/>
      <c r="S165" s="26">
        <f t="shared" si="103"/>
        <v>52.778720996038473</v>
      </c>
      <c r="T165" s="26">
        <f t="shared" si="104"/>
        <v>2.1505376344086016</v>
      </c>
      <c r="U165" s="26">
        <f t="shared" si="105"/>
        <v>17.045840407470283</v>
      </c>
      <c r="V165" s="26">
        <f t="shared" si="106"/>
        <v>10.62818336162988</v>
      </c>
      <c r="W165" s="26">
        <f t="shared" si="107"/>
        <v>0.16977928692699487</v>
      </c>
      <c r="X165" s="26">
        <f t="shared" si="108"/>
        <v>4.0067911714770785</v>
      </c>
      <c r="Y165" s="26">
        <f t="shared" si="109"/>
        <v>6.1912846632710785</v>
      </c>
      <c r="Z165" s="26">
        <f t="shared" si="110"/>
        <v>4.8443689869835866</v>
      </c>
      <c r="AA165" s="26">
        <f t="shared" si="111"/>
        <v>2.1844934917940004</v>
      </c>
      <c r="AB165" s="26">
        <f t="shared" si="112"/>
        <v>0</v>
      </c>
      <c r="AC165" s="26">
        <f t="shared" si="113"/>
        <v>99.999999999999972</v>
      </c>
      <c r="AD165" s="26"/>
      <c r="AE165" s="42">
        <f t="shared" si="114"/>
        <v>0.77607627949397773</v>
      </c>
      <c r="AF165" s="42">
        <f t="shared" si="115"/>
        <v>2.3789907569948591E-2</v>
      </c>
      <c r="AG165" s="42">
        <f t="shared" si="116"/>
        <v>0.2954062677677749</v>
      </c>
      <c r="AH165" s="42">
        <f t="shared" si="117"/>
        <v>0.13069912199141481</v>
      </c>
      <c r="AI165" s="42">
        <f t="shared" si="118"/>
        <v>2.1145389651663397E-3</v>
      </c>
      <c r="AJ165" s="42">
        <f t="shared" si="119"/>
        <v>8.7831601512489949E-2</v>
      </c>
      <c r="AK165" s="42">
        <f t="shared" si="120"/>
        <v>9.7543752028446382E-2</v>
      </c>
      <c r="AL165" s="42">
        <f t="shared" si="121"/>
        <v>0.13811142946297567</v>
      </c>
      <c r="AM165" s="42">
        <f t="shared" si="122"/>
        <v>4.0978385494076182E-2</v>
      </c>
      <c r="AN165" s="42">
        <f t="shared" si="123"/>
        <v>0</v>
      </c>
      <c r="AO165" s="42">
        <f t="shared" si="124"/>
        <v>1.5925512842862708</v>
      </c>
      <c r="AP165" s="42">
        <f t="shared" si="125"/>
        <v>0.48731635028117143</v>
      </c>
      <c r="AQ165" s="42">
        <f t="shared" si="126"/>
        <v>1.4938236403865917E-2</v>
      </c>
      <c r="AR165" s="42">
        <f t="shared" si="127"/>
        <v>0.18549246776700587</v>
      </c>
      <c r="AS165" s="42">
        <f t="shared" si="128"/>
        <v>8.2069019240400706E-2</v>
      </c>
      <c r="AT165" s="42">
        <f t="shared" si="129"/>
        <v>1.3277682081767348E-3</v>
      </c>
      <c r="AU165" s="42">
        <f t="shared" si="130"/>
        <v>5.5151505875588293E-2</v>
      </c>
      <c r="AV165" s="42">
        <f t="shared" si="131"/>
        <v>6.1249991124877522E-2</v>
      </c>
      <c r="AW165" s="42">
        <f t="shared" si="132"/>
        <v>8.6723379539311141E-2</v>
      </c>
      <c r="AX165" s="42">
        <f t="shared" si="133"/>
        <v>2.5731281559602238E-2</v>
      </c>
      <c r="AY165" s="42">
        <f t="shared" si="134"/>
        <v>0</v>
      </c>
      <c r="AZ165" s="42">
        <f t="shared" si="135"/>
        <v>0.59977101138008482</v>
      </c>
      <c r="BA165" s="42">
        <f t="shared" si="136"/>
        <v>1.4880648848561524</v>
      </c>
      <c r="BB165" s="42">
        <f t="shared" si="137"/>
        <v>0.40191877876119575</v>
      </c>
      <c r="BD165" s="12">
        <v>1633</v>
      </c>
      <c r="BE165" s="122">
        <v>41.64</v>
      </c>
      <c r="BF165" s="122">
        <v>2.33</v>
      </c>
      <c r="BG165" s="122">
        <v>14.22</v>
      </c>
      <c r="BH165" s="122">
        <v>0.06</v>
      </c>
      <c r="BI165" s="122">
        <v>12.09</v>
      </c>
      <c r="BJ165" s="122">
        <v>13.25</v>
      </c>
      <c r="BK165" s="122">
        <v>9.9499999999999993</v>
      </c>
      <c r="BL165" s="122">
        <v>0.13</v>
      </c>
      <c r="BM165" s="122">
        <v>2.99</v>
      </c>
      <c r="BN165" s="122">
        <v>1.28</v>
      </c>
      <c r="BO165" s="122">
        <v>0</v>
      </c>
      <c r="BP165" s="122">
        <v>0</v>
      </c>
      <c r="BQ165" s="122">
        <v>0</v>
      </c>
      <c r="BR165" s="122">
        <f t="shared" si="138"/>
        <v>97.94</v>
      </c>
      <c r="BS165" s="122"/>
      <c r="BT165" s="42">
        <v>6.0300316798901097</v>
      </c>
      <c r="BU165" s="42">
        <v>1.9699683201098903</v>
      </c>
      <c r="BV165" s="42">
        <v>0</v>
      </c>
      <c r="BW165" s="42">
        <v>8</v>
      </c>
      <c r="BX165" s="42">
        <v>0.45682868822173184</v>
      </c>
      <c r="BY165" s="42">
        <v>0.25381134676274764</v>
      </c>
      <c r="BZ165" s="42">
        <v>6.8691820754891502E-3</v>
      </c>
      <c r="CA165" s="42">
        <v>0.72044876148000725</v>
      </c>
      <c r="CB165" s="42">
        <v>2.8598409272740728</v>
      </c>
      <c r="CC165" s="42">
        <v>0.70220109418595111</v>
      </c>
      <c r="CD165" s="42">
        <v>0</v>
      </c>
      <c r="CE165" s="42">
        <v>5</v>
      </c>
      <c r="CF165" s="42">
        <v>0</v>
      </c>
      <c r="CG165" s="42">
        <v>4.1544654399461534E-2</v>
      </c>
      <c r="CH165" s="42">
        <v>1.5943767958247285E-2</v>
      </c>
      <c r="CI165" s="42">
        <v>1.5436678981445076</v>
      </c>
      <c r="CJ165" s="42">
        <v>0.39884367949778365</v>
      </c>
      <c r="CK165" s="42">
        <v>2</v>
      </c>
      <c r="CL165" s="42">
        <v>0.44060744672353092</v>
      </c>
      <c r="CM165" s="42">
        <v>0.23643522758141827</v>
      </c>
      <c r="CN165" s="42">
        <v>0.67704267430494913</v>
      </c>
      <c r="CO165" s="24" t="s">
        <v>622</v>
      </c>
      <c r="CP165" s="24" t="s">
        <v>624</v>
      </c>
      <c r="CQ165" s="40">
        <v>0.79360958525910208</v>
      </c>
      <c r="CR165" s="42">
        <v>0.51188212093157726</v>
      </c>
      <c r="CS165" s="40">
        <v>0.34399180179637101</v>
      </c>
      <c r="CT165" s="40" t="s">
        <v>606</v>
      </c>
      <c r="CU165" s="40"/>
    </row>
    <row r="166" spans="1:99" s="43" customFormat="1" ht="10.5" customHeight="1">
      <c r="A166" s="12">
        <v>1659</v>
      </c>
      <c r="B166" s="13" t="s">
        <v>53</v>
      </c>
      <c r="C166" s="86">
        <v>2</v>
      </c>
      <c r="D166" s="25">
        <f t="shared" si="140"/>
        <v>2000</v>
      </c>
      <c r="E166" s="12">
        <v>1100</v>
      </c>
      <c r="F166" s="14" t="s">
        <v>49</v>
      </c>
      <c r="G166" s="15">
        <v>43.72</v>
      </c>
      <c r="H166" s="15">
        <v>1.75</v>
      </c>
      <c r="I166" s="15">
        <v>16.16</v>
      </c>
      <c r="J166" s="15">
        <v>9.2100000000000009</v>
      </c>
      <c r="K166" s="15">
        <v>0.15</v>
      </c>
      <c r="L166" s="15">
        <v>6.1</v>
      </c>
      <c r="M166" s="15">
        <v>7.19</v>
      </c>
      <c r="N166" s="15">
        <v>3.11</v>
      </c>
      <c r="O166" s="15">
        <v>1.34</v>
      </c>
      <c r="P166" s="15"/>
      <c r="Q166" s="26">
        <f t="shared" si="102"/>
        <v>88.73</v>
      </c>
      <c r="R166" s="26"/>
      <c r="S166" s="26">
        <f t="shared" si="103"/>
        <v>49.273075622675528</v>
      </c>
      <c r="T166" s="26">
        <f t="shared" si="104"/>
        <v>1.9722754423532063</v>
      </c>
      <c r="U166" s="26">
        <f t="shared" si="105"/>
        <v>18.21255494195875</v>
      </c>
      <c r="V166" s="26">
        <f t="shared" si="106"/>
        <v>10.379803899470303</v>
      </c>
      <c r="W166" s="26">
        <f t="shared" si="107"/>
        <v>0.16905218077313194</v>
      </c>
      <c r="X166" s="26">
        <f t="shared" si="108"/>
        <v>6.8747886847740327</v>
      </c>
      <c r="Y166" s="26">
        <f t="shared" si="109"/>
        <v>8.1032345317254588</v>
      </c>
      <c r="Z166" s="26">
        <f t="shared" si="110"/>
        <v>3.5050152146962694</v>
      </c>
      <c r="AA166" s="26">
        <f t="shared" si="111"/>
        <v>1.5101994815733124</v>
      </c>
      <c r="AB166" s="26">
        <f t="shared" si="112"/>
        <v>0</v>
      </c>
      <c r="AC166" s="26">
        <f t="shared" si="113"/>
        <v>100</v>
      </c>
      <c r="AD166" s="26"/>
      <c r="AE166" s="42">
        <f t="shared" si="114"/>
        <v>0.7276443263880914</v>
      </c>
      <c r="AF166" s="42">
        <f t="shared" si="115"/>
        <v>2.1911756972321072E-2</v>
      </c>
      <c r="AG166" s="42">
        <f t="shared" si="116"/>
        <v>0.3169830867946376</v>
      </c>
      <c r="AH166" s="42">
        <f t="shared" si="117"/>
        <v>0.12819370751234616</v>
      </c>
      <c r="AI166" s="42">
        <f t="shared" si="118"/>
        <v>2.1145389651663397E-3</v>
      </c>
      <c r="AJ166" s="42">
        <f t="shared" si="119"/>
        <v>0.15134823989440357</v>
      </c>
      <c r="AK166" s="42">
        <f t="shared" si="120"/>
        <v>0.12821564480521563</v>
      </c>
      <c r="AL166" s="42">
        <f t="shared" si="121"/>
        <v>0.10035666953968557</v>
      </c>
      <c r="AM166" s="42">
        <f t="shared" si="122"/>
        <v>2.8451314280861187E-2</v>
      </c>
      <c r="AN166" s="42">
        <f t="shared" si="123"/>
        <v>0</v>
      </c>
      <c r="AO166" s="42">
        <f t="shared" si="124"/>
        <v>1.6052192851527285</v>
      </c>
      <c r="AP166" s="42">
        <f t="shared" si="125"/>
        <v>0.45329901846952936</v>
      </c>
      <c r="AQ166" s="42">
        <f t="shared" si="126"/>
        <v>1.365032003726287E-2</v>
      </c>
      <c r="AR166" s="42">
        <f t="shared" si="127"/>
        <v>0.19747027071412132</v>
      </c>
      <c r="AS166" s="42">
        <f t="shared" si="128"/>
        <v>7.9860557805439755E-2</v>
      </c>
      <c r="AT166" s="42">
        <f t="shared" si="129"/>
        <v>1.3172897838472904E-3</v>
      </c>
      <c r="AU166" s="42">
        <f t="shared" si="130"/>
        <v>9.428508696243551E-2</v>
      </c>
      <c r="AV166" s="42">
        <f t="shared" si="131"/>
        <v>7.9874224033519861E-2</v>
      </c>
      <c r="AW166" s="42">
        <f t="shared" si="132"/>
        <v>6.2518978228035149E-2</v>
      </c>
      <c r="AX166" s="42">
        <f t="shared" si="133"/>
        <v>1.7724253965808907E-2</v>
      </c>
      <c r="AY166" s="42">
        <f t="shared" si="134"/>
        <v>0</v>
      </c>
      <c r="AZ166" s="42">
        <f t="shared" si="135"/>
        <v>0.53354225066337335</v>
      </c>
      <c r="BA166" s="42">
        <f t="shared" si="136"/>
        <v>0.84701155164927955</v>
      </c>
      <c r="BB166" s="42">
        <f t="shared" si="137"/>
        <v>0.54141513035316713</v>
      </c>
      <c r="BD166" s="12">
        <v>1659</v>
      </c>
      <c r="BE166" s="122">
        <v>43.09</v>
      </c>
      <c r="BF166" s="122">
        <v>1.67</v>
      </c>
      <c r="BG166" s="122">
        <v>13.45</v>
      </c>
      <c r="BH166" s="122">
        <v>0.04</v>
      </c>
      <c r="BI166" s="122">
        <v>8.3800000000000008</v>
      </c>
      <c r="BJ166" s="122">
        <v>15.86</v>
      </c>
      <c r="BK166" s="122">
        <v>11.02</v>
      </c>
      <c r="BL166" s="122">
        <v>0.11</v>
      </c>
      <c r="BM166" s="122">
        <v>2.59</v>
      </c>
      <c r="BN166" s="122">
        <v>1.73</v>
      </c>
      <c r="BO166" s="122">
        <v>0</v>
      </c>
      <c r="BP166" s="122">
        <v>0</v>
      </c>
      <c r="BQ166" s="122">
        <v>0</v>
      </c>
      <c r="BR166" s="122">
        <f t="shared" si="138"/>
        <v>97.940000000000012</v>
      </c>
      <c r="BS166" s="122"/>
      <c r="BT166" s="42">
        <v>6.1784068006299835</v>
      </c>
      <c r="BU166" s="42">
        <v>1.8215931993700165</v>
      </c>
      <c r="BV166" s="42">
        <v>0</v>
      </c>
      <c r="BW166" s="42">
        <v>8</v>
      </c>
      <c r="BX166" s="42">
        <v>0.4511338019686022</v>
      </c>
      <c r="BY166" s="42">
        <v>0.18012032274995271</v>
      </c>
      <c r="BZ166" s="42">
        <v>4.5342441542722744E-3</v>
      </c>
      <c r="CA166" s="42">
        <v>0.49694525532061107</v>
      </c>
      <c r="CB166" s="42">
        <v>3.3893804069909419</v>
      </c>
      <c r="CC166" s="42">
        <v>0.47788596881562029</v>
      </c>
      <c r="CD166" s="42">
        <v>0</v>
      </c>
      <c r="CE166" s="42">
        <v>5</v>
      </c>
      <c r="CF166" s="42">
        <v>0</v>
      </c>
      <c r="CG166" s="42">
        <v>3.0033555980299109E-2</v>
      </c>
      <c r="CH166" s="42">
        <v>1.3357692167828927E-2</v>
      </c>
      <c r="CI166" s="42">
        <v>1.6927916936667329</v>
      </c>
      <c r="CJ166" s="42">
        <v>0.26381705818513912</v>
      </c>
      <c r="CK166" s="42">
        <v>2</v>
      </c>
      <c r="CL166" s="42">
        <v>0.45615414243535868</v>
      </c>
      <c r="CM166" s="42">
        <v>0.3164021681764056</v>
      </c>
      <c r="CN166" s="42">
        <v>0.77255631061176433</v>
      </c>
      <c r="CO166" s="24" t="s">
        <v>622</v>
      </c>
      <c r="CP166" s="24" t="s">
        <v>624</v>
      </c>
      <c r="CQ166" s="40">
        <v>0.86967399643705512</v>
      </c>
      <c r="CR166" s="42">
        <v>0.29641513416942122</v>
      </c>
      <c r="CS166" s="40">
        <v>0.34995406330911205</v>
      </c>
      <c r="CT166" s="40" t="s">
        <v>606</v>
      </c>
      <c r="CU166" s="40"/>
    </row>
    <row r="167" spans="1:99" s="43" customFormat="1" ht="10.5" customHeight="1">
      <c r="A167" s="12">
        <v>1707</v>
      </c>
      <c r="B167" s="13" t="s">
        <v>54</v>
      </c>
      <c r="C167" s="86">
        <v>2.5</v>
      </c>
      <c r="D167" s="25">
        <f t="shared" si="140"/>
        <v>2500</v>
      </c>
      <c r="E167" s="12">
        <v>1050</v>
      </c>
      <c r="F167" s="14" t="s">
        <v>49</v>
      </c>
      <c r="G167" s="15">
        <v>44.67</v>
      </c>
      <c r="H167" s="15">
        <v>2.08</v>
      </c>
      <c r="I167" s="15">
        <v>16.61</v>
      </c>
      <c r="J167" s="15">
        <v>8.9600000000000009</v>
      </c>
      <c r="K167" s="15">
        <v>0.14000000000000001</v>
      </c>
      <c r="L167" s="15">
        <v>3.96</v>
      </c>
      <c r="M167" s="15">
        <v>5.9</v>
      </c>
      <c r="N167" s="15">
        <v>4.07</v>
      </c>
      <c r="O167" s="15">
        <v>1.67</v>
      </c>
      <c r="P167" s="15"/>
      <c r="Q167" s="26">
        <f t="shared" si="102"/>
        <v>88.059999999999988</v>
      </c>
      <c r="R167" s="26"/>
      <c r="S167" s="26">
        <f t="shared" si="103"/>
        <v>50.72677719736545</v>
      </c>
      <c r="T167" s="26">
        <f t="shared" si="104"/>
        <v>2.3620258914376566</v>
      </c>
      <c r="U167" s="26">
        <f t="shared" si="105"/>
        <v>18.862139450374745</v>
      </c>
      <c r="V167" s="26">
        <f t="shared" si="106"/>
        <v>10.174880763116059</v>
      </c>
      <c r="W167" s="26">
        <f t="shared" si="107"/>
        <v>0.15898251192368842</v>
      </c>
      <c r="X167" s="26">
        <f t="shared" si="108"/>
        <v>4.4969339086986153</v>
      </c>
      <c r="Y167" s="26">
        <f t="shared" si="109"/>
        <v>6.6999772882125832</v>
      </c>
      <c r="Z167" s="26">
        <f t="shared" si="110"/>
        <v>4.6218487394957997</v>
      </c>
      <c r="AA167" s="26">
        <f t="shared" si="111"/>
        <v>1.8964342493754263</v>
      </c>
      <c r="AB167" s="26">
        <f t="shared" si="112"/>
        <v>0</v>
      </c>
      <c r="AC167" s="26">
        <f t="shared" si="113"/>
        <v>100.00000000000001</v>
      </c>
      <c r="AD167" s="26"/>
      <c r="AE167" s="42">
        <f t="shared" si="114"/>
        <v>0.74345544509963502</v>
      </c>
      <c r="AF167" s="42">
        <f t="shared" si="115"/>
        <v>2.6043688287101616E-2</v>
      </c>
      <c r="AG167" s="42">
        <f t="shared" si="116"/>
        <v>0.32580996730562689</v>
      </c>
      <c r="AH167" s="42">
        <f t="shared" si="117"/>
        <v>0.12471396518030635</v>
      </c>
      <c r="AI167" s="42">
        <f t="shared" si="118"/>
        <v>1.9735697008219171E-3</v>
      </c>
      <c r="AJ167" s="42">
        <f t="shared" si="119"/>
        <v>9.825229999702266E-2</v>
      </c>
      <c r="AK167" s="42">
        <f t="shared" si="120"/>
        <v>0.10521172522263871</v>
      </c>
      <c r="AL167" s="42">
        <f t="shared" si="121"/>
        <v>0.13133493409212871</v>
      </c>
      <c r="AM167" s="42">
        <f t="shared" si="122"/>
        <v>3.5457981230625504E-2</v>
      </c>
      <c r="AN167" s="42">
        <f t="shared" si="123"/>
        <v>0</v>
      </c>
      <c r="AO167" s="42">
        <f t="shared" si="124"/>
        <v>1.5922535761159071</v>
      </c>
      <c r="AP167" s="42">
        <f t="shared" si="125"/>
        <v>0.46692025456975056</v>
      </c>
      <c r="AQ167" s="42">
        <f t="shared" si="126"/>
        <v>1.6356495396061075E-2</v>
      </c>
      <c r="AR167" s="42">
        <f t="shared" si="127"/>
        <v>0.20462190959583046</v>
      </c>
      <c r="AS167" s="42">
        <f t="shared" si="128"/>
        <v>7.8325442034509127E-2</v>
      </c>
      <c r="AT167" s="42">
        <f t="shared" si="129"/>
        <v>1.2394820337826972E-3</v>
      </c>
      <c r="AU167" s="42">
        <f t="shared" si="130"/>
        <v>6.1706440149248212E-2</v>
      </c>
      <c r="AV167" s="42">
        <f t="shared" si="131"/>
        <v>6.6077242218723006E-2</v>
      </c>
      <c r="AW167" s="42">
        <f t="shared" si="132"/>
        <v>8.2483679774488547E-2</v>
      </c>
      <c r="AX167" s="42">
        <f t="shared" si="133"/>
        <v>2.2269054227606496E-2</v>
      </c>
      <c r="AY167" s="42">
        <f t="shared" si="134"/>
        <v>0</v>
      </c>
      <c r="AZ167" s="42">
        <f t="shared" si="135"/>
        <v>0.57167298857184556</v>
      </c>
      <c r="BA167" s="42">
        <f t="shared" si="136"/>
        <v>1.2693236207608938</v>
      </c>
      <c r="BB167" s="42">
        <f t="shared" si="137"/>
        <v>0.44065993534439335</v>
      </c>
      <c r="BD167" s="12">
        <v>1707</v>
      </c>
      <c r="BE167" s="122">
        <v>42.33</v>
      </c>
      <c r="BF167" s="122">
        <v>1.53</v>
      </c>
      <c r="BG167" s="122">
        <v>13.68</v>
      </c>
      <c r="BH167" s="122">
        <v>0.04</v>
      </c>
      <c r="BI167" s="122">
        <v>10.38</v>
      </c>
      <c r="BJ167" s="122">
        <v>15.05</v>
      </c>
      <c r="BK167" s="122">
        <v>10.48</v>
      </c>
      <c r="BL167" s="122">
        <v>0.11</v>
      </c>
      <c r="BM167" s="122">
        <v>2.69</v>
      </c>
      <c r="BN167" s="122">
        <v>1.62</v>
      </c>
      <c r="BO167" s="122">
        <v>0</v>
      </c>
      <c r="BP167" s="122">
        <v>0</v>
      </c>
      <c r="BQ167" s="122">
        <v>0</v>
      </c>
      <c r="BR167" s="122">
        <f t="shared" si="138"/>
        <v>97.91</v>
      </c>
      <c r="BS167" s="122"/>
      <c r="BT167" s="42">
        <v>6.1076129412364963</v>
      </c>
      <c r="BU167" s="42">
        <v>1.8923870587635037</v>
      </c>
      <c r="BV167" s="42">
        <v>0</v>
      </c>
      <c r="BW167" s="42">
        <v>8</v>
      </c>
      <c r="BX167" s="42">
        <v>0.43374473385109003</v>
      </c>
      <c r="BY167" s="42">
        <v>0.1660584227273636</v>
      </c>
      <c r="BZ167" s="42">
        <v>4.5627653430018508E-3</v>
      </c>
      <c r="CA167" s="42">
        <v>0.61773478871083398</v>
      </c>
      <c r="CB167" s="42">
        <v>3.2365093346771618</v>
      </c>
      <c r="CC167" s="42">
        <v>0.54138995469054851</v>
      </c>
      <c r="CD167" s="42">
        <v>0</v>
      </c>
      <c r="CE167" s="42">
        <v>5</v>
      </c>
      <c r="CF167" s="42">
        <v>0</v>
      </c>
      <c r="CG167" s="42">
        <v>9.3393880020805398E-2</v>
      </c>
      <c r="CH167" s="42">
        <v>1.3441714387706803E-2</v>
      </c>
      <c r="CI167" s="42">
        <v>1.6199680151079447</v>
      </c>
      <c r="CJ167" s="42">
        <v>0.27319639048354305</v>
      </c>
      <c r="CK167" s="42">
        <v>2</v>
      </c>
      <c r="CL167" s="42">
        <v>0.47927652576989366</v>
      </c>
      <c r="CM167" s="42">
        <v>0.29814779011750614</v>
      </c>
      <c r="CN167" s="42">
        <v>0.7774243158873998</v>
      </c>
      <c r="CO167" s="24" t="s">
        <v>622</v>
      </c>
      <c r="CP167" s="24" t="s">
        <v>624</v>
      </c>
      <c r="CQ167" s="40">
        <v>0.83602796095868392</v>
      </c>
      <c r="CR167" s="42">
        <v>0.3869192985187202</v>
      </c>
      <c r="CS167" s="40">
        <v>0.30482320835310867</v>
      </c>
      <c r="CT167" s="40" t="s">
        <v>606</v>
      </c>
      <c r="CU167" s="40"/>
    </row>
    <row r="168" spans="1:99" s="43" customFormat="1" ht="10.5" customHeight="1">
      <c r="A168" s="12">
        <v>1723</v>
      </c>
      <c r="B168" s="13" t="s">
        <v>56</v>
      </c>
      <c r="C168" s="86">
        <v>1</v>
      </c>
      <c r="D168" s="25">
        <f t="shared" si="140"/>
        <v>1000</v>
      </c>
      <c r="E168" s="12">
        <v>900</v>
      </c>
      <c r="F168" s="14" t="s">
        <v>49</v>
      </c>
      <c r="G168" s="15">
        <v>58.08</v>
      </c>
      <c r="H168" s="15">
        <v>0.5</v>
      </c>
      <c r="I168" s="15">
        <v>15.71</v>
      </c>
      <c r="J168" s="15">
        <v>3.84</v>
      </c>
      <c r="K168" s="15">
        <v>0.13</v>
      </c>
      <c r="L168" s="15">
        <v>1.19</v>
      </c>
      <c r="M168" s="15">
        <v>5.54</v>
      </c>
      <c r="N168" s="15">
        <v>2.91</v>
      </c>
      <c r="O168" s="15">
        <v>1.26</v>
      </c>
      <c r="P168" s="15"/>
      <c r="Q168" s="26">
        <f t="shared" si="102"/>
        <v>89.16</v>
      </c>
      <c r="R168" s="26"/>
      <c r="S168" s="26">
        <f t="shared" si="103"/>
        <v>65.141318977119795</v>
      </c>
      <c r="T168" s="26">
        <f t="shared" si="104"/>
        <v>0.56078959174517728</v>
      </c>
      <c r="U168" s="26">
        <f t="shared" si="105"/>
        <v>17.620008972633467</v>
      </c>
      <c r="V168" s="26">
        <f t="shared" si="106"/>
        <v>4.3068640646029612</v>
      </c>
      <c r="W168" s="26">
        <f t="shared" si="107"/>
        <v>0.14580529385374608</v>
      </c>
      <c r="X168" s="26">
        <f t="shared" si="108"/>
        <v>1.3346792283535218</v>
      </c>
      <c r="Y168" s="26">
        <f t="shared" si="109"/>
        <v>6.213548676536564</v>
      </c>
      <c r="Z168" s="26">
        <f t="shared" si="110"/>
        <v>3.2637954239569318</v>
      </c>
      <c r="AA168" s="26">
        <f t="shared" si="111"/>
        <v>1.4131897711978467</v>
      </c>
      <c r="AB168" s="26">
        <f t="shared" si="112"/>
        <v>0</v>
      </c>
      <c r="AC168" s="26">
        <f t="shared" si="113"/>
        <v>100.00000000000001</v>
      </c>
      <c r="AD168" s="26"/>
      <c r="AE168" s="42">
        <f t="shared" si="114"/>
        <v>0.9666418681752138</v>
      </c>
      <c r="AF168" s="42">
        <f t="shared" si="115"/>
        <v>6.2605019920917342E-3</v>
      </c>
      <c r="AG168" s="42">
        <f t="shared" si="116"/>
        <v>0.30815620628364832</v>
      </c>
      <c r="AH168" s="42">
        <f t="shared" si="117"/>
        <v>5.3448842220131285E-2</v>
      </c>
      <c r="AI168" s="42">
        <f t="shared" si="118"/>
        <v>1.8326004364774945E-3</v>
      </c>
      <c r="AJ168" s="42">
        <f t="shared" si="119"/>
        <v>2.9525312372842664E-2</v>
      </c>
      <c r="AK168" s="42">
        <f t="shared" si="120"/>
        <v>9.8792026734477692E-2</v>
      </c>
      <c r="AL168" s="42">
        <f t="shared" si="121"/>
        <v>9.3902864424593266E-2</v>
      </c>
      <c r="AM168" s="42">
        <f t="shared" si="122"/>
        <v>2.6752728353645592E-2</v>
      </c>
      <c r="AN168" s="42">
        <f t="shared" si="123"/>
        <v>0</v>
      </c>
      <c r="AO168" s="42">
        <f t="shared" si="124"/>
        <v>1.5853129509931219</v>
      </c>
      <c r="AP168" s="42">
        <f t="shared" si="125"/>
        <v>0.60974829453683543</v>
      </c>
      <c r="AQ168" s="42">
        <f t="shared" si="126"/>
        <v>3.9490638035662501E-3</v>
      </c>
      <c r="AR168" s="42">
        <f t="shared" si="127"/>
        <v>0.19438193959785882</v>
      </c>
      <c r="AS168" s="42">
        <f t="shared" si="128"/>
        <v>3.3715010141466495E-2</v>
      </c>
      <c r="AT168" s="42">
        <f t="shared" si="129"/>
        <v>1.1559865421710326E-3</v>
      </c>
      <c r="AU168" s="42">
        <f t="shared" si="130"/>
        <v>1.8624280054197806E-2</v>
      </c>
      <c r="AV168" s="42">
        <f t="shared" si="131"/>
        <v>6.2317050190367311E-2</v>
      </c>
      <c r="AW168" s="42">
        <f t="shared" si="132"/>
        <v>5.9233014128704159E-2</v>
      </c>
      <c r="AX168" s="42">
        <f t="shared" si="133"/>
        <v>1.6875361004832706E-2</v>
      </c>
      <c r="AY168" s="42">
        <f t="shared" si="134"/>
        <v>0</v>
      </c>
      <c r="AZ168" s="42">
        <f t="shared" si="135"/>
        <v>0.68585666967037229</v>
      </c>
      <c r="BA168" s="42">
        <f t="shared" si="136"/>
        <v>1.8102718625017307</v>
      </c>
      <c r="BB168" s="42">
        <f t="shared" si="137"/>
        <v>0.35583745947973539</v>
      </c>
      <c r="BD168" s="12">
        <v>1723</v>
      </c>
      <c r="BE168" s="122">
        <v>43.26</v>
      </c>
      <c r="BF168" s="122">
        <v>1.51</v>
      </c>
      <c r="BG168" s="122">
        <v>12.37</v>
      </c>
      <c r="BH168" s="122">
        <v>0.03</v>
      </c>
      <c r="BI168" s="122">
        <v>12.3</v>
      </c>
      <c r="BJ168" s="122">
        <v>13.51</v>
      </c>
      <c r="BK168" s="122">
        <v>12.05</v>
      </c>
      <c r="BL168" s="122">
        <v>0.18</v>
      </c>
      <c r="BM168" s="122">
        <v>2.15</v>
      </c>
      <c r="BN168" s="122">
        <v>0.53</v>
      </c>
      <c r="BO168" s="122">
        <v>0</v>
      </c>
      <c r="BP168" s="122">
        <v>0</v>
      </c>
      <c r="BQ168" s="122">
        <v>0</v>
      </c>
      <c r="BR168" s="122">
        <f t="shared" si="138"/>
        <v>97.890000000000015</v>
      </c>
      <c r="BS168" s="122"/>
      <c r="BT168" s="42">
        <v>6.2417126887660066</v>
      </c>
      <c r="BU168" s="42">
        <v>1.7582873112339934</v>
      </c>
      <c r="BV168" s="42">
        <v>0</v>
      </c>
      <c r="BW168" s="42">
        <v>8</v>
      </c>
      <c r="BX168" s="42">
        <v>0.34506459740240647</v>
      </c>
      <c r="BY168" s="42">
        <v>0.16388546798134435</v>
      </c>
      <c r="BZ168" s="42">
        <v>3.4220268920628649E-3</v>
      </c>
      <c r="CA168" s="42">
        <v>0.810147704147262</v>
      </c>
      <c r="CB168" s="42">
        <v>2.9052916346464133</v>
      </c>
      <c r="CC168" s="42">
        <v>0.67403023017275676</v>
      </c>
      <c r="CD168" s="42">
        <v>2.1995229799462983E-2</v>
      </c>
      <c r="CE168" s="42">
        <v>4.9238368910417076</v>
      </c>
      <c r="CF168" s="42">
        <v>0</v>
      </c>
      <c r="CG168" s="42">
        <v>0</v>
      </c>
      <c r="CH168" s="42">
        <v>0</v>
      </c>
      <c r="CI168" s="42">
        <v>1.8626284181115818</v>
      </c>
      <c r="CJ168" s="42">
        <v>0.13737158188841825</v>
      </c>
      <c r="CK168" s="42">
        <v>2</v>
      </c>
      <c r="CL168" s="42">
        <v>0.46403901134905734</v>
      </c>
      <c r="CM168" s="42">
        <v>9.7540835285512134E-2</v>
      </c>
      <c r="CN168" s="42">
        <v>0.5615798466345695</v>
      </c>
      <c r="CO168" s="24" t="s">
        <v>622</v>
      </c>
      <c r="CP168" s="24" t="s">
        <v>624</v>
      </c>
      <c r="CQ168" s="40">
        <v>0.81168772867348449</v>
      </c>
      <c r="CR168" s="42">
        <v>0.5107510881491687</v>
      </c>
      <c r="CS168" s="40">
        <v>0.28214054404145078</v>
      </c>
      <c r="CT168" s="40" t="s">
        <v>606</v>
      </c>
      <c r="CU168" s="40"/>
    </row>
    <row r="169" spans="1:99" s="43" customFormat="1" ht="10.5" customHeight="1">
      <c r="A169" s="16">
        <v>17</v>
      </c>
      <c r="B169" s="17" t="s">
        <v>215</v>
      </c>
      <c r="C169" s="85">
        <v>0.30000001192092901</v>
      </c>
      <c r="D169" s="25">
        <f t="shared" si="140"/>
        <v>300.00001192092901</v>
      </c>
      <c r="E169" s="16">
        <v>875</v>
      </c>
      <c r="F169" s="17" t="s">
        <v>212</v>
      </c>
      <c r="G169" s="18">
        <v>63.619998931884801</v>
      </c>
      <c r="H169" s="18">
        <v>0.36000001430511502</v>
      </c>
      <c r="I169" s="18">
        <v>19.450000762939499</v>
      </c>
      <c r="J169" s="18">
        <v>1.9099999666214</v>
      </c>
      <c r="K169" s="18">
        <v>7.0000000298023196E-2</v>
      </c>
      <c r="L169" s="18">
        <v>0.87999999523162797</v>
      </c>
      <c r="M169" s="18">
        <v>4.1300001144409197</v>
      </c>
      <c r="N169" s="18">
        <v>3.3399999141693102</v>
      </c>
      <c r="O169" s="18">
        <v>2.4900000095367401</v>
      </c>
      <c r="P169" s="18"/>
      <c r="Q169" s="26">
        <f t="shared" si="102"/>
        <v>96.249999709427442</v>
      </c>
      <c r="R169" s="26"/>
      <c r="S169" s="26">
        <f t="shared" si="103"/>
        <v>66.098700388518949</v>
      </c>
      <c r="T169" s="26">
        <f t="shared" si="104"/>
        <v>0.37402599001759163</v>
      </c>
      <c r="U169" s="26">
        <f t="shared" si="105"/>
        <v>20.207793061462649</v>
      </c>
      <c r="V169" s="26">
        <f t="shared" si="106"/>
        <v>1.9844155557273424</v>
      </c>
      <c r="W169" s="26">
        <f t="shared" si="107"/>
        <v>7.2727273256466177E-2</v>
      </c>
      <c r="X169" s="26">
        <f t="shared" si="108"/>
        <v>0.91428571209173137</v>
      </c>
      <c r="Y169" s="26">
        <f t="shared" si="109"/>
        <v>4.2909092227627266</v>
      </c>
      <c r="Z169" s="26">
        <f t="shared" si="110"/>
        <v>3.4701297914312264</v>
      </c>
      <c r="AA169" s="26">
        <f t="shared" si="111"/>
        <v>2.5870130047313142</v>
      </c>
      <c r="AB169" s="26">
        <f t="shared" si="112"/>
        <v>0</v>
      </c>
      <c r="AC169" s="26">
        <f t="shared" si="113"/>
        <v>99.999999999999972</v>
      </c>
      <c r="AD169" s="26"/>
      <c r="AE169" s="42">
        <f t="shared" si="114"/>
        <v>1.058845637410851</v>
      </c>
      <c r="AF169" s="42">
        <f t="shared" si="115"/>
        <v>4.5075616134204509E-3</v>
      </c>
      <c r="AG169" s="42">
        <f t="shared" si="116"/>
        <v>0.38151740594026107</v>
      </c>
      <c r="AH169" s="42">
        <f t="shared" si="117"/>
        <v>2.6585230952188343E-2</v>
      </c>
      <c r="AI169" s="42">
        <f t="shared" si="118"/>
        <v>9.8678485461216954E-4</v>
      </c>
      <c r="AJ169" s="42">
        <f t="shared" si="119"/>
        <v>2.1833844325473844E-2</v>
      </c>
      <c r="AK169" s="42">
        <f t="shared" si="120"/>
        <v>7.3648209696614314E-2</v>
      </c>
      <c r="AL169" s="42">
        <f t="shared" si="121"/>
        <v>0.10777854265236902</v>
      </c>
      <c r="AM169" s="42">
        <f t="shared" si="122"/>
        <v>5.2868487187072488E-2</v>
      </c>
      <c r="AN169" s="42">
        <f t="shared" si="123"/>
        <v>0</v>
      </c>
      <c r="AO169" s="42">
        <f t="shared" si="124"/>
        <v>1.7285717046328624</v>
      </c>
      <c r="AP169" s="42">
        <f t="shared" si="125"/>
        <v>0.61255522959965558</v>
      </c>
      <c r="AQ169" s="42">
        <f t="shared" si="126"/>
        <v>2.6076798557672955E-3</v>
      </c>
      <c r="AR169" s="42">
        <f t="shared" si="127"/>
        <v>0.22071251364217659</v>
      </c>
      <c r="AS169" s="42">
        <f t="shared" si="128"/>
        <v>1.5379883218576043E-2</v>
      </c>
      <c r="AT169" s="42">
        <f t="shared" si="129"/>
        <v>5.7086718009291743E-4</v>
      </c>
      <c r="AU169" s="42">
        <f t="shared" si="130"/>
        <v>1.2631147592521314E-2</v>
      </c>
      <c r="AV169" s="42">
        <f t="shared" si="131"/>
        <v>4.26063954993737E-2</v>
      </c>
      <c r="AW169" s="42">
        <f t="shared" si="132"/>
        <v>6.2351213064233572E-2</v>
      </c>
      <c r="AX169" s="42">
        <f t="shared" si="133"/>
        <v>3.0585070347603209E-2</v>
      </c>
      <c r="AY169" s="42">
        <f t="shared" si="134"/>
        <v>0</v>
      </c>
      <c r="AZ169" s="42">
        <f t="shared" si="135"/>
        <v>0.70549151301149227</v>
      </c>
      <c r="BA169" s="42">
        <f t="shared" si="136"/>
        <v>1.2176156684038915</v>
      </c>
      <c r="BB169" s="42">
        <f t="shared" si="137"/>
        <v>0.45093476486831502</v>
      </c>
      <c r="BD169" s="16">
        <v>17</v>
      </c>
      <c r="BE169" s="122">
        <v>45.2700004577637</v>
      </c>
      <c r="BF169" s="122">
        <v>1.45000004768372</v>
      </c>
      <c r="BG169" s="122">
        <v>10.420000076293899</v>
      </c>
      <c r="BH169" s="122"/>
      <c r="BI169" s="122">
        <v>8.8400001525878906</v>
      </c>
      <c r="BJ169" s="122">
        <v>16.5100002288818</v>
      </c>
      <c r="BK169" s="122">
        <v>11.8999996185303</v>
      </c>
      <c r="BL169" s="122">
        <v>0.17000000178813901</v>
      </c>
      <c r="BM169" s="122">
        <v>1.7200000286102299</v>
      </c>
      <c r="BN169" s="122">
        <v>1.16999995708466</v>
      </c>
      <c r="BO169" s="122">
        <v>0</v>
      </c>
      <c r="BP169" s="122">
        <v>0</v>
      </c>
      <c r="BQ169" s="122">
        <v>0</v>
      </c>
      <c r="BR169" s="122">
        <f t="shared" si="138"/>
        <v>97.450000569224329</v>
      </c>
      <c r="BS169" s="122"/>
      <c r="BT169" s="42">
        <v>6.4901257968400534</v>
      </c>
      <c r="BU169" s="42">
        <v>1.5098742031599466</v>
      </c>
      <c r="BV169" s="42">
        <v>0</v>
      </c>
      <c r="BW169" s="42">
        <v>8</v>
      </c>
      <c r="BX169" s="42">
        <v>0.25062291919723201</v>
      </c>
      <c r="BY169" s="42">
        <v>0.15637123706669898</v>
      </c>
      <c r="BZ169" s="42">
        <v>0</v>
      </c>
      <c r="CA169" s="42">
        <v>0.56834883650217449</v>
      </c>
      <c r="CB169" s="42">
        <v>3.5278232732398362</v>
      </c>
      <c r="CC169" s="42">
        <v>0.49153553588589993</v>
      </c>
      <c r="CD169" s="42">
        <v>5.2981981081581253E-3</v>
      </c>
      <c r="CE169" s="42">
        <v>5</v>
      </c>
      <c r="CF169" s="42">
        <v>0</v>
      </c>
      <c r="CG169" s="42">
        <v>0</v>
      </c>
      <c r="CH169" s="42">
        <v>1.534278039994269E-2</v>
      </c>
      <c r="CI169" s="42">
        <v>1.8277276517771008</v>
      </c>
      <c r="CJ169" s="42">
        <v>0.15692956782295653</v>
      </c>
      <c r="CK169" s="42">
        <v>2</v>
      </c>
      <c r="CL169" s="42">
        <v>0.32113485472417314</v>
      </c>
      <c r="CM169" s="42">
        <v>0.21395468642592705</v>
      </c>
      <c r="CN169" s="42">
        <v>0.53508954115010021</v>
      </c>
      <c r="CO169" s="24" t="s">
        <v>622</v>
      </c>
      <c r="CP169" s="24" t="s">
        <v>624</v>
      </c>
      <c r="CQ169" s="40">
        <v>0.87770797303045078</v>
      </c>
      <c r="CR169" s="42">
        <v>0.30037565537110766</v>
      </c>
      <c r="CS169" s="40">
        <v>0.24669168044203502</v>
      </c>
      <c r="CT169" s="40" t="s">
        <v>606</v>
      </c>
      <c r="CU169" s="40"/>
    </row>
    <row r="170" spans="1:99" s="43" customFormat="1" ht="10.5" customHeight="1">
      <c r="A170" s="16">
        <v>1551</v>
      </c>
      <c r="B170" s="17" t="s">
        <v>134</v>
      </c>
      <c r="C170" s="85">
        <v>0.79999998211860701</v>
      </c>
      <c r="D170" s="25">
        <f t="shared" si="140"/>
        <v>799.99998211860702</v>
      </c>
      <c r="E170" s="16">
        <v>900</v>
      </c>
      <c r="F170" s="17" t="s">
        <v>133</v>
      </c>
      <c r="G170" s="18">
        <v>61.5</v>
      </c>
      <c r="H170" s="18"/>
      <c r="I170" s="18">
        <v>17.100000381469702</v>
      </c>
      <c r="J170" s="18">
        <v>1.70000004768372</v>
      </c>
      <c r="K170" s="18"/>
      <c r="L170" s="18">
        <v>0.85000002384185802</v>
      </c>
      <c r="M170" s="18">
        <v>3.1500000953674299</v>
      </c>
      <c r="N170" s="18">
        <v>3.5499999523162802</v>
      </c>
      <c r="O170" s="18">
        <v>3.5299999713897701</v>
      </c>
      <c r="P170" s="18"/>
      <c r="Q170" s="26">
        <f t="shared" si="102"/>
        <v>91.380000472068758</v>
      </c>
      <c r="R170" s="26"/>
      <c r="S170" s="26">
        <f t="shared" ref="S170:S209" si="141">G170/$Q170*100</f>
        <v>67.301378509839367</v>
      </c>
      <c r="T170" s="26"/>
      <c r="U170" s="26">
        <f t="shared" ref="U170:U207" si="142">I170/$Q170*100</f>
        <v>18.713066637263253</v>
      </c>
      <c r="V170" s="26">
        <f t="shared" ref="V170:V207" si="143">J170/$Q170*100</f>
        <v>1.8603633605838541</v>
      </c>
      <c r="W170" s="26">
        <f t="shared" ref="W170:W207" si="144">K170/$Q170*100</f>
        <v>0</v>
      </c>
      <c r="X170" s="26">
        <f t="shared" ref="X170:X207" si="145">L170/$Q170*100</f>
        <v>0.93018168029192472</v>
      </c>
      <c r="Y170" s="26">
        <f t="shared" ref="Y170:Y207" si="146">M170/$Q170*100</f>
        <v>3.447143881696805</v>
      </c>
      <c r="Z170" s="26">
        <f t="shared" ref="Z170:Z207" si="147">N170/$Q170*100</f>
        <v>3.8848762683048732</v>
      </c>
      <c r="AA170" s="26">
        <f t="shared" ref="AA170:AA207" si="148">O170/$Q170*100</f>
        <v>3.86298966201992</v>
      </c>
      <c r="AB170" s="26">
        <f t="shared" ref="AB170:AB207" si="149">P170/$Q170*100</f>
        <v>0</v>
      </c>
      <c r="AC170" s="26">
        <f t="shared" si="113"/>
        <v>100</v>
      </c>
      <c r="AD170" s="26"/>
      <c r="AE170" s="42">
        <f t="shared" si="114"/>
        <v>1.0235618955367709</v>
      </c>
      <c r="AF170" s="42">
        <f t="shared" si="115"/>
        <v>0</v>
      </c>
      <c r="AG170" s="42">
        <f t="shared" si="116"/>
        <v>0.33542146690023183</v>
      </c>
      <c r="AH170" s="42">
        <f t="shared" si="117"/>
        <v>2.366224852157886E-2</v>
      </c>
      <c r="AI170" s="42">
        <f t="shared" si="118"/>
        <v>0</v>
      </c>
      <c r="AJ170" s="42">
        <f t="shared" si="119"/>
        <v>2.1089509429289558E-2</v>
      </c>
      <c r="AK170" s="42">
        <f t="shared" si="120"/>
        <v>5.6172363472048091E-2</v>
      </c>
      <c r="AL170" s="42">
        <f t="shared" si="121"/>
        <v>0.11455503925418151</v>
      </c>
      <c r="AM170" s="42">
        <f t="shared" si="122"/>
        <v>7.4950103430926368E-2</v>
      </c>
      <c r="AN170" s="42">
        <f t="shared" si="123"/>
        <v>0</v>
      </c>
      <c r="AO170" s="42">
        <f t="shared" si="124"/>
        <v>1.6494126265450271</v>
      </c>
      <c r="AP170" s="42">
        <f t="shared" si="125"/>
        <v>0.62056145264317153</v>
      </c>
      <c r="AQ170" s="42">
        <f t="shared" si="126"/>
        <v>0</v>
      </c>
      <c r="AR170" s="42">
        <f t="shared" si="127"/>
        <v>0.20335812973787443</v>
      </c>
      <c r="AS170" s="42">
        <f t="shared" si="128"/>
        <v>1.4345863576383207E-2</v>
      </c>
      <c r="AT170" s="42">
        <f t="shared" si="129"/>
        <v>0</v>
      </c>
      <c r="AU170" s="42">
        <f t="shared" si="130"/>
        <v>1.2786072502345936E-2</v>
      </c>
      <c r="AV170" s="42">
        <f t="shared" si="131"/>
        <v>3.4055980030728017E-2</v>
      </c>
      <c r="AW170" s="42">
        <f t="shared" si="132"/>
        <v>6.9452020319582711E-2</v>
      </c>
      <c r="AX170" s="42">
        <f t="shared" si="133"/>
        <v>4.5440481189914256E-2</v>
      </c>
      <c r="AY170" s="42">
        <f t="shared" si="134"/>
        <v>0</v>
      </c>
      <c r="AZ170" s="42">
        <f t="shared" si="135"/>
        <v>0.73545395415266857</v>
      </c>
      <c r="BA170" s="42">
        <f t="shared" si="136"/>
        <v>1.1219914147797212</v>
      </c>
      <c r="BB170" s="42">
        <f t="shared" si="137"/>
        <v>0.47125544101402861</v>
      </c>
      <c r="BD170" s="16">
        <v>1551</v>
      </c>
      <c r="BE170" s="122">
        <v>43.490001678466797</v>
      </c>
      <c r="BF170" s="122"/>
      <c r="BG170" s="122">
        <v>13.180000305175801</v>
      </c>
      <c r="BH170" s="122"/>
      <c r="BI170" s="122">
        <v>11.3800001144409</v>
      </c>
      <c r="BJ170" s="122">
        <v>15.7799997329712</v>
      </c>
      <c r="BK170" s="122">
        <v>11.680000305175801</v>
      </c>
      <c r="BL170" s="122"/>
      <c r="BM170" s="122">
        <v>2.2400000095367401</v>
      </c>
      <c r="BN170" s="122">
        <v>1.12000000476837</v>
      </c>
      <c r="BO170" s="122">
        <v>0</v>
      </c>
      <c r="BP170" s="122">
        <v>0</v>
      </c>
      <c r="BQ170" s="122">
        <v>0</v>
      </c>
      <c r="BR170" s="122">
        <f t="shared" si="138"/>
        <v>98.870002150535612</v>
      </c>
      <c r="BS170" s="122"/>
      <c r="BT170" s="42">
        <v>6.1785890910851533</v>
      </c>
      <c r="BU170" s="42">
        <v>1.8214109089148467</v>
      </c>
      <c r="BV170" s="42">
        <v>0</v>
      </c>
      <c r="BW170" s="42">
        <v>8</v>
      </c>
      <c r="BX170" s="42">
        <v>0.38527382599314652</v>
      </c>
      <c r="BY170" s="42">
        <v>0</v>
      </c>
      <c r="BZ170" s="42">
        <v>0</v>
      </c>
      <c r="CA170" s="42">
        <v>0.90329719303117884</v>
      </c>
      <c r="CB170" s="42">
        <v>3.3413656698588339</v>
      </c>
      <c r="CC170" s="42">
        <v>0.37006331111684077</v>
      </c>
      <c r="CD170" s="42">
        <v>0</v>
      </c>
      <c r="CE170" s="42">
        <v>5</v>
      </c>
      <c r="CF170" s="42">
        <v>0</v>
      </c>
      <c r="CG170" s="42">
        <v>7.8729977941447427E-2</v>
      </c>
      <c r="CH170" s="42">
        <v>0</v>
      </c>
      <c r="CI170" s="42">
        <v>1.7777253361361494</v>
      </c>
      <c r="CJ170" s="42">
        <v>0.14354468592240321</v>
      </c>
      <c r="CK170" s="42">
        <v>2</v>
      </c>
      <c r="CL170" s="42">
        <v>0.47342420141032493</v>
      </c>
      <c r="CM170" s="42">
        <v>0.2029603744025967</v>
      </c>
      <c r="CN170" s="42">
        <v>0.67638457581292166</v>
      </c>
      <c r="CO170" s="24" t="s">
        <v>622</v>
      </c>
      <c r="CP170" s="24" t="s">
        <v>624</v>
      </c>
      <c r="CQ170" s="40">
        <v>0.88158985047252159</v>
      </c>
      <c r="CR170" s="42">
        <v>0.40457105971670321</v>
      </c>
      <c r="CS170" s="40">
        <v>0.36058302620446697</v>
      </c>
      <c r="CT170" s="40" t="s">
        <v>606</v>
      </c>
      <c r="CU170" s="40"/>
    </row>
    <row r="171" spans="1:99" s="43" customFormat="1" ht="10.5" customHeight="1">
      <c r="A171" s="16" t="s">
        <v>185</v>
      </c>
      <c r="B171" s="17" t="s">
        <v>181</v>
      </c>
      <c r="C171" s="85">
        <v>0.82999998331070002</v>
      </c>
      <c r="D171" s="25">
        <f t="shared" si="140"/>
        <v>829.99998331070003</v>
      </c>
      <c r="E171" s="16">
        <v>892</v>
      </c>
      <c r="F171" s="17" t="s">
        <v>178</v>
      </c>
      <c r="G171" s="18">
        <v>69.669998168945298</v>
      </c>
      <c r="H171" s="18">
        <v>0.230000004172325</v>
      </c>
      <c r="I171" s="18">
        <v>17.579999923706101</v>
      </c>
      <c r="J171" s="18">
        <v>1.0599999427795399</v>
      </c>
      <c r="K171" s="18">
        <v>3.9999999105930301E-2</v>
      </c>
      <c r="L171" s="18">
        <v>0.54000002145767201</v>
      </c>
      <c r="M171" s="18">
        <v>4.1100001335143999</v>
      </c>
      <c r="N171" s="18">
        <v>4.9899997711181596</v>
      </c>
      <c r="O171" s="18">
        <v>1.7599999904632599</v>
      </c>
      <c r="P171" s="18"/>
      <c r="Q171" s="26">
        <f t="shared" si="102"/>
        <v>99.979997955262689</v>
      </c>
      <c r="R171" s="26"/>
      <c r="S171" s="26">
        <f t="shared" si="141"/>
        <v>69.683936381074957</v>
      </c>
      <c r="T171" s="26">
        <f t="shared" ref="T171:T177" si="150">H171/$Q171*100</f>
        <v>0.23004601807977773</v>
      </c>
      <c r="U171" s="26">
        <f t="shared" si="142"/>
        <v>17.583516986640159</v>
      </c>
      <c r="V171" s="26">
        <f t="shared" si="143"/>
        <v>1.0602120068594623</v>
      </c>
      <c r="W171" s="26">
        <f t="shared" si="144"/>
        <v>4.0008001524293693E-2</v>
      </c>
      <c r="X171" s="26">
        <f t="shared" si="145"/>
        <v>0.54010805411228535</v>
      </c>
      <c r="Y171" s="26">
        <f t="shared" si="146"/>
        <v>4.1108223820463277</v>
      </c>
      <c r="Z171" s="26">
        <f t="shared" si="147"/>
        <v>4.9909980727855165</v>
      </c>
      <c r="AA171" s="26">
        <f t="shared" si="148"/>
        <v>1.7603520968772115</v>
      </c>
      <c r="AB171" s="26">
        <f t="shared" si="149"/>
        <v>0</v>
      </c>
      <c r="AC171" s="26">
        <f t="shared" si="113"/>
        <v>99.999999999999986</v>
      </c>
      <c r="AD171" s="26"/>
      <c r="AE171" s="42">
        <f t="shared" si="114"/>
        <v>1.1595374859812846</v>
      </c>
      <c r="AF171" s="42">
        <f t="shared" si="115"/>
        <v>2.8798309686038958E-3</v>
      </c>
      <c r="AG171" s="42">
        <f t="shared" si="116"/>
        <v>0.34483679713278798</v>
      </c>
      <c r="AH171" s="42">
        <f t="shared" si="117"/>
        <v>1.4754106691398912E-2</v>
      </c>
      <c r="AI171" s="42">
        <f t="shared" si="118"/>
        <v>5.6387704477405584E-4</v>
      </c>
      <c r="AJ171" s="42">
        <f t="shared" si="119"/>
        <v>1.3398041441075217E-2</v>
      </c>
      <c r="AK171" s="42">
        <f t="shared" si="120"/>
        <v>7.3291560120733124E-2</v>
      </c>
      <c r="AL171" s="42">
        <f t="shared" si="121"/>
        <v>0.16102243023575943</v>
      </c>
      <c r="AM171" s="42">
        <f t="shared" si="122"/>
        <v>3.7368890196255888E-2</v>
      </c>
      <c r="AN171" s="42">
        <f t="shared" si="123"/>
        <v>0</v>
      </c>
      <c r="AO171" s="42">
        <f t="shared" si="124"/>
        <v>1.8076530198126732</v>
      </c>
      <c r="AP171" s="42">
        <f t="shared" si="125"/>
        <v>0.64146021015772559</v>
      </c>
      <c r="AQ171" s="42">
        <f t="shared" si="126"/>
        <v>1.5931326073309866E-3</v>
      </c>
      <c r="AR171" s="42">
        <f t="shared" si="127"/>
        <v>0.19076492742424836</v>
      </c>
      <c r="AS171" s="42">
        <f t="shared" si="128"/>
        <v>8.1620236459582704E-3</v>
      </c>
      <c r="AT171" s="42">
        <f t="shared" si="129"/>
        <v>3.1193876180534379E-4</v>
      </c>
      <c r="AU171" s="42">
        <f t="shared" si="130"/>
        <v>7.411843586256202E-3</v>
      </c>
      <c r="AV171" s="42">
        <f t="shared" si="131"/>
        <v>4.054514849776221E-2</v>
      </c>
      <c r="AW171" s="42">
        <f t="shared" si="132"/>
        <v>8.9078174002910224E-2</v>
      </c>
      <c r="AX171" s="42">
        <f t="shared" si="133"/>
        <v>2.0672601316002792E-2</v>
      </c>
      <c r="AY171" s="42">
        <f t="shared" si="134"/>
        <v>0</v>
      </c>
      <c r="AZ171" s="42">
        <f t="shared" si="135"/>
        <v>0.75121098547663856</v>
      </c>
      <c r="BA171" s="42">
        <f t="shared" si="136"/>
        <v>1.1012136927839558</v>
      </c>
      <c r="BB171" s="42">
        <f t="shared" si="137"/>
        <v>0.47591542137490667</v>
      </c>
      <c r="BD171" s="16" t="s">
        <v>185</v>
      </c>
      <c r="BE171" s="122">
        <v>43.7700004577637</v>
      </c>
      <c r="BF171" s="122">
        <v>1</v>
      </c>
      <c r="BG171" s="122">
        <v>12.5900001525879</v>
      </c>
      <c r="BH171" s="122"/>
      <c r="BI171" s="122">
        <v>7.8099999427795401</v>
      </c>
      <c r="BJ171" s="122">
        <v>16.459999084472699</v>
      </c>
      <c r="BK171" s="122">
        <v>11.7799997329712</v>
      </c>
      <c r="BL171" s="122">
        <v>0.20000000298023199</v>
      </c>
      <c r="BM171" s="122">
        <v>2.28999996185303</v>
      </c>
      <c r="BN171" s="122">
        <v>0.38999998569488498</v>
      </c>
      <c r="BO171" s="122">
        <v>0</v>
      </c>
      <c r="BP171" s="122">
        <v>0</v>
      </c>
      <c r="BQ171" s="122">
        <v>0</v>
      </c>
      <c r="BR171" s="122">
        <f t="shared" si="138"/>
        <v>96.289999321103181</v>
      </c>
      <c r="BS171" s="122"/>
      <c r="BT171" s="42">
        <v>6.3091457852457999</v>
      </c>
      <c r="BU171" s="42">
        <v>1.6908542147542001</v>
      </c>
      <c r="BV171" s="42">
        <v>0</v>
      </c>
      <c r="BW171" s="42">
        <v>8</v>
      </c>
      <c r="BX171" s="42">
        <v>0.44782046872115444</v>
      </c>
      <c r="BY171" s="42">
        <v>0.10842770141566828</v>
      </c>
      <c r="BZ171" s="42">
        <v>0</v>
      </c>
      <c r="CA171" s="42">
        <v>0.55954231830249768</v>
      </c>
      <c r="CB171" s="42">
        <v>3.5362335822397912</v>
      </c>
      <c r="CC171" s="42">
        <v>0.34797592932088861</v>
      </c>
      <c r="CD171" s="42">
        <v>0</v>
      </c>
      <c r="CE171" s="42">
        <v>5</v>
      </c>
      <c r="CF171" s="42">
        <v>0</v>
      </c>
      <c r="CG171" s="42">
        <v>3.3956428096632352E-2</v>
      </c>
      <c r="CH171" s="42">
        <v>2.4415338711912225E-2</v>
      </c>
      <c r="CI171" s="42">
        <v>1.8191194243879505</v>
      </c>
      <c r="CJ171" s="42">
        <v>0.1225088088035049</v>
      </c>
      <c r="CK171" s="42">
        <v>2</v>
      </c>
      <c r="CL171" s="42">
        <v>0.51743942018636668</v>
      </c>
      <c r="CM171" s="42">
        <v>7.1705413516349847E-2</v>
      </c>
      <c r="CN171" s="42">
        <v>0.58914483370271653</v>
      </c>
      <c r="CO171" s="24" t="s">
        <v>622</v>
      </c>
      <c r="CP171" s="24" t="s">
        <v>624</v>
      </c>
      <c r="CQ171" s="40">
        <v>0.90252266920299828</v>
      </c>
      <c r="CR171" s="42">
        <v>0.26618327377353723</v>
      </c>
      <c r="CS171" s="40">
        <v>0.2417180929712241</v>
      </c>
      <c r="CT171" s="40" t="s">
        <v>606</v>
      </c>
      <c r="CU171" s="40"/>
    </row>
    <row r="172" spans="1:99" s="43" customFormat="1" ht="10.5" customHeight="1">
      <c r="A172" s="16" t="s">
        <v>182</v>
      </c>
      <c r="B172" s="17" t="s">
        <v>73</v>
      </c>
      <c r="C172" s="85">
        <v>0.97000002861022905</v>
      </c>
      <c r="D172" s="25">
        <f t="shared" si="140"/>
        <v>970.00002861022904</v>
      </c>
      <c r="E172" s="16">
        <v>892</v>
      </c>
      <c r="F172" s="17" t="s">
        <v>178</v>
      </c>
      <c r="G172" s="18">
        <v>70.230003356933594</v>
      </c>
      <c r="H172" s="18">
        <v>0.239999994635582</v>
      </c>
      <c r="I172" s="18">
        <v>17.7600002288818</v>
      </c>
      <c r="J172" s="18">
        <v>1.28999996185303</v>
      </c>
      <c r="K172" s="18">
        <v>5.9999998658895499E-2</v>
      </c>
      <c r="L172" s="18">
        <v>0.46000000834464999</v>
      </c>
      <c r="M172" s="18">
        <v>4.4000000953674299</v>
      </c>
      <c r="N172" s="18">
        <v>3.9300000667571999</v>
      </c>
      <c r="O172" s="18">
        <v>1.62999999523163</v>
      </c>
      <c r="P172" s="18"/>
      <c r="Q172" s="26">
        <f t="shared" si="102"/>
        <v>100.00000370666382</v>
      </c>
      <c r="R172" s="26"/>
      <c r="S172" s="26">
        <f t="shared" si="141"/>
        <v>70.230000753743568</v>
      </c>
      <c r="T172" s="26">
        <f t="shared" si="150"/>
        <v>0.23999998573958936</v>
      </c>
      <c r="U172" s="26">
        <f t="shared" si="142"/>
        <v>17.759999570578323</v>
      </c>
      <c r="V172" s="26">
        <f t="shared" si="143"/>
        <v>1.2899999140370699</v>
      </c>
      <c r="W172" s="26">
        <f t="shared" si="144"/>
        <v>5.999999643489734E-2</v>
      </c>
      <c r="X172" s="26">
        <f t="shared" si="145"/>
        <v>0.45999999129399671</v>
      </c>
      <c r="Y172" s="26">
        <f t="shared" si="146"/>
        <v>4.3999999322742243</v>
      </c>
      <c r="Z172" s="26">
        <f t="shared" si="147"/>
        <v>3.9299999210853152</v>
      </c>
      <c r="AA172" s="26">
        <f t="shared" si="148"/>
        <v>1.6299999348130121</v>
      </c>
      <c r="AB172" s="26">
        <f t="shared" si="149"/>
        <v>0</v>
      </c>
      <c r="AC172" s="26">
        <f t="shared" si="113"/>
        <v>100</v>
      </c>
      <c r="AD172" s="26"/>
      <c r="AE172" s="42">
        <f t="shared" si="114"/>
        <v>1.1688578107248249</v>
      </c>
      <c r="AF172" s="42">
        <f t="shared" si="115"/>
        <v>3.0050408890361334E-3</v>
      </c>
      <c r="AG172" s="42">
        <f t="shared" si="116"/>
        <v>0.34836755532329355</v>
      </c>
      <c r="AH172" s="42">
        <f t="shared" si="117"/>
        <v>1.7955469902358849E-2</v>
      </c>
      <c r="AI172" s="42">
        <f t="shared" si="118"/>
        <v>8.4581556716108435E-4</v>
      </c>
      <c r="AJ172" s="42">
        <f t="shared" si="119"/>
        <v>1.1413146166290777E-2</v>
      </c>
      <c r="AK172" s="42">
        <f t="shared" si="120"/>
        <v>7.8462983222607141E-2</v>
      </c>
      <c r="AL172" s="42">
        <f t="shared" si="121"/>
        <v>0.12681727266575388</v>
      </c>
      <c r="AM172" s="42">
        <f t="shared" si="122"/>
        <v>3.4608688165774129E-2</v>
      </c>
      <c r="AN172" s="42">
        <f t="shared" si="123"/>
        <v>0</v>
      </c>
      <c r="AO172" s="42">
        <f t="shared" si="124"/>
        <v>1.7903337826271002</v>
      </c>
      <c r="AP172" s="42">
        <f t="shared" si="125"/>
        <v>0.65287144892594617</v>
      </c>
      <c r="AQ172" s="42">
        <f t="shared" si="126"/>
        <v>1.678480805197451E-3</v>
      </c>
      <c r="AR172" s="42">
        <f t="shared" si="127"/>
        <v>0.19458246205470464</v>
      </c>
      <c r="AS172" s="42">
        <f t="shared" si="128"/>
        <v>1.0029118635080074E-2</v>
      </c>
      <c r="AT172" s="42">
        <f t="shared" si="129"/>
        <v>4.724345679943275E-4</v>
      </c>
      <c r="AU172" s="42">
        <f t="shared" si="130"/>
        <v>6.3748705839328764E-3</v>
      </c>
      <c r="AV172" s="42">
        <f t="shared" si="131"/>
        <v>4.382589659201544E-2</v>
      </c>
      <c r="AW172" s="42">
        <f t="shared" si="132"/>
        <v>7.0834429812112881E-2</v>
      </c>
      <c r="AX172" s="42">
        <f t="shared" si="133"/>
        <v>1.9330858023016262E-2</v>
      </c>
      <c r="AY172" s="42">
        <f t="shared" si="134"/>
        <v>0</v>
      </c>
      <c r="AZ172" s="42">
        <f t="shared" si="135"/>
        <v>0.74303673676107529</v>
      </c>
      <c r="BA172" s="42">
        <f t="shared" si="136"/>
        <v>1.5732270174013112</v>
      </c>
      <c r="BB172" s="42">
        <f t="shared" si="137"/>
        <v>0.38861709178302306</v>
      </c>
      <c r="BD172" s="16" t="s">
        <v>182</v>
      </c>
      <c r="BE172" s="122">
        <v>44.049999237060597</v>
      </c>
      <c r="BF172" s="122">
        <v>0.730000019073486</v>
      </c>
      <c r="BG172" s="122">
        <v>10.9899997711182</v>
      </c>
      <c r="BH172" s="122"/>
      <c r="BI172" s="122">
        <v>8.0699996948242205</v>
      </c>
      <c r="BJ172" s="122">
        <v>16.860000610351602</v>
      </c>
      <c r="BK172" s="122">
        <v>11.8800001144409</v>
      </c>
      <c r="BL172" s="122">
        <v>0.17000000178813901</v>
      </c>
      <c r="BM172" s="122">
        <v>2.0899999141693102</v>
      </c>
      <c r="BN172" s="122">
        <v>0.40999999642372098</v>
      </c>
      <c r="BO172" s="122">
        <v>0</v>
      </c>
      <c r="BP172" s="122">
        <v>0</v>
      </c>
      <c r="BQ172" s="122">
        <v>0</v>
      </c>
      <c r="BR172" s="122">
        <f t="shared" si="138"/>
        <v>95.249999359250182</v>
      </c>
      <c r="BS172" s="122"/>
      <c r="BT172" s="42">
        <v>6.4147417880553528</v>
      </c>
      <c r="BU172" s="42">
        <v>1.5852582119446472</v>
      </c>
      <c r="BV172" s="42">
        <v>0</v>
      </c>
      <c r="BW172" s="42">
        <v>8</v>
      </c>
      <c r="BX172" s="42">
        <v>0.30080367542884368</v>
      </c>
      <c r="BY172" s="42">
        <v>7.9965449946087633E-2</v>
      </c>
      <c r="BZ172" s="42">
        <v>0</v>
      </c>
      <c r="CA172" s="42">
        <v>0.66362457012129994</v>
      </c>
      <c r="CB172" s="42">
        <v>3.659384010180823</v>
      </c>
      <c r="CC172" s="42">
        <v>0.29622229432294578</v>
      </c>
      <c r="CD172" s="42">
        <v>0</v>
      </c>
      <c r="CE172" s="42">
        <v>5</v>
      </c>
      <c r="CF172" s="42">
        <v>0</v>
      </c>
      <c r="CG172" s="42">
        <v>2.2965005080484269E-2</v>
      </c>
      <c r="CH172" s="42">
        <v>2.0966258691980898E-2</v>
      </c>
      <c r="CI172" s="42">
        <v>1.8534105811730941</v>
      </c>
      <c r="CJ172" s="42">
        <v>0.10265815505444076</v>
      </c>
      <c r="CK172" s="42">
        <v>2</v>
      </c>
      <c r="CL172" s="42">
        <v>0.48740010910256326</v>
      </c>
      <c r="CM172" s="42">
        <v>7.6157112454201356E-2</v>
      </c>
      <c r="CN172" s="42">
        <v>0.56355722155676458</v>
      </c>
      <c r="CO172" s="24" t="s">
        <v>622</v>
      </c>
      <c r="CP172" s="24" t="s">
        <v>624</v>
      </c>
      <c r="CQ172" s="40">
        <v>0.91977338733768133</v>
      </c>
      <c r="CR172" s="42">
        <v>0.26851927779019519</v>
      </c>
      <c r="CS172" s="40">
        <v>0.17068056600867487</v>
      </c>
      <c r="CT172" s="40" t="s">
        <v>606</v>
      </c>
      <c r="CU172" s="40"/>
    </row>
    <row r="173" spans="1:99" s="43" customFormat="1" ht="10.5" customHeight="1">
      <c r="A173" s="12" t="s">
        <v>34</v>
      </c>
      <c r="B173" s="13" t="s">
        <v>33</v>
      </c>
      <c r="C173" s="86">
        <v>1.5</v>
      </c>
      <c r="D173" s="25">
        <f t="shared" si="140"/>
        <v>1500</v>
      </c>
      <c r="E173" s="12">
        <v>875</v>
      </c>
      <c r="F173" s="14" t="s">
        <v>27</v>
      </c>
      <c r="G173" s="15">
        <v>70.319999694824205</v>
      </c>
      <c r="H173" s="15">
        <v>0.20999999344348899</v>
      </c>
      <c r="I173" s="15">
        <v>13.680000305175801</v>
      </c>
      <c r="J173" s="15">
        <v>1.3500000238418599</v>
      </c>
      <c r="K173" s="15">
        <v>1.9999999552965199E-2</v>
      </c>
      <c r="L173" s="15">
        <v>0.20000000298023199</v>
      </c>
      <c r="M173" s="15">
        <v>0.97000002861022905</v>
      </c>
      <c r="N173" s="15">
        <v>1.87000000476837</v>
      </c>
      <c r="O173" s="15">
        <v>3.5199999809265101</v>
      </c>
      <c r="P173" s="15">
        <v>7.9999998211860698E-2</v>
      </c>
      <c r="Q173" s="26">
        <f t="shared" si="102"/>
        <v>92.22000003233552</v>
      </c>
      <c r="R173" s="26"/>
      <c r="S173" s="26">
        <f t="shared" si="141"/>
        <v>76.252439460168702</v>
      </c>
      <c r="T173" s="26">
        <f t="shared" si="150"/>
        <v>0.22771632332450201</v>
      </c>
      <c r="U173" s="26">
        <f t="shared" si="142"/>
        <v>14.834092713488529</v>
      </c>
      <c r="V173" s="26">
        <f t="shared" si="143"/>
        <v>1.4638907215013046</v>
      </c>
      <c r="W173" s="26">
        <f t="shared" si="144"/>
        <v>2.1687269080408269E-2</v>
      </c>
      <c r="X173" s="26">
        <f t="shared" si="145"/>
        <v>0.21687269888321956</v>
      </c>
      <c r="Y173" s="26">
        <f t="shared" si="146"/>
        <v>1.051832604933977</v>
      </c>
      <c r="Z173" s="26">
        <f t="shared" si="147"/>
        <v>2.0277597095127775</v>
      </c>
      <c r="AA173" s="26">
        <f t="shared" si="148"/>
        <v>3.816959422784945</v>
      </c>
      <c r="AB173" s="26">
        <f t="shared" si="149"/>
        <v>8.6749076321632979E-2</v>
      </c>
      <c r="AC173" s="26">
        <f t="shared" si="113"/>
        <v>100</v>
      </c>
      <c r="AD173" s="26"/>
      <c r="AE173" s="42">
        <f t="shared" si="114"/>
        <v>1.1703556452321855</v>
      </c>
      <c r="AF173" s="42">
        <f t="shared" si="115"/>
        <v>2.6294107545844279E-3</v>
      </c>
      <c r="AG173" s="42">
        <f t="shared" si="116"/>
        <v>0.26833717352018627</v>
      </c>
      <c r="AH173" s="42">
        <f t="shared" si="117"/>
        <v>1.8790608924869022E-2</v>
      </c>
      <c r="AI173" s="42">
        <f t="shared" si="118"/>
        <v>2.8193852238702857E-4</v>
      </c>
      <c r="AJ173" s="42">
        <f t="shared" si="119"/>
        <v>4.9622374475300959E-3</v>
      </c>
      <c r="AK173" s="42">
        <f t="shared" si="120"/>
        <v>1.729752143662561E-2</v>
      </c>
      <c r="AL173" s="42">
        <f t="shared" si="121"/>
        <v>6.0343077979983846E-2</v>
      </c>
      <c r="AM173" s="42">
        <f t="shared" si="122"/>
        <v>7.4737780392511582E-2</v>
      </c>
      <c r="AN173" s="42">
        <f t="shared" si="123"/>
        <v>1.1272009403654427E-3</v>
      </c>
      <c r="AO173" s="42">
        <f t="shared" si="124"/>
        <v>1.6188625951512285</v>
      </c>
      <c r="AP173" s="42">
        <f t="shared" si="125"/>
        <v>0.72294934031930913</v>
      </c>
      <c r="AQ173" s="42">
        <f t="shared" si="126"/>
        <v>1.6242334355367556E-3</v>
      </c>
      <c r="AR173" s="42">
        <f t="shared" si="127"/>
        <v>0.16575660857437943</v>
      </c>
      <c r="AS173" s="42">
        <f t="shared" si="128"/>
        <v>1.1607290810937336E-2</v>
      </c>
      <c r="AT173" s="42">
        <f t="shared" si="129"/>
        <v>1.7415840185046146E-4</v>
      </c>
      <c r="AU173" s="42">
        <f t="shared" si="130"/>
        <v>3.0652616611149389E-3</v>
      </c>
      <c r="AV173" s="42">
        <f t="shared" si="131"/>
        <v>1.0684984314564223E-2</v>
      </c>
      <c r="AW173" s="42">
        <f t="shared" si="132"/>
        <v>3.727498439998659E-2</v>
      </c>
      <c r="AX173" s="42">
        <f t="shared" si="133"/>
        <v>4.616684616493337E-2</v>
      </c>
      <c r="AY173" s="42">
        <f t="shared" si="134"/>
        <v>6.9629191738792597E-4</v>
      </c>
      <c r="AZ173" s="42">
        <f t="shared" si="135"/>
        <v>0.80639117088422907</v>
      </c>
      <c r="BA173" s="42">
        <f t="shared" si="136"/>
        <v>3.7867210353309195</v>
      </c>
      <c r="BB173" s="42">
        <f t="shared" si="137"/>
        <v>0.20891127613641416</v>
      </c>
      <c r="BD173" s="12" t="s">
        <v>34</v>
      </c>
      <c r="BE173" s="122">
        <v>41.459999084472699</v>
      </c>
      <c r="BF173" s="122">
        <v>0.769999980926514</v>
      </c>
      <c r="BG173" s="122">
        <v>14.289999961853001</v>
      </c>
      <c r="BH173" s="122"/>
      <c r="BI173" s="122">
        <v>19.040000915527301</v>
      </c>
      <c r="BJ173" s="122">
        <v>7.9000000953674299</v>
      </c>
      <c r="BK173" s="122">
        <v>9.9200000762939506</v>
      </c>
      <c r="BL173" s="122">
        <v>0.18999999761581399</v>
      </c>
      <c r="BM173" s="122">
        <v>2.5899999141693102</v>
      </c>
      <c r="BN173" s="122">
        <v>0.95999997854232799</v>
      </c>
      <c r="BO173" s="122">
        <v>0</v>
      </c>
      <c r="BP173" s="122">
        <v>0</v>
      </c>
      <c r="BQ173" s="122">
        <v>0</v>
      </c>
      <c r="BR173" s="122">
        <f t="shared" si="138"/>
        <v>97.120000004768343</v>
      </c>
      <c r="BS173" s="122"/>
      <c r="BT173" s="42">
        <v>6.1956255872407038</v>
      </c>
      <c r="BU173" s="42">
        <v>1.8043744127592962</v>
      </c>
      <c r="BV173" s="42">
        <v>0</v>
      </c>
      <c r="BW173" s="42">
        <v>8</v>
      </c>
      <c r="BX173" s="42">
        <v>0.71221917499011766</v>
      </c>
      <c r="BY173" s="42">
        <v>8.6555133488474309E-2</v>
      </c>
      <c r="BZ173" s="42">
        <v>0</v>
      </c>
      <c r="CA173" s="42">
        <v>0.88567362924624859</v>
      </c>
      <c r="CB173" s="42">
        <v>1.7595438679694211</v>
      </c>
      <c r="CC173" s="42">
        <v>1.4938303849575472</v>
      </c>
      <c r="CD173" s="42">
        <v>2.4046297278508388E-2</v>
      </c>
      <c r="CE173" s="42">
        <v>4.9618684879303174</v>
      </c>
      <c r="CF173" s="42">
        <v>0</v>
      </c>
      <c r="CG173" s="42">
        <v>0</v>
      </c>
      <c r="CH173" s="42">
        <v>0</v>
      </c>
      <c r="CI173" s="42">
        <v>1.5881425112196201</v>
      </c>
      <c r="CJ173" s="42">
        <v>0.41185748878037987</v>
      </c>
      <c r="CK173" s="42">
        <v>2</v>
      </c>
      <c r="CL173" s="42">
        <v>0.33850476821062914</v>
      </c>
      <c r="CM173" s="42">
        <v>0.18298708625509968</v>
      </c>
      <c r="CN173" s="42">
        <v>0.52149185446572877</v>
      </c>
      <c r="CO173" s="24" t="s">
        <v>622</v>
      </c>
      <c r="CP173" s="24" t="s">
        <v>624</v>
      </c>
      <c r="CQ173" s="40">
        <v>0.54083659953551599</v>
      </c>
      <c r="CR173" s="42">
        <v>1.3520707156159868</v>
      </c>
      <c r="CS173" s="40">
        <v>0.35705580184039887</v>
      </c>
      <c r="CT173" s="40" t="s">
        <v>606</v>
      </c>
      <c r="CU173" s="40"/>
    </row>
    <row r="174" spans="1:99" s="43" customFormat="1" ht="10.5" customHeight="1">
      <c r="A174" s="25">
        <v>1395</v>
      </c>
      <c r="B174" s="30" t="s">
        <v>276</v>
      </c>
      <c r="C174" s="25"/>
      <c r="D174" s="25">
        <v>2000</v>
      </c>
      <c r="E174" s="25">
        <v>1025</v>
      </c>
      <c r="F174" s="30" t="s">
        <v>275</v>
      </c>
      <c r="G174" s="26">
        <v>37.94</v>
      </c>
      <c r="H174" s="26">
        <v>2.0699999999999998</v>
      </c>
      <c r="I174" s="26">
        <v>13.11</v>
      </c>
      <c r="J174" s="26">
        <v>8.64</v>
      </c>
      <c r="K174" s="26"/>
      <c r="L174" s="26">
        <v>5.0199999999999996</v>
      </c>
      <c r="M174" s="26">
        <v>7.1</v>
      </c>
      <c r="N174" s="26">
        <v>5.2</v>
      </c>
      <c r="O174" s="26">
        <v>2.6</v>
      </c>
      <c r="P174" s="26"/>
      <c r="Q174" s="26">
        <f t="shared" si="102"/>
        <v>81.679999999999993</v>
      </c>
      <c r="R174" s="26"/>
      <c r="S174" s="26">
        <f t="shared" si="141"/>
        <v>46.449559255631733</v>
      </c>
      <c r="T174" s="26">
        <f t="shared" si="150"/>
        <v>2.5342801175318317</v>
      </c>
      <c r="U174" s="26">
        <f t="shared" si="142"/>
        <v>16.050440744368267</v>
      </c>
      <c r="V174" s="26">
        <f t="shared" si="143"/>
        <v>10.577864838393733</v>
      </c>
      <c r="W174" s="26">
        <f t="shared" si="144"/>
        <v>0</v>
      </c>
      <c r="X174" s="26">
        <f t="shared" si="145"/>
        <v>6.1459353574926547</v>
      </c>
      <c r="Y174" s="26">
        <f t="shared" si="146"/>
        <v>8.6924583741429977</v>
      </c>
      <c r="Z174" s="26">
        <f t="shared" si="147"/>
        <v>6.3663075416258579</v>
      </c>
      <c r="AA174" s="26">
        <f t="shared" si="148"/>
        <v>3.1831537708129289</v>
      </c>
      <c r="AB174" s="26">
        <f t="shared" si="149"/>
        <v>0</v>
      </c>
      <c r="AC174" s="26">
        <f t="shared" si="113"/>
        <v>100.00000000000003</v>
      </c>
      <c r="AD174" s="26"/>
      <c r="AE174" s="42">
        <f t="shared" si="114"/>
        <v>0.63144615149048922</v>
      </c>
      <c r="AF174" s="42">
        <f t="shared" si="115"/>
        <v>2.5918478247259777E-2</v>
      </c>
      <c r="AG174" s="42">
        <f t="shared" si="116"/>
        <v>0.25715645222015465</v>
      </c>
      <c r="AH174" s="42">
        <f t="shared" si="117"/>
        <v>0.12025989499529541</v>
      </c>
      <c r="AI174" s="42">
        <f t="shared" si="118"/>
        <v>0</v>
      </c>
      <c r="AJ174" s="42">
        <f t="shared" si="119"/>
        <v>0.12455215807703376</v>
      </c>
      <c r="AK174" s="42">
        <f t="shared" si="120"/>
        <v>0.12661072018317537</v>
      </c>
      <c r="AL174" s="42">
        <f t="shared" si="121"/>
        <v>0.16779893299240031</v>
      </c>
      <c r="AM174" s="42">
        <f t="shared" si="122"/>
        <v>5.5204042634506775E-2</v>
      </c>
      <c r="AN174" s="42">
        <f t="shared" si="123"/>
        <v>0</v>
      </c>
      <c r="AO174" s="42">
        <f t="shared" si="124"/>
        <v>1.5089468308403153</v>
      </c>
      <c r="AP174" s="42">
        <f t="shared" si="125"/>
        <v>0.41846812530753258</v>
      </c>
      <c r="AQ174" s="42">
        <f t="shared" si="126"/>
        <v>1.7176535128693746E-2</v>
      </c>
      <c r="AR174" s="42">
        <f t="shared" si="127"/>
        <v>0.17042114868749031</v>
      </c>
      <c r="AS174" s="42">
        <f t="shared" si="128"/>
        <v>7.9697900905046498E-2</v>
      </c>
      <c r="AT174" s="42">
        <f t="shared" si="129"/>
        <v>0</v>
      </c>
      <c r="AU174" s="42">
        <f t="shared" si="130"/>
        <v>8.2542443200382398E-2</v>
      </c>
      <c r="AV174" s="42">
        <f t="shared" si="131"/>
        <v>8.3906680868713779E-2</v>
      </c>
      <c r="AW174" s="42">
        <f t="shared" si="132"/>
        <v>0.11120268094466589</v>
      </c>
      <c r="AX174" s="42">
        <f t="shared" si="133"/>
        <v>3.6584484957474794E-2</v>
      </c>
      <c r="AY174" s="42">
        <f t="shared" si="134"/>
        <v>0</v>
      </c>
      <c r="AZ174" s="42">
        <f t="shared" si="135"/>
        <v>0.56625529120967322</v>
      </c>
      <c r="BA174" s="42">
        <f t="shared" si="136"/>
        <v>0.96553842865505679</v>
      </c>
      <c r="BB174" s="42">
        <f t="shared" si="137"/>
        <v>0.50876644558115403</v>
      </c>
      <c r="BC174" s="42"/>
      <c r="BD174" s="25">
        <v>1395</v>
      </c>
      <c r="BE174" s="122">
        <v>42.37</v>
      </c>
      <c r="BF174" s="122">
        <v>2.2400000000000002</v>
      </c>
      <c r="BG174" s="122">
        <v>13.34</v>
      </c>
      <c r="BH174" s="122">
        <v>0.26</v>
      </c>
      <c r="BI174" s="122">
        <v>7.76</v>
      </c>
      <c r="BJ174" s="122">
        <v>14.79</v>
      </c>
      <c r="BK174" s="122">
        <v>11.03</v>
      </c>
      <c r="BL174" s="122">
        <v>0</v>
      </c>
      <c r="BM174" s="122">
        <v>2.2599999999999998</v>
      </c>
      <c r="BN174" s="122">
        <v>1.71</v>
      </c>
      <c r="BO174" s="122">
        <v>0</v>
      </c>
      <c r="BP174" s="122">
        <v>0</v>
      </c>
      <c r="BQ174" s="122">
        <v>0</v>
      </c>
      <c r="BR174" s="122">
        <f t="shared" si="138"/>
        <v>95.759999999999991</v>
      </c>
      <c r="BS174" s="122"/>
      <c r="BT174" s="42">
        <v>6.1977131052569465</v>
      </c>
      <c r="BU174" s="42">
        <v>1.8022868947430535</v>
      </c>
      <c r="BV174" s="42">
        <v>0</v>
      </c>
      <c r="BW174" s="42">
        <v>8</v>
      </c>
      <c r="BX174" s="42">
        <v>0.4973211316907169</v>
      </c>
      <c r="BY174" s="42">
        <v>0.24647181464989046</v>
      </c>
      <c r="BZ174" s="42">
        <v>3.0067080290659128E-2</v>
      </c>
      <c r="CA174" s="42">
        <v>0.46974733834940707</v>
      </c>
      <c r="CB174" s="42">
        <v>3.2244697316303448</v>
      </c>
      <c r="CC174" s="42">
        <v>0.47954139459901735</v>
      </c>
      <c r="CD174" s="42">
        <v>0</v>
      </c>
      <c r="CE174" s="42">
        <v>4.9476184912100365</v>
      </c>
      <c r="CF174" s="42">
        <v>0</v>
      </c>
      <c r="CG174" s="42">
        <v>0</v>
      </c>
      <c r="CH174" s="42">
        <v>0</v>
      </c>
      <c r="CI174" s="42">
        <v>1.7285041881498755</v>
      </c>
      <c r="CJ174" s="42">
        <v>0.2714958118501245</v>
      </c>
      <c r="CK174" s="42">
        <v>2</v>
      </c>
      <c r="CL174" s="42">
        <v>0.36941382040947801</v>
      </c>
      <c r="CM174" s="42">
        <v>0.31905272413306451</v>
      </c>
      <c r="CN174" s="42">
        <v>0.68846654454254252</v>
      </c>
      <c r="CO174" s="24" t="s">
        <v>622</v>
      </c>
      <c r="CP174" s="24" t="s">
        <v>678</v>
      </c>
      <c r="CQ174" s="40">
        <v>0.87053456961745568</v>
      </c>
      <c r="CR174" s="42">
        <v>0.29434257534451036</v>
      </c>
      <c r="CS174" s="40">
        <v>0.30484812060200833</v>
      </c>
      <c r="CT174" s="40" t="s">
        <v>606</v>
      </c>
      <c r="CU174" s="40"/>
    </row>
    <row r="175" spans="1:99" s="43" customFormat="1" ht="10.5" customHeight="1">
      <c r="A175" s="12">
        <v>42</v>
      </c>
      <c r="B175" s="13" t="s">
        <v>39</v>
      </c>
      <c r="C175" s="86">
        <v>1.5</v>
      </c>
      <c r="D175" s="25">
        <f t="shared" ref="D175:D209" si="151">C175*1000</f>
        <v>1500</v>
      </c>
      <c r="E175" s="12">
        <v>900</v>
      </c>
      <c r="F175" s="14" t="s">
        <v>38</v>
      </c>
      <c r="G175" s="15">
        <v>63.700000762939403</v>
      </c>
      <c r="H175" s="15">
        <v>0.60000002384185802</v>
      </c>
      <c r="I175" s="15">
        <v>19.200000762939499</v>
      </c>
      <c r="J175" s="15">
        <v>3.7000000476837198</v>
      </c>
      <c r="K175" s="15">
        <v>0.10000000149011599</v>
      </c>
      <c r="L175" s="15">
        <v>1</v>
      </c>
      <c r="M175" s="15">
        <v>5.1999998092651403</v>
      </c>
      <c r="N175" s="15">
        <v>4.0999999046325701</v>
      </c>
      <c r="O175" s="15">
        <v>2.2999999523162802</v>
      </c>
      <c r="P175" s="15"/>
      <c r="Q175" s="26">
        <f t="shared" si="102"/>
        <v>99.900001265108585</v>
      </c>
      <c r="R175" s="26"/>
      <c r="S175" s="26">
        <f t="shared" si="141"/>
        <v>63.763763719978527</v>
      </c>
      <c r="T175" s="26">
        <f t="shared" si="150"/>
        <v>0.60060061686046851</v>
      </c>
      <c r="U175" s="26">
        <f t="shared" si="142"/>
        <v>19.219219739535035</v>
      </c>
      <c r="V175" s="26">
        <f t="shared" si="143"/>
        <v>3.7037037045323786</v>
      </c>
      <c r="W175" s="26">
        <f t="shared" si="144"/>
        <v>0.10010010032406509</v>
      </c>
      <c r="X175" s="26">
        <f t="shared" si="145"/>
        <v>1.0010009883245752</v>
      </c>
      <c r="Y175" s="26">
        <f t="shared" si="146"/>
        <v>5.2052049483620078</v>
      </c>
      <c r="Z175" s="26">
        <f t="shared" si="147"/>
        <v>4.1041039566678661</v>
      </c>
      <c r="AA175" s="26">
        <f t="shared" si="148"/>
        <v>2.302302225415072</v>
      </c>
      <c r="AB175" s="26">
        <f t="shared" si="149"/>
        <v>0</v>
      </c>
      <c r="AC175" s="26">
        <f t="shared" si="113"/>
        <v>100.00000000000001</v>
      </c>
      <c r="AD175" s="26"/>
      <c r="AE175" s="42">
        <f t="shared" si="114"/>
        <v>1.0601771305139513</v>
      </c>
      <c r="AF175" s="42">
        <f t="shared" si="115"/>
        <v>7.5126026890340808E-3</v>
      </c>
      <c r="AG175" s="42">
        <f t="shared" si="116"/>
        <v>0.37661358343415591</v>
      </c>
      <c r="AH175" s="42">
        <f t="shared" si="117"/>
        <v>5.1500187177897234E-2</v>
      </c>
      <c r="AI175" s="42">
        <f t="shared" si="118"/>
        <v>1.4096926644502821E-3</v>
      </c>
      <c r="AJ175" s="42">
        <f t="shared" si="119"/>
        <v>2.4811186867935014E-2</v>
      </c>
      <c r="AK175" s="42">
        <f t="shared" si="120"/>
        <v>9.2728974761047051E-2</v>
      </c>
      <c r="AL175" s="42">
        <f t="shared" si="121"/>
        <v>0.13230300178197851</v>
      </c>
      <c r="AM175" s="42">
        <f t="shared" si="122"/>
        <v>4.8834344395012108E-2</v>
      </c>
      <c r="AN175" s="42">
        <f t="shared" si="123"/>
        <v>0</v>
      </c>
      <c r="AO175" s="42">
        <f t="shared" si="124"/>
        <v>1.7958907042854617</v>
      </c>
      <c r="AP175" s="42">
        <f t="shared" si="125"/>
        <v>0.59033499532242872</v>
      </c>
      <c r="AQ175" s="42">
        <f t="shared" si="126"/>
        <v>4.1832182053768967E-3</v>
      </c>
      <c r="AR175" s="42">
        <f t="shared" si="127"/>
        <v>0.20970852097817427</v>
      </c>
      <c r="AS175" s="42">
        <f t="shared" si="128"/>
        <v>2.8676682303106982E-2</v>
      </c>
      <c r="AT175" s="42">
        <f t="shared" si="129"/>
        <v>7.849545972293243E-4</v>
      </c>
      <c r="AU175" s="42">
        <f t="shared" si="130"/>
        <v>1.3815532765289712E-2</v>
      </c>
      <c r="AV175" s="42">
        <f t="shared" si="131"/>
        <v>5.1633974461681678E-2</v>
      </c>
      <c r="AW175" s="42">
        <f t="shared" si="132"/>
        <v>7.3669851659830518E-2</v>
      </c>
      <c r="AX175" s="42">
        <f t="shared" si="133"/>
        <v>2.719226970688176E-2</v>
      </c>
      <c r="AY175" s="42">
        <f t="shared" si="134"/>
        <v>0</v>
      </c>
      <c r="AZ175" s="42">
        <f t="shared" si="135"/>
        <v>0.69119711668914097</v>
      </c>
      <c r="BA175" s="42">
        <f t="shared" si="136"/>
        <v>2.0756841440928415</v>
      </c>
      <c r="BB175" s="42">
        <f t="shared" si="137"/>
        <v>0.32513091499353075</v>
      </c>
      <c r="BD175" s="12">
        <v>42</v>
      </c>
      <c r="BE175" s="122">
        <v>40.330001831054702</v>
      </c>
      <c r="BF175" s="122">
        <v>1.78999996185303</v>
      </c>
      <c r="BG175" s="122">
        <v>16.870000839233398</v>
      </c>
      <c r="BH175" s="122">
        <v>9.9999997764825804E-3</v>
      </c>
      <c r="BI175" s="122">
        <v>13.5900001525879</v>
      </c>
      <c r="BJ175" s="122">
        <v>10.3999996185303</v>
      </c>
      <c r="BK175" s="122">
        <v>10.319999694824199</v>
      </c>
      <c r="BL175" s="122">
        <v>0.17000000178813901</v>
      </c>
      <c r="BM175" s="122">
        <v>2.4300000667571999</v>
      </c>
      <c r="BN175" s="122">
        <v>1.1100000143051101</v>
      </c>
      <c r="BO175" s="122">
        <v>0</v>
      </c>
      <c r="BP175" s="122">
        <v>0</v>
      </c>
      <c r="BQ175" s="122">
        <v>0</v>
      </c>
      <c r="BR175" s="122">
        <f t="shared" si="138"/>
        <v>97.020002180710478</v>
      </c>
      <c r="BS175" s="122"/>
      <c r="BT175" s="42">
        <v>5.9043512540256708</v>
      </c>
      <c r="BU175" s="42">
        <v>2.0956487459743292</v>
      </c>
      <c r="BV175" s="42">
        <v>0</v>
      </c>
      <c r="BW175" s="42">
        <v>8</v>
      </c>
      <c r="BX175" s="42">
        <v>0.81496134087490724</v>
      </c>
      <c r="BY175" s="42">
        <v>0.19712568052673343</v>
      </c>
      <c r="BZ175" s="42">
        <v>1.1574142879354949E-3</v>
      </c>
      <c r="CA175" s="42">
        <v>0.81597458104229759</v>
      </c>
      <c r="CB175" s="42">
        <v>2.2693129608894229</v>
      </c>
      <c r="CC175" s="42">
        <v>0.84792459349801241</v>
      </c>
      <c r="CD175" s="42">
        <v>2.107810725892836E-2</v>
      </c>
      <c r="CE175" s="42">
        <v>4.9675346783782377</v>
      </c>
      <c r="CF175" s="42">
        <v>0</v>
      </c>
      <c r="CG175" s="42">
        <v>0</v>
      </c>
      <c r="CH175" s="42">
        <v>0</v>
      </c>
      <c r="CI175" s="42">
        <v>1.6186224058183827</v>
      </c>
      <c r="CJ175" s="42">
        <v>0.38137759418161732</v>
      </c>
      <c r="CK175" s="42">
        <v>2</v>
      </c>
      <c r="CL175" s="42">
        <v>0.30833091599614515</v>
      </c>
      <c r="CM175" s="42">
        <v>0.20728137014471584</v>
      </c>
      <c r="CN175" s="42">
        <v>0.51561228614086096</v>
      </c>
      <c r="CO175" s="24" t="s">
        <v>622</v>
      </c>
      <c r="CP175" s="24" t="s">
        <v>624</v>
      </c>
      <c r="CQ175" s="40">
        <v>0.72798845814475088</v>
      </c>
      <c r="CR175" s="42">
        <v>0.73307038737245045</v>
      </c>
      <c r="CS175" s="40">
        <v>0.35317049053859401</v>
      </c>
      <c r="CT175" s="40" t="s">
        <v>606</v>
      </c>
      <c r="CU175" s="40"/>
    </row>
    <row r="176" spans="1:99" s="43" customFormat="1" ht="10.5" customHeight="1">
      <c r="A176" s="12">
        <v>1684</v>
      </c>
      <c r="B176" s="13" t="s">
        <v>6</v>
      </c>
      <c r="C176" s="86">
        <v>1.5</v>
      </c>
      <c r="D176" s="25">
        <f t="shared" si="151"/>
        <v>1500</v>
      </c>
      <c r="E176" s="12">
        <v>900</v>
      </c>
      <c r="F176" s="14" t="s">
        <v>49</v>
      </c>
      <c r="G176" s="15">
        <v>58.37</v>
      </c>
      <c r="H176" s="15">
        <v>0.48</v>
      </c>
      <c r="I176" s="15">
        <v>16.010000000000002</v>
      </c>
      <c r="J176" s="15">
        <v>3.81</v>
      </c>
      <c r="K176" s="15">
        <v>0.11</v>
      </c>
      <c r="L176" s="15">
        <v>1.06</v>
      </c>
      <c r="M176" s="15">
        <v>4.96</v>
      </c>
      <c r="N176" s="15">
        <v>3.27</v>
      </c>
      <c r="O176" s="15">
        <v>1.29</v>
      </c>
      <c r="P176" s="15"/>
      <c r="Q176" s="26">
        <f t="shared" si="102"/>
        <v>89.36</v>
      </c>
      <c r="R176" s="26"/>
      <c r="S176" s="26">
        <f t="shared" si="141"/>
        <v>65.320053715308859</v>
      </c>
      <c r="T176" s="26">
        <f t="shared" si="150"/>
        <v>0.53715308863025957</v>
      </c>
      <c r="U176" s="26">
        <f t="shared" si="142"/>
        <v>17.916293643688451</v>
      </c>
      <c r="V176" s="26">
        <f t="shared" si="143"/>
        <v>4.263652641002686</v>
      </c>
      <c r="W176" s="26">
        <f t="shared" si="144"/>
        <v>0.12309758281110117</v>
      </c>
      <c r="X176" s="26">
        <f t="shared" si="145"/>
        <v>1.1862130707251566</v>
      </c>
      <c r="Y176" s="26">
        <f t="shared" si="146"/>
        <v>5.5505819158460161</v>
      </c>
      <c r="Z176" s="26">
        <f t="shared" si="147"/>
        <v>3.6593554162936437</v>
      </c>
      <c r="AA176" s="26">
        <f t="shared" si="148"/>
        <v>1.4435989256938226</v>
      </c>
      <c r="AB176" s="26">
        <f t="shared" si="149"/>
        <v>0</v>
      </c>
      <c r="AC176" s="26">
        <f t="shared" si="113"/>
        <v>99.999999999999986</v>
      </c>
      <c r="AD176" s="26"/>
      <c r="AE176" s="42">
        <f t="shared" si="114"/>
        <v>0.97146842020294821</v>
      </c>
      <c r="AF176" s="42">
        <f t="shared" si="115"/>
        <v>6.0100819124080645E-3</v>
      </c>
      <c r="AG176" s="42">
        <f t="shared" si="116"/>
        <v>0.31404079329097456</v>
      </c>
      <c r="AH176" s="42">
        <f t="shared" si="117"/>
        <v>5.3031273140286515E-2</v>
      </c>
      <c r="AI176" s="42">
        <f t="shared" si="118"/>
        <v>1.5506619077886492E-3</v>
      </c>
      <c r="AJ176" s="42">
        <f t="shared" si="119"/>
        <v>2.6299858080011115E-2</v>
      </c>
      <c r="AK176" s="42">
        <f t="shared" si="120"/>
        <v>8.8449179170218301E-2</v>
      </c>
      <c r="AL176" s="42">
        <f t="shared" si="121"/>
        <v>0.10551971363175944</v>
      </c>
      <c r="AM176" s="42">
        <f t="shared" si="122"/>
        <v>2.738969807635144E-2</v>
      </c>
      <c r="AN176" s="42">
        <f t="shared" si="123"/>
        <v>0</v>
      </c>
      <c r="AO176" s="42">
        <f t="shared" si="124"/>
        <v>1.5937596794127462</v>
      </c>
      <c r="AP176" s="42">
        <f t="shared" si="125"/>
        <v>0.60954511069128436</v>
      </c>
      <c r="AQ176" s="42">
        <f t="shared" si="126"/>
        <v>3.7710088854943325E-3</v>
      </c>
      <c r="AR176" s="42">
        <f t="shared" si="127"/>
        <v>0.19704400691495055</v>
      </c>
      <c r="AS176" s="42">
        <f t="shared" si="128"/>
        <v>3.3274322236478582E-2</v>
      </c>
      <c r="AT176" s="42">
        <f t="shared" si="129"/>
        <v>9.7295842517488131E-4</v>
      </c>
      <c r="AU176" s="42">
        <f t="shared" si="130"/>
        <v>1.6501771515327734E-2</v>
      </c>
      <c r="AV176" s="42">
        <f t="shared" si="131"/>
        <v>5.5497187131004114E-2</v>
      </c>
      <c r="AW176" s="42">
        <f t="shared" si="132"/>
        <v>6.6208045663848372E-2</v>
      </c>
      <c r="AX176" s="42">
        <f t="shared" si="133"/>
        <v>1.718558853643715E-2</v>
      </c>
      <c r="AY176" s="42">
        <f t="shared" si="134"/>
        <v>0</v>
      </c>
      <c r="AZ176" s="42">
        <f t="shared" si="135"/>
        <v>0.69293874489156992</v>
      </c>
      <c r="BA176" s="42">
        <f t="shared" si="136"/>
        <v>2.0164090992031736</v>
      </c>
      <c r="BB176" s="42">
        <f t="shared" si="137"/>
        <v>0.33152001837687201</v>
      </c>
      <c r="BD176" s="12">
        <v>1684</v>
      </c>
      <c r="BE176" s="122">
        <v>42.97</v>
      </c>
      <c r="BF176" s="122">
        <v>1.53</v>
      </c>
      <c r="BG176" s="122">
        <v>13.88</v>
      </c>
      <c r="BH176" s="122">
        <v>0.01</v>
      </c>
      <c r="BI176" s="122">
        <v>13.6</v>
      </c>
      <c r="BJ176" s="122">
        <v>11.55</v>
      </c>
      <c r="BK176" s="122">
        <v>11.11</v>
      </c>
      <c r="BL176" s="122">
        <v>0.23</v>
      </c>
      <c r="BM176" s="122">
        <v>2.38</v>
      </c>
      <c r="BN176" s="122">
        <v>0.6</v>
      </c>
      <c r="BO176" s="122">
        <v>0</v>
      </c>
      <c r="BP176" s="122">
        <v>0</v>
      </c>
      <c r="BQ176" s="122">
        <v>0</v>
      </c>
      <c r="BR176" s="122">
        <f t="shared" si="138"/>
        <v>97.859999999999985</v>
      </c>
      <c r="BS176" s="122"/>
      <c r="BT176" s="42">
        <v>6.2174392084295178</v>
      </c>
      <c r="BU176" s="42">
        <v>1.7825607915704822</v>
      </c>
      <c r="BV176" s="42">
        <v>0</v>
      </c>
      <c r="BW176" s="42">
        <v>8</v>
      </c>
      <c r="BX176" s="42">
        <v>0.58423420000340531</v>
      </c>
      <c r="BY176" s="42">
        <v>0.16652669556290009</v>
      </c>
      <c r="BZ176" s="42">
        <v>1.1439080034598792E-3</v>
      </c>
      <c r="CA176" s="42">
        <v>0.80813193760116064</v>
      </c>
      <c r="CB176" s="42">
        <v>2.4908369753160069</v>
      </c>
      <c r="CC176" s="42">
        <v>0.83756061060582176</v>
      </c>
      <c r="CD176" s="42">
        <v>2.8184658029707804E-2</v>
      </c>
      <c r="CE176" s="42">
        <v>4.9166189851224624</v>
      </c>
      <c r="CF176" s="42">
        <v>0</v>
      </c>
      <c r="CG176" s="42">
        <v>0</v>
      </c>
      <c r="CH176" s="42">
        <v>0</v>
      </c>
      <c r="CI176" s="42">
        <v>1.7221943967756628</v>
      </c>
      <c r="CJ176" s="42">
        <v>0.27780560322433723</v>
      </c>
      <c r="CK176" s="42">
        <v>2</v>
      </c>
      <c r="CL176" s="42">
        <v>0.38982848948636084</v>
      </c>
      <c r="CM176" s="42">
        <v>0.11073649832969959</v>
      </c>
      <c r="CN176" s="42">
        <v>0.5005649878160604</v>
      </c>
      <c r="CO176" s="24" t="s">
        <v>622</v>
      </c>
      <c r="CP176" s="24" t="s">
        <v>624</v>
      </c>
      <c r="CQ176" s="40">
        <v>0.74835920619926422</v>
      </c>
      <c r="CR176" s="42">
        <v>0.66056637406944463</v>
      </c>
      <c r="CS176" s="40">
        <v>0.32759541420958738</v>
      </c>
      <c r="CT176" s="40" t="s">
        <v>606</v>
      </c>
      <c r="CU176" s="40"/>
    </row>
    <row r="177" spans="1:99" s="43" customFormat="1" ht="10.5" customHeight="1">
      <c r="A177" s="16">
        <v>8</v>
      </c>
      <c r="B177" s="17" t="s">
        <v>176</v>
      </c>
      <c r="C177" s="85">
        <v>0.5</v>
      </c>
      <c r="D177" s="25">
        <f t="shared" si="151"/>
        <v>500</v>
      </c>
      <c r="E177" s="16">
        <v>975</v>
      </c>
      <c r="F177" s="17" t="s">
        <v>174</v>
      </c>
      <c r="G177" s="18">
        <v>63.5</v>
      </c>
      <c r="H177" s="18">
        <v>0.34999999403953502</v>
      </c>
      <c r="I177" s="18">
        <v>18.899999618530298</v>
      </c>
      <c r="J177" s="18">
        <v>6.6680854736068511</v>
      </c>
      <c r="K177" s="18"/>
      <c r="L177" s="18">
        <v>2.96000003814697</v>
      </c>
      <c r="M177" s="18">
        <v>5.3000001907348597</v>
      </c>
      <c r="N177" s="18">
        <v>4.4400000572204599</v>
      </c>
      <c r="O177" s="18">
        <v>0.74000000953674305</v>
      </c>
      <c r="P177" s="18">
        <v>0.86000001430511497</v>
      </c>
      <c r="Q177" s="26">
        <f t="shared" si="102"/>
        <v>103.71808539612084</v>
      </c>
      <c r="R177" s="26"/>
      <c r="S177" s="26">
        <f t="shared" si="141"/>
        <v>61.223652323970647</v>
      </c>
      <c r="T177" s="26">
        <f t="shared" si="150"/>
        <v>0.33745319603887075</v>
      </c>
      <c r="U177" s="26">
        <f t="shared" si="142"/>
        <v>18.22247252863113</v>
      </c>
      <c r="V177" s="26">
        <f t="shared" si="143"/>
        <v>6.4290479795688986</v>
      </c>
      <c r="W177" s="26">
        <f t="shared" si="144"/>
        <v>0</v>
      </c>
      <c r="X177" s="26">
        <f t="shared" si="145"/>
        <v>2.8538899718811015</v>
      </c>
      <c r="Y177" s="26">
        <f t="shared" si="146"/>
        <v>5.1100058109374675</v>
      </c>
      <c r="Z177" s="26">
        <f t="shared" si="147"/>
        <v>4.2808349578216571</v>
      </c>
      <c r="AA177" s="26">
        <f t="shared" si="148"/>
        <v>0.71347249297027593</v>
      </c>
      <c r="AB177" s="26">
        <f t="shared" si="149"/>
        <v>0.82917073817993936</v>
      </c>
      <c r="AC177" s="26">
        <f t="shared" si="113"/>
        <v>99.999999999999986</v>
      </c>
      <c r="AD177" s="26"/>
      <c r="AE177" s="42">
        <f t="shared" si="114"/>
        <v>1.0568484612452838</v>
      </c>
      <c r="AF177" s="42">
        <f t="shared" si="115"/>
        <v>4.3823513198332081E-3</v>
      </c>
      <c r="AG177" s="42">
        <f t="shared" si="116"/>
        <v>0.37072897397891136</v>
      </c>
      <c r="AH177" s="42">
        <f t="shared" si="117"/>
        <v>9.2812877184677608E-2</v>
      </c>
      <c r="AI177" s="42">
        <f t="shared" si="118"/>
        <v>0</v>
      </c>
      <c r="AJ177" s="42">
        <f t="shared" si="119"/>
        <v>7.3441114075559241E-2</v>
      </c>
      <c r="AK177" s="42">
        <f t="shared" si="120"/>
        <v>9.4512231143648942E-2</v>
      </c>
      <c r="AL177" s="42">
        <f t="shared" si="121"/>
        <v>0.14327447540149799</v>
      </c>
      <c r="AM177" s="42">
        <f t="shared" si="122"/>
        <v>1.5711920029231455E-2</v>
      </c>
      <c r="AN177" s="42">
        <f t="shared" si="123"/>
        <v>1.2117410581332973E-2</v>
      </c>
      <c r="AO177" s="42">
        <f t="shared" si="124"/>
        <v>1.8638298149599766</v>
      </c>
      <c r="AP177" s="42">
        <f t="shared" si="125"/>
        <v>0.56703055867146235</v>
      </c>
      <c r="AQ177" s="42">
        <f t="shared" si="126"/>
        <v>2.3512615179016832E-3</v>
      </c>
      <c r="AR177" s="42">
        <f t="shared" si="127"/>
        <v>0.19890709495216027</v>
      </c>
      <c r="AS177" s="42">
        <f t="shared" si="128"/>
        <v>4.9796862588911125E-2</v>
      </c>
      <c r="AT177" s="42">
        <f t="shared" si="129"/>
        <v>0</v>
      </c>
      <c r="AU177" s="42">
        <f t="shared" si="130"/>
        <v>3.9403336874475475E-2</v>
      </c>
      <c r="AV177" s="42">
        <f t="shared" si="131"/>
        <v>5.0708616411782467E-2</v>
      </c>
      <c r="AW177" s="42">
        <f t="shared" si="132"/>
        <v>7.6871007348154594E-2</v>
      </c>
      <c r="AX177" s="42">
        <f t="shared" si="133"/>
        <v>8.4299113058070967E-3</v>
      </c>
      <c r="AY177" s="42">
        <f t="shared" si="134"/>
        <v>6.5013503293449458E-3</v>
      </c>
      <c r="AZ177" s="42">
        <f t="shared" si="135"/>
        <v>0.65233147732542396</v>
      </c>
      <c r="BA177" s="42">
        <f t="shared" si="136"/>
        <v>1.2637727293895336</v>
      </c>
      <c r="BB177" s="42">
        <f t="shared" si="137"/>
        <v>0.4417404569891023</v>
      </c>
      <c r="BD177" s="16">
        <v>8</v>
      </c>
      <c r="BE177" s="122">
        <v>44.700000762939403</v>
      </c>
      <c r="BF177" s="122">
        <v>1.70000004768372</v>
      </c>
      <c r="BG177" s="122">
        <v>11.800000190734901</v>
      </c>
      <c r="BH177" s="122"/>
      <c r="BI177" s="122">
        <v>8.3999996185302699</v>
      </c>
      <c r="BJ177" s="122">
        <v>15.300000190734901</v>
      </c>
      <c r="BK177" s="122">
        <v>12</v>
      </c>
      <c r="BL177" s="122"/>
      <c r="BM177" s="122">
        <v>2.2000000476837198</v>
      </c>
      <c r="BN177" s="122">
        <v>0.20000000298023199</v>
      </c>
      <c r="BO177" s="122">
        <v>0</v>
      </c>
      <c r="BP177" s="122">
        <v>0</v>
      </c>
      <c r="BQ177" s="122">
        <v>0</v>
      </c>
      <c r="BR177" s="122">
        <f t="shared" si="138"/>
        <v>96.300000861287145</v>
      </c>
      <c r="BS177" s="122"/>
      <c r="BT177" s="42">
        <v>6.4458259752109388</v>
      </c>
      <c r="BU177" s="42">
        <v>1.5541740247890612</v>
      </c>
      <c r="BV177" s="42">
        <v>0</v>
      </c>
      <c r="BW177" s="42">
        <v>8</v>
      </c>
      <c r="BX177" s="42">
        <v>0.45111991600946233</v>
      </c>
      <c r="BY177" s="42">
        <v>0.18440225126279333</v>
      </c>
      <c r="BZ177" s="42">
        <v>0</v>
      </c>
      <c r="CA177" s="42">
        <v>0.50092876555864763</v>
      </c>
      <c r="CB177" s="42">
        <v>3.2883619005124847</v>
      </c>
      <c r="CC177" s="42">
        <v>0.51208165385119919</v>
      </c>
      <c r="CD177" s="42">
        <v>0</v>
      </c>
      <c r="CE177" s="42">
        <v>4.9368944871945875</v>
      </c>
      <c r="CF177" s="42">
        <v>0</v>
      </c>
      <c r="CG177" s="42">
        <v>0</v>
      </c>
      <c r="CH177" s="42">
        <v>0</v>
      </c>
      <c r="CI177" s="42">
        <v>1.8538483756705768</v>
      </c>
      <c r="CJ177" s="42">
        <v>0.14615162432942319</v>
      </c>
      <c r="CK177" s="42">
        <v>2</v>
      </c>
      <c r="CL177" s="42">
        <v>0.46889648915555993</v>
      </c>
      <c r="CM177" s="42">
        <v>3.6787001480055363E-2</v>
      </c>
      <c r="CN177" s="42">
        <v>0.50568349063561524</v>
      </c>
      <c r="CO177" s="24" t="s">
        <v>622</v>
      </c>
      <c r="CP177" s="24" t="s">
        <v>624</v>
      </c>
      <c r="CQ177" s="40">
        <v>0.86525739784683153</v>
      </c>
      <c r="CR177" s="42">
        <v>0.30799762544614645</v>
      </c>
      <c r="CS177" s="40">
        <v>0.24371282769721178</v>
      </c>
      <c r="CT177" s="40" t="s">
        <v>606</v>
      </c>
      <c r="CU177" s="40"/>
    </row>
    <row r="178" spans="1:99" s="43" customFormat="1" ht="10.5" customHeight="1">
      <c r="A178" s="16">
        <v>1639</v>
      </c>
      <c r="B178" s="17" t="s">
        <v>135</v>
      </c>
      <c r="C178" s="85">
        <v>0.79999998211860701</v>
      </c>
      <c r="D178" s="25">
        <f t="shared" si="151"/>
        <v>799.99998211860702</v>
      </c>
      <c r="E178" s="16">
        <v>900</v>
      </c>
      <c r="F178" s="17" t="s">
        <v>133</v>
      </c>
      <c r="G178" s="18">
        <v>64.550003051757798</v>
      </c>
      <c r="H178" s="18"/>
      <c r="I178" s="18">
        <v>16.389999389648398</v>
      </c>
      <c r="J178" s="18">
        <v>1</v>
      </c>
      <c r="K178" s="18"/>
      <c r="L178" s="18">
        <v>0.64999997615814198</v>
      </c>
      <c r="M178" s="18">
        <v>2.4000000953674299</v>
      </c>
      <c r="N178" s="18">
        <v>3.5499999523162802</v>
      </c>
      <c r="O178" s="18">
        <v>4.21000003814697</v>
      </c>
      <c r="P178" s="18"/>
      <c r="Q178" s="26">
        <f t="shared" si="102"/>
        <v>92.750002503395024</v>
      </c>
      <c r="R178" s="26"/>
      <c r="S178" s="26">
        <f t="shared" si="141"/>
        <v>69.595688743399236</v>
      </c>
      <c r="T178" s="26"/>
      <c r="U178" s="26">
        <f t="shared" si="142"/>
        <v>17.671157894630202</v>
      </c>
      <c r="V178" s="26">
        <f t="shared" si="143"/>
        <v>1.0781670868023923</v>
      </c>
      <c r="W178" s="26">
        <f t="shared" si="144"/>
        <v>0</v>
      </c>
      <c r="X178" s="26">
        <f t="shared" si="145"/>
        <v>0.70080858071604835</v>
      </c>
      <c r="Y178" s="26">
        <f t="shared" si="146"/>
        <v>2.5876011111477655</v>
      </c>
      <c r="Z178" s="26">
        <f t="shared" si="147"/>
        <v>3.8274931067374749</v>
      </c>
      <c r="AA178" s="26">
        <f t="shared" si="148"/>
        <v>4.539083476566879</v>
      </c>
      <c r="AB178" s="26">
        <f t="shared" si="149"/>
        <v>0</v>
      </c>
      <c r="AC178" s="26">
        <f t="shared" si="113"/>
        <v>99.999999999999986</v>
      </c>
      <c r="AD178" s="26"/>
      <c r="AE178" s="42">
        <f t="shared" si="114"/>
        <v>1.0743239590335212</v>
      </c>
      <c r="AF178" s="42">
        <f t="shared" si="115"/>
        <v>0</v>
      </c>
      <c r="AG178" s="42">
        <f t="shared" si="116"/>
        <v>0.32149459152803067</v>
      </c>
      <c r="AH178" s="42">
        <f t="shared" si="117"/>
        <v>1.3918969328159191E-2</v>
      </c>
      <c r="AI178" s="42">
        <f t="shared" si="118"/>
        <v>0</v>
      </c>
      <c r="AJ178" s="42">
        <f t="shared" si="119"/>
        <v>1.6127270872612964E-2</v>
      </c>
      <c r="AK178" s="42">
        <f t="shared" si="120"/>
        <v>4.2797991621712661E-2</v>
      </c>
      <c r="AL178" s="42">
        <f t="shared" si="121"/>
        <v>0.11455503925418151</v>
      </c>
      <c r="AM178" s="42">
        <f t="shared" si="122"/>
        <v>8.9388085229669414E-2</v>
      </c>
      <c r="AN178" s="42">
        <f t="shared" si="123"/>
        <v>0</v>
      </c>
      <c r="AO178" s="42">
        <f t="shared" si="124"/>
        <v>1.6726059068678876</v>
      </c>
      <c r="AP178" s="42">
        <f t="shared" si="125"/>
        <v>0.64230549146229798</v>
      </c>
      <c r="AQ178" s="42">
        <f t="shared" si="126"/>
        <v>0</v>
      </c>
      <c r="AR178" s="42">
        <f t="shared" si="127"/>
        <v>0.19221179968810442</v>
      </c>
      <c r="AS178" s="42">
        <f t="shared" si="128"/>
        <v>8.321726756438266E-3</v>
      </c>
      <c r="AT178" s="42">
        <f t="shared" si="129"/>
        <v>0</v>
      </c>
      <c r="AU178" s="42">
        <f t="shared" si="130"/>
        <v>9.6420028211025507E-3</v>
      </c>
      <c r="AV178" s="42">
        <f t="shared" si="131"/>
        <v>2.5587612387341103E-2</v>
      </c>
      <c r="AW178" s="42">
        <f t="shared" si="132"/>
        <v>6.8488960121333445E-2</v>
      </c>
      <c r="AX178" s="42">
        <f t="shared" si="133"/>
        <v>5.3442406763382203E-2</v>
      </c>
      <c r="AY178" s="42">
        <f t="shared" si="134"/>
        <v>0</v>
      </c>
      <c r="AZ178" s="42">
        <f t="shared" si="135"/>
        <v>0.7642368583470136</v>
      </c>
      <c r="BA178" s="42">
        <f t="shared" si="136"/>
        <v>0.86307035071855409</v>
      </c>
      <c r="BB178" s="42">
        <f t="shared" si="137"/>
        <v>0.53674838398577762</v>
      </c>
      <c r="BD178" s="16">
        <v>1639</v>
      </c>
      <c r="BE178" s="122">
        <v>45.119998931884801</v>
      </c>
      <c r="BF178" s="122"/>
      <c r="BG178" s="122">
        <v>13.060000419616699</v>
      </c>
      <c r="BH178" s="122"/>
      <c r="BI178" s="122">
        <v>8.9700002670288104</v>
      </c>
      <c r="BJ178" s="122">
        <v>15.289999961853001</v>
      </c>
      <c r="BK178" s="122">
        <v>11.6000003814697</v>
      </c>
      <c r="BL178" s="122"/>
      <c r="BM178" s="122">
        <v>2.3099999427795401</v>
      </c>
      <c r="BN178" s="122">
        <v>1.0900000333786</v>
      </c>
      <c r="BO178" s="122">
        <v>0</v>
      </c>
      <c r="BP178" s="122">
        <v>0</v>
      </c>
      <c r="BQ178" s="122">
        <v>0</v>
      </c>
      <c r="BR178" s="122">
        <f t="shared" si="138"/>
        <v>97.439999938011155</v>
      </c>
      <c r="BS178" s="122"/>
      <c r="BT178" s="42">
        <v>6.4524272165050389</v>
      </c>
      <c r="BU178" s="42">
        <v>1.5475727834949611</v>
      </c>
      <c r="BV178" s="42">
        <v>0</v>
      </c>
      <c r="BW178" s="42">
        <v>8</v>
      </c>
      <c r="BX178" s="42">
        <v>0.65343818153794331</v>
      </c>
      <c r="BY178" s="42">
        <v>0</v>
      </c>
      <c r="BZ178" s="42">
        <v>0</v>
      </c>
      <c r="CA178" s="42">
        <v>0.53013549541390148</v>
      </c>
      <c r="CB178" s="42">
        <v>3.2589571022500992</v>
      </c>
      <c r="CC178" s="42">
        <v>0.54264307610893026</v>
      </c>
      <c r="CD178" s="42">
        <v>0</v>
      </c>
      <c r="CE178" s="42">
        <v>4.9851738553108742</v>
      </c>
      <c r="CF178" s="42">
        <v>0</v>
      </c>
      <c r="CG178" s="42">
        <v>0</v>
      </c>
      <c r="CH178" s="42">
        <v>0</v>
      </c>
      <c r="CI178" s="42">
        <v>1.7771903903266957</v>
      </c>
      <c r="CJ178" s="42">
        <v>0.22280960967330432</v>
      </c>
      <c r="CK178" s="42">
        <v>2</v>
      </c>
      <c r="CL178" s="42">
        <v>0.41763467986324709</v>
      </c>
      <c r="CM178" s="42">
        <v>0.19882632573142514</v>
      </c>
      <c r="CN178" s="42">
        <v>0.61646100559467221</v>
      </c>
      <c r="CO178" s="24" t="s">
        <v>622</v>
      </c>
      <c r="CP178" s="24" t="s">
        <v>678</v>
      </c>
      <c r="CQ178" s="40">
        <v>0.85725929854539218</v>
      </c>
      <c r="CR178" s="42">
        <v>0.32911260023830685</v>
      </c>
      <c r="CS178" s="40">
        <v>0.38132766345675334</v>
      </c>
      <c r="CT178" s="40" t="s">
        <v>606</v>
      </c>
      <c r="CU178" s="40"/>
    </row>
    <row r="179" spans="1:99" s="43" customFormat="1" ht="10.5" customHeight="1">
      <c r="A179" s="16" t="s">
        <v>194</v>
      </c>
      <c r="B179" s="17" t="s">
        <v>195</v>
      </c>
      <c r="C179" s="85">
        <v>1.5</v>
      </c>
      <c r="D179" s="25">
        <f t="shared" si="151"/>
        <v>1500</v>
      </c>
      <c r="E179" s="16">
        <v>1000</v>
      </c>
      <c r="F179" s="17" t="s">
        <v>192</v>
      </c>
      <c r="G179" s="18">
        <v>68.099998474121094</v>
      </c>
      <c r="H179" s="18">
        <v>0.68000000715255704</v>
      </c>
      <c r="I179" s="18">
        <v>19.370000839233398</v>
      </c>
      <c r="J179" s="18">
        <v>3.0558441257796893</v>
      </c>
      <c r="K179" s="18">
        <v>2.9999999329447701E-2</v>
      </c>
      <c r="L179" s="18">
        <v>0.54000002145767201</v>
      </c>
      <c r="M179" s="18">
        <v>3.7599999904632599</v>
      </c>
      <c r="N179" s="18">
        <v>4.6700000762939498</v>
      </c>
      <c r="O179" s="18">
        <v>0.519999980926514</v>
      </c>
      <c r="P179" s="18"/>
      <c r="Q179" s="26">
        <f t="shared" si="102"/>
        <v>100.72584351475757</v>
      </c>
      <c r="R179" s="26"/>
      <c r="S179" s="26">
        <f t="shared" si="141"/>
        <v>67.609261037504851</v>
      </c>
      <c r="T179" s="26">
        <f t="shared" ref="T179:T209" si="152">H179/$Q179*100</f>
        <v>0.67509983875481638</v>
      </c>
      <c r="U179" s="26">
        <f t="shared" si="142"/>
        <v>19.23041809661833</v>
      </c>
      <c r="V179" s="26">
        <f t="shared" si="143"/>
        <v>3.0338233159913628</v>
      </c>
      <c r="W179" s="26">
        <f t="shared" si="144"/>
        <v>2.9783815436653392E-2</v>
      </c>
      <c r="X179" s="26">
        <f t="shared" si="145"/>
        <v>0.53610871114577008</v>
      </c>
      <c r="Y179" s="26">
        <f t="shared" si="146"/>
        <v>3.732904942029474</v>
      </c>
      <c r="Z179" s="26">
        <f t="shared" si="147"/>
        <v>4.6363474490136554</v>
      </c>
      <c r="AA179" s="26">
        <f t="shared" si="148"/>
        <v>0.51625279350510245</v>
      </c>
      <c r="AB179" s="26">
        <f t="shared" si="149"/>
        <v>0</v>
      </c>
      <c r="AC179" s="26">
        <f t="shared" si="113"/>
        <v>100.00000000000001</v>
      </c>
      <c r="AD179" s="26"/>
      <c r="AE179" s="42">
        <f t="shared" si="114"/>
        <v>1.1334075369792291</v>
      </c>
      <c r="AF179" s="42">
        <f t="shared" si="115"/>
        <v>8.5142827988019532E-3</v>
      </c>
      <c r="AG179" s="42">
        <f t="shared" si="116"/>
        <v>0.3799481842348344</v>
      </c>
      <c r="AH179" s="42">
        <f t="shared" si="117"/>
        <v>4.2534200658362928E-2</v>
      </c>
      <c r="AI179" s="42">
        <f t="shared" si="118"/>
        <v>4.2290778358054153E-4</v>
      </c>
      <c r="AJ179" s="42">
        <f t="shared" si="119"/>
        <v>1.3398041441075217E-2</v>
      </c>
      <c r="AK179" s="42">
        <f t="shared" si="120"/>
        <v>6.7050184039617738E-2</v>
      </c>
      <c r="AL179" s="42">
        <f t="shared" si="121"/>
        <v>0.15069635189933708</v>
      </c>
      <c r="AM179" s="42">
        <f t="shared" si="122"/>
        <v>1.1040808121926919E-2</v>
      </c>
      <c r="AN179" s="42">
        <f t="shared" si="123"/>
        <v>0</v>
      </c>
      <c r="AO179" s="42">
        <f t="shared" si="124"/>
        <v>1.8070124979567661</v>
      </c>
      <c r="AP179" s="42">
        <f t="shared" si="125"/>
        <v>0.62722728163795283</v>
      </c>
      <c r="AQ179" s="42">
        <f t="shared" si="126"/>
        <v>4.711800725467734E-3</v>
      </c>
      <c r="AR179" s="42">
        <f t="shared" si="127"/>
        <v>0.2102631745294796</v>
      </c>
      <c r="AS179" s="42">
        <f t="shared" si="128"/>
        <v>2.3538409782144509E-2</v>
      </c>
      <c r="AT179" s="42">
        <f t="shared" si="129"/>
        <v>2.3403699977655597E-4</v>
      </c>
      <c r="AU179" s="42">
        <f t="shared" si="130"/>
        <v>7.4144708219919427E-3</v>
      </c>
      <c r="AV179" s="42">
        <f t="shared" si="131"/>
        <v>3.710554526625192E-2</v>
      </c>
      <c r="AW179" s="42">
        <f t="shared" si="132"/>
        <v>8.3395301399261587E-2</v>
      </c>
      <c r="AX179" s="42">
        <f t="shared" si="133"/>
        <v>6.1099788376732505E-3</v>
      </c>
      <c r="AY179" s="42">
        <f t="shared" si="134"/>
        <v>0</v>
      </c>
      <c r="AZ179" s="42">
        <f t="shared" si="135"/>
        <v>0.71673256187488765</v>
      </c>
      <c r="BA179" s="42">
        <f t="shared" si="136"/>
        <v>3.1746580905447237</v>
      </c>
      <c r="BB179" s="42">
        <f t="shared" si="137"/>
        <v>0.23954057513474514</v>
      </c>
      <c r="BD179" s="16" t="s">
        <v>194</v>
      </c>
      <c r="BE179" s="122">
        <v>40.439998626708999</v>
      </c>
      <c r="BF179" s="122">
        <v>3.3099999427795401</v>
      </c>
      <c r="BG179" s="122">
        <v>14.5900001525879</v>
      </c>
      <c r="BH179" s="122"/>
      <c r="BI179" s="122">
        <v>16.7600002288818</v>
      </c>
      <c r="BJ179" s="122">
        <v>8.7899999618530291</v>
      </c>
      <c r="BK179" s="122">
        <v>11.2299995422363</v>
      </c>
      <c r="BL179" s="122">
        <v>0.18999999761581399</v>
      </c>
      <c r="BM179" s="122">
        <v>3.5299999713897701</v>
      </c>
      <c r="BN179" s="122">
        <v>0.18999999761581399</v>
      </c>
      <c r="BO179" s="122">
        <v>0</v>
      </c>
      <c r="BP179" s="122">
        <v>0</v>
      </c>
      <c r="BQ179" s="122">
        <v>0</v>
      </c>
      <c r="BR179" s="122">
        <f t="shared" si="138"/>
        <v>99.029998421668964</v>
      </c>
      <c r="BS179" s="122"/>
      <c r="BT179" s="42">
        <v>5.8894548754067797</v>
      </c>
      <c r="BU179" s="42">
        <v>2.1105451245932203</v>
      </c>
      <c r="BV179" s="42">
        <v>0</v>
      </c>
      <c r="BW179" s="42">
        <v>8</v>
      </c>
      <c r="BX179" s="42">
        <v>0.39351207075839945</v>
      </c>
      <c r="BY179" s="42">
        <v>0.36260867698110255</v>
      </c>
      <c r="BZ179" s="42">
        <v>0</v>
      </c>
      <c r="CA179" s="42">
        <v>0.99800312344562059</v>
      </c>
      <c r="CB179" s="42">
        <v>1.9079630747953704</v>
      </c>
      <c r="CC179" s="42">
        <v>1.0432722069745131</v>
      </c>
      <c r="CD179" s="42">
        <v>2.3434532913936476E-2</v>
      </c>
      <c r="CE179" s="42">
        <v>4.7287936858689426</v>
      </c>
      <c r="CF179" s="42">
        <v>0</v>
      </c>
      <c r="CG179" s="42">
        <v>0</v>
      </c>
      <c r="CH179" s="42">
        <v>0</v>
      </c>
      <c r="CI179" s="42">
        <v>1.7521271691993268</v>
      </c>
      <c r="CJ179" s="42">
        <v>0.24787283080067324</v>
      </c>
      <c r="CK179" s="42">
        <v>2</v>
      </c>
      <c r="CL179" s="42">
        <v>0.7488032209732155</v>
      </c>
      <c r="CM179" s="42">
        <v>3.5294814516559997E-2</v>
      </c>
      <c r="CN179" s="42">
        <v>0.78409803548977552</v>
      </c>
      <c r="CO179" s="24" t="s">
        <v>622</v>
      </c>
      <c r="CP179" s="24" t="s">
        <v>624</v>
      </c>
      <c r="CQ179" s="40">
        <v>0.64649643035276638</v>
      </c>
      <c r="CR179" s="42">
        <v>1.0696573634880473</v>
      </c>
      <c r="CS179" s="40">
        <v>0.33693624099989622</v>
      </c>
      <c r="CT179" s="40" t="s">
        <v>606</v>
      </c>
      <c r="CU179" s="40"/>
    </row>
    <row r="180" spans="1:99" s="43" customFormat="1" ht="10.5" customHeight="1">
      <c r="A180" s="16" t="s">
        <v>204</v>
      </c>
      <c r="B180" s="17" t="s">
        <v>203</v>
      </c>
      <c r="C180" s="85">
        <v>0.19380000233650199</v>
      </c>
      <c r="D180" s="69">
        <f t="shared" si="151"/>
        <v>193.80000233650199</v>
      </c>
      <c r="E180" s="16">
        <v>950</v>
      </c>
      <c r="F180" s="17" t="s">
        <v>201</v>
      </c>
      <c r="G180" s="18">
        <v>60.590000152587898</v>
      </c>
      <c r="H180" s="18">
        <v>0.75999999046325695</v>
      </c>
      <c r="I180" s="18">
        <v>17.379999160766602</v>
      </c>
      <c r="J180" s="18">
        <v>4.5260142522837796</v>
      </c>
      <c r="K180" s="18">
        <v>5.9999998658895499E-2</v>
      </c>
      <c r="L180" s="18">
        <v>1.78999996185303</v>
      </c>
      <c r="M180" s="18">
        <v>4.3000001907348597</v>
      </c>
      <c r="N180" s="18">
        <v>4.2699999809265101</v>
      </c>
      <c r="O180" s="18">
        <v>1.87999999523163</v>
      </c>
      <c r="P180" s="18"/>
      <c r="Q180" s="26">
        <f t="shared" si="102"/>
        <v>95.55601368350645</v>
      </c>
      <c r="R180" s="26"/>
      <c r="S180" s="26">
        <f t="shared" si="141"/>
        <v>63.407835694433224</v>
      </c>
      <c r="T180" s="26">
        <f t="shared" si="152"/>
        <v>0.79534501405685731</v>
      </c>
      <c r="U180" s="26">
        <f t="shared" si="142"/>
        <v>18.188284013532989</v>
      </c>
      <c r="V180" s="26">
        <f t="shared" si="143"/>
        <v>4.7365038345723676</v>
      </c>
      <c r="W180" s="26">
        <f t="shared" si="144"/>
        <v>6.2790395231034912E-2</v>
      </c>
      <c r="X180" s="26">
        <f t="shared" si="145"/>
        <v>1.8732467930084811</v>
      </c>
      <c r="Y180" s="26">
        <f t="shared" si="146"/>
        <v>4.4999786250784819</v>
      </c>
      <c r="Z180" s="26">
        <f t="shared" si="147"/>
        <v>4.4685832071954028</v>
      </c>
      <c r="AA180" s="26">
        <f t="shared" si="148"/>
        <v>1.9674324228911713</v>
      </c>
      <c r="AB180" s="26">
        <f t="shared" si="149"/>
        <v>0</v>
      </c>
      <c r="AC180" s="26">
        <f t="shared" si="113"/>
        <v>100.00000000000001</v>
      </c>
      <c r="AD180" s="26"/>
      <c r="AE180" s="42">
        <f t="shared" si="114"/>
        <v>1.0084165106789611</v>
      </c>
      <c r="AF180" s="42">
        <f t="shared" si="115"/>
        <v>9.5159629085698385E-3</v>
      </c>
      <c r="AG180" s="42">
        <f t="shared" si="116"/>
        <v>0.34091372416262428</v>
      </c>
      <c r="AH180" s="42">
        <f t="shared" si="117"/>
        <v>6.2997453556349281E-2</v>
      </c>
      <c r="AI180" s="42">
        <f t="shared" si="118"/>
        <v>8.4581556716108435E-4</v>
      </c>
      <c r="AJ180" s="42">
        <f t="shared" si="119"/>
        <v>4.4412023547132071E-2</v>
      </c>
      <c r="AK180" s="42">
        <f t="shared" si="120"/>
        <v>7.6679735343201702E-2</v>
      </c>
      <c r="AL180" s="42">
        <f t="shared" si="121"/>
        <v>0.1377887385917381</v>
      </c>
      <c r="AM180" s="42">
        <f t="shared" si="122"/>
        <v>3.9916769188322862E-2</v>
      </c>
      <c r="AN180" s="42">
        <f t="shared" si="123"/>
        <v>0</v>
      </c>
      <c r="AO180" s="42">
        <f t="shared" si="124"/>
        <v>1.7214867335440605</v>
      </c>
      <c r="AP180" s="42">
        <f t="shared" si="125"/>
        <v>0.58578233048762052</v>
      </c>
      <c r="AQ180" s="42">
        <f t="shared" si="126"/>
        <v>5.5277584910451956E-3</v>
      </c>
      <c r="AR180" s="42">
        <f t="shared" si="127"/>
        <v>0.19803447654852274</v>
      </c>
      <c r="AS180" s="42">
        <f t="shared" si="128"/>
        <v>3.6594794678815282E-2</v>
      </c>
      <c r="AT180" s="42">
        <f t="shared" si="129"/>
        <v>4.9132854217225725E-4</v>
      </c>
      <c r="AU180" s="42">
        <f t="shared" si="130"/>
        <v>2.5798644091610347E-2</v>
      </c>
      <c r="AV180" s="42">
        <f t="shared" si="131"/>
        <v>4.4542739626775713E-2</v>
      </c>
      <c r="AW180" s="42">
        <f t="shared" si="132"/>
        <v>8.004054629457967E-2</v>
      </c>
      <c r="AX180" s="42">
        <f t="shared" si="133"/>
        <v>2.3187381238858218E-2</v>
      </c>
      <c r="AY180" s="42">
        <f t="shared" si="134"/>
        <v>0</v>
      </c>
      <c r="AZ180" s="42">
        <f t="shared" si="135"/>
        <v>0.68901025802105842</v>
      </c>
      <c r="BA180" s="42">
        <f t="shared" si="136"/>
        <v>1.4184774420263355</v>
      </c>
      <c r="BB180" s="42">
        <f t="shared" si="137"/>
        <v>0.41348328606370793</v>
      </c>
      <c r="BD180" s="16" t="s">
        <v>204</v>
      </c>
      <c r="BE180" s="122">
        <v>43.5</v>
      </c>
      <c r="BF180" s="122">
        <v>2.8199999332428001</v>
      </c>
      <c r="BG180" s="122">
        <v>10.8599996566772</v>
      </c>
      <c r="BH180" s="122">
        <v>0.37000000476837203</v>
      </c>
      <c r="BI180" s="122">
        <v>11.73896467246591</v>
      </c>
      <c r="BJ180" s="122">
        <v>15.8400001525879</v>
      </c>
      <c r="BK180" s="122">
        <v>11.3800001144409</v>
      </c>
      <c r="BL180" s="122">
        <v>9.00000035762787E-2</v>
      </c>
      <c r="BM180" s="122">
        <v>2.3099999427795401</v>
      </c>
      <c r="BN180" s="122">
        <v>0.43000000715255698</v>
      </c>
      <c r="BO180" s="122">
        <v>0</v>
      </c>
      <c r="BP180" s="122">
        <v>0</v>
      </c>
      <c r="BQ180" s="122">
        <v>0</v>
      </c>
      <c r="BR180" s="122">
        <f t="shared" si="138"/>
        <v>99.33896448769147</v>
      </c>
      <c r="BS180" s="122"/>
      <c r="BT180" s="42">
        <v>6.215492307521596</v>
      </c>
      <c r="BU180" s="42">
        <v>1.784507692478404</v>
      </c>
      <c r="BV180" s="42">
        <v>0</v>
      </c>
      <c r="BW180" s="42">
        <v>8</v>
      </c>
      <c r="BX180" s="42">
        <v>4.4186431507690749E-2</v>
      </c>
      <c r="BY180" s="42">
        <v>0.30309698333593948</v>
      </c>
      <c r="BZ180" s="42">
        <v>4.1795825823362498E-2</v>
      </c>
      <c r="CA180" s="42">
        <v>0.53794829540243683</v>
      </c>
      <c r="CB180" s="42">
        <v>3.3733280968477195</v>
      </c>
      <c r="CC180" s="42">
        <v>0.69964436708285049</v>
      </c>
      <c r="CD180" s="42">
        <v>0</v>
      </c>
      <c r="CE180" s="42">
        <v>5</v>
      </c>
      <c r="CF180" s="42">
        <v>0</v>
      </c>
      <c r="CG180" s="42">
        <v>0.16515538322560785</v>
      </c>
      <c r="CH180" s="42">
        <v>1.089099460470367E-2</v>
      </c>
      <c r="CI180" s="42">
        <v>1.7420092702165257</v>
      </c>
      <c r="CJ180" s="42">
        <v>8.1944351953162631E-2</v>
      </c>
      <c r="CK180" s="42">
        <v>2</v>
      </c>
      <c r="CL180" s="42">
        <v>0.55795784364276602</v>
      </c>
      <c r="CM180" s="42">
        <v>7.8369681383436529E-2</v>
      </c>
      <c r="CN180" s="42">
        <v>0.6363275250262026</v>
      </c>
      <c r="CO180" s="24" t="s">
        <v>622</v>
      </c>
      <c r="CP180" s="24" t="s">
        <v>624</v>
      </c>
      <c r="CQ180" s="40">
        <v>0.79594769636580276</v>
      </c>
      <c r="CR180" s="42">
        <v>0.41575181357423513</v>
      </c>
      <c r="CS180" s="40">
        <v>0.2930972331715912</v>
      </c>
      <c r="CT180" s="40" t="s">
        <v>606</v>
      </c>
      <c r="CU180" s="40"/>
    </row>
    <row r="181" spans="1:99" s="43" customFormat="1" ht="10.5" customHeight="1">
      <c r="A181" s="16" t="s">
        <v>200</v>
      </c>
      <c r="B181" s="17" t="s">
        <v>202</v>
      </c>
      <c r="C181" s="85">
        <v>0.13240000605583199</v>
      </c>
      <c r="D181" s="69">
        <f t="shared" si="151"/>
        <v>132.40000605583199</v>
      </c>
      <c r="E181" s="16">
        <v>925</v>
      </c>
      <c r="F181" s="17" t="s">
        <v>201</v>
      </c>
      <c r="G181" s="18">
        <v>64.279998779296903</v>
      </c>
      <c r="H181" s="18">
        <v>0.62999999523162797</v>
      </c>
      <c r="I181" s="18">
        <v>15.4899997711182</v>
      </c>
      <c r="J181" s="18">
        <v>4.2504255890888727</v>
      </c>
      <c r="K181" s="18">
        <v>5.0000000745058101E-2</v>
      </c>
      <c r="L181" s="18">
        <v>2.1199998855590798</v>
      </c>
      <c r="M181" s="18">
        <v>3.3800001144409202</v>
      </c>
      <c r="N181" s="18">
        <v>4.3400001525878897</v>
      </c>
      <c r="O181" s="18">
        <v>2.2699999809265101</v>
      </c>
      <c r="P181" s="18"/>
      <c r="Q181" s="26">
        <f t="shared" si="102"/>
        <v>96.810424268995064</v>
      </c>
      <c r="R181" s="26"/>
      <c r="S181" s="26">
        <f t="shared" si="141"/>
        <v>66.397807121152653</v>
      </c>
      <c r="T181" s="26">
        <f t="shared" si="152"/>
        <v>0.65075636222926314</v>
      </c>
      <c r="U181" s="26">
        <f t="shared" si="142"/>
        <v>16.000342822667594</v>
      </c>
      <c r="V181" s="26">
        <f t="shared" si="143"/>
        <v>4.3904627225666779</v>
      </c>
      <c r="W181" s="26">
        <f t="shared" si="144"/>
        <v>5.1647331496171657E-2</v>
      </c>
      <c r="X181" s="26">
        <f t="shared" si="145"/>
        <v>2.1898467045950549</v>
      </c>
      <c r="Y181" s="26">
        <f t="shared" si="146"/>
        <v>3.4913596753272511</v>
      </c>
      <c r="Z181" s="26">
        <f t="shared" si="147"/>
        <v>4.4829884646811093</v>
      </c>
      <c r="AA181" s="26">
        <f t="shared" si="148"/>
        <v>2.3447887952842184</v>
      </c>
      <c r="AB181" s="26">
        <f t="shared" si="149"/>
        <v>0</v>
      </c>
      <c r="AC181" s="26">
        <f t="shared" si="113"/>
        <v>99.999999999999986</v>
      </c>
      <c r="AD181" s="26"/>
      <c r="AE181" s="42">
        <f t="shared" si="114"/>
        <v>1.0698302015550969</v>
      </c>
      <c r="AF181" s="42">
        <f t="shared" si="115"/>
        <v>7.8882324503307798E-3</v>
      </c>
      <c r="AG181" s="42">
        <f t="shared" si="116"/>
        <v>0.30384083798869288</v>
      </c>
      <c r="AH181" s="42">
        <f t="shared" si="117"/>
        <v>5.9161543406150978E-2</v>
      </c>
      <c r="AI181" s="42">
        <f t="shared" si="118"/>
        <v>7.0484633222514244E-4</v>
      </c>
      <c r="AJ181" s="42">
        <f t="shared" si="119"/>
        <v>5.2599713320607172E-2</v>
      </c>
      <c r="AK181" s="42">
        <f t="shared" si="120"/>
        <v>6.0273837846278891E-2</v>
      </c>
      <c r="AL181" s="42">
        <f t="shared" si="121"/>
        <v>0.14004757592136585</v>
      </c>
      <c r="AM181" s="42">
        <f t="shared" si="122"/>
        <v>4.8197375279767932E-2</v>
      </c>
      <c r="AN181" s="42">
        <f t="shared" si="123"/>
        <v>0</v>
      </c>
      <c r="AO181" s="42">
        <f t="shared" si="124"/>
        <v>1.7425441641005166</v>
      </c>
      <c r="AP181" s="42">
        <f t="shared" si="125"/>
        <v>0.61394725229666258</v>
      </c>
      <c r="AQ181" s="42">
        <f t="shared" si="126"/>
        <v>4.5268479346706279E-3</v>
      </c>
      <c r="AR181" s="42">
        <f t="shared" si="127"/>
        <v>0.17436621937529623</v>
      </c>
      <c r="AS181" s="42">
        <f t="shared" si="128"/>
        <v>3.3951244751773371E-2</v>
      </c>
      <c r="AT181" s="42">
        <f t="shared" si="129"/>
        <v>4.0449266466022503E-4</v>
      </c>
      <c r="AU181" s="42">
        <f t="shared" si="130"/>
        <v>3.0185584046736977E-2</v>
      </c>
      <c r="AV181" s="42">
        <f t="shared" si="131"/>
        <v>3.4589561107274215E-2</v>
      </c>
      <c r="AW181" s="42">
        <f t="shared" si="132"/>
        <v>8.0369599122130125E-2</v>
      </c>
      <c r="AX181" s="42">
        <f t="shared" si="133"/>
        <v>2.7659198700795581E-2</v>
      </c>
      <c r="AY181" s="42">
        <f t="shared" si="134"/>
        <v>0</v>
      </c>
      <c r="AZ181" s="42">
        <f t="shared" si="135"/>
        <v>0.72197605011958832</v>
      </c>
      <c r="BA181" s="42">
        <f t="shared" si="136"/>
        <v>1.1247503013095901</v>
      </c>
      <c r="BB181" s="42">
        <f t="shared" si="137"/>
        <v>0.47064353838832257</v>
      </c>
      <c r="BD181" s="16" t="s">
        <v>200</v>
      </c>
      <c r="BE181" s="122">
        <v>43.849998474121101</v>
      </c>
      <c r="BF181" s="122">
        <v>2.3900001049041801</v>
      </c>
      <c r="BG181" s="122">
        <v>11.1000003814697</v>
      </c>
      <c r="BH181" s="122">
        <v>0.15999999642372101</v>
      </c>
      <c r="BI181" s="122">
        <v>11.983418819331025</v>
      </c>
      <c r="BJ181" s="122">
        <v>16.110000610351602</v>
      </c>
      <c r="BK181" s="122">
        <v>11.1199998855591</v>
      </c>
      <c r="BL181" s="122">
        <v>0.129999995231628</v>
      </c>
      <c r="BM181" s="122">
        <v>2.2599999904632599</v>
      </c>
      <c r="BN181" s="122">
        <v>0.37999999523162797</v>
      </c>
      <c r="BO181" s="122">
        <v>0</v>
      </c>
      <c r="BP181" s="122">
        <v>0</v>
      </c>
      <c r="BQ181" s="122">
        <v>0</v>
      </c>
      <c r="BR181" s="122">
        <f t="shared" si="138"/>
        <v>99.483418253086938</v>
      </c>
      <c r="BS181" s="122"/>
      <c r="BT181" s="42">
        <v>6.2156909436666687</v>
      </c>
      <c r="BU181" s="42">
        <v>1.7843090563333313</v>
      </c>
      <c r="BV181" s="42">
        <v>0</v>
      </c>
      <c r="BW181" s="42">
        <v>8</v>
      </c>
      <c r="BX181" s="42">
        <v>6.9938882905750344E-2</v>
      </c>
      <c r="BY181" s="42">
        <v>0.25483788341433977</v>
      </c>
      <c r="BZ181" s="42">
        <v>1.7930182391951138E-2</v>
      </c>
      <c r="CA181" s="42">
        <v>0.75474738313479861</v>
      </c>
      <c r="CB181" s="42">
        <v>3.4035529582518018</v>
      </c>
      <c r="CC181" s="42">
        <v>0.49899270990135847</v>
      </c>
      <c r="CD181" s="42">
        <v>0</v>
      </c>
      <c r="CE181" s="42">
        <v>5</v>
      </c>
      <c r="CF181" s="42">
        <v>0</v>
      </c>
      <c r="CG181" s="42">
        <v>0.16683490947715729</v>
      </c>
      <c r="CH181" s="42">
        <v>1.5606370249143122E-2</v>
      </c>
      <c r="CI181" s="42">
        <v>1.6886767795653841</v>
      </c>
      <c r="CJ181" s="42">
        <v>0.12888194070831549</v>
      </c>
      <c r="CK181" s="42">
        <v>2</v>
      </c>
      <c r="CL181" s="42">
        <v>0.49219244989526989</v>
      </c>
      <c r="CM181" s="42">
        <v>6.8706331885194843E-2</v>
      </c>
      <c r="CN181" s="42">
        <v>0.56089878178046471</v>
      </c>
      <c r="CO181" s="24" t="s">
        <v>622</v>
      </c>
      <c r="CP181" s="24" t="s">
        <v>624</v>
      </c>
      <c r="CQ181" s="40">
        <v>0.83638108879798101</v>
      </c>
      <c r="CR181" s="42">
        <v>0.41729647813792586</v>
      </c>
      <c r="CS181" s="40">
        <v>0.37101255065417765</v>
      </c>
      <c r="CT181" s="40" t="s">
        <v>606</v>
      </c>
      <c r="CU181" s="40"/>
    </row>
    <row r="182" spans="1:99" s="43" customFormat="1" ht="10.5" customHeight="1">
      <c r="A182" s="12">
        <v>53</v>
      </c>
      <c r="B182" s="13" t="s">
        <v>35</v>
      </c>
      <c r="C182" s="86">
        <v>0.80000001192092896</v>
      </c>
      <c r="D182" s="25">
        <f t="shared" si="151"/>
        <v>800.00001192092896</v>
      </c>
      <c r="E182" s="12">
        <v>900</v>
      </c>
      <c r="F182" s="14" t="s">
        <v>225</v>
      </c>
      <c r="G182" s="15">
        <v>58.040000915527301</v>
      </c>
      <c r="H182" s="15">
        <v>0.99000000953674305</v>
      </c>
      <c r="I182" s="15">
        <v>17.2399997711182</v>
      </c>
      <c r="J182" s="15">
        <v>4.9000000953674299</v>
      </c>
      <c r="K182" s="15">
        <v>0.140000000596046</v>
      </c>
      <c r="L182" s="15">
        <v>0.74000000953674305</v>
      </c>
      <c r="M182" s="15">
        <v>5.7600002288818404</v>
      </c>
      <c r="N182" s="15">
        <v>0.33000001311302202</v>
      </c>
      <c r="O182" s="15">
        <v>0.230000004172325</v>
      </c>
      <c r="P182" s="15"/>
      <c r="Q182" s="26">
        <f t="shared" si="102"/>
        <v>88.370001047849655</v>
      </c>
      <c r="R182" s="26"/>
      <c r="S182" s="26">
        <f t="shared" si="141"/>
        <v>65.678397903492623</v>
      </c>
      <c r="T182" s="26">
        <f t="shared" si="152"/>
        <v>1.1202896885795988</v>
      </c>
      <c r="U182" s="26">
        <f t="shared" si="142"/>
        <v>19.508882614795112</v>
      </c>
      <c r="V182" s="26">
        <f t="shared" si="143"/>
        <v>5.5448682101002014</v>
      </c>
      <c r="W182" s="26">
        <f t="shared" si="144"/>
        <v>0.15842480359397107</v>
      </c>
      <c r="X182" s="26">
        <f t="shared" si="145"/>
        <v>0.83738825479480938</v>
      </c>
      <c r="Y182" s="26">
        <f t="shared" si="146"/>
        <v>6.5180492934055492</v>
      </c>
      <c r="Z182" s="26">
        <f t="shared" si="147"/>
        <v>0.37342990743469279</v>
      </c>
      <c r="AA182" s="26">
        <f t="shared" si="148"/>
        <v>0.26026932380343304</v>
      </c>
      <c r="AB182" s="26">
        <f t="shared" si="149"/>
        <v>0</v>
      </c>
      <c r="AC182" s="26">
        <f t="shared" si="113"/>
        <v>100</v>
      </c>
      <c r="AD182" s="26"/>
      <c r="AE182" s="42">
        <f t="shared" si="114"/>
        <v>0.96597615209842347</v>
      </c>
      <c r="AF182" s="42">
        <f t="shared" si="115"/>
        <v>1.2395794063751232E-2</v>
      </c>
      <c r="AG182" s="42">
        <f t="shared" si="116"/>
        <v>0.338167595531429</v>
      </c>
      <c r="AH182" s="42">
        <f t="shared" si="117"/>
        <v>6.8202951035396364E-2</v>
      </c>
      <c r="AI182" s="42">
        <f t="shared" si="118"/>
        <v>1.9735697092243339E-3</v>
      </c>
      <c r="AJ182" s="42">
        <f t="shared" si="119"/>
        <v>1.8360278518889824E-2</v>
      </c>
      <c r="AK182" s="42">
        <f t="shared" si="120"/>
        <v>0.10271517989211054</v>
      </c>
      <c r="AL182" s="42">
        <f t="shared" si="121"/>
        <v>1.0648778863046771E-2</v>
      </c>
      <c r="AM182" s="42">
        <f t="shared" si="122"/>
        <v>4.8834346293329866E-3</v>
      </c>
      <c r="AN182" s="42">
        <f t="shared" si="123"/>
        <v>0</v>
      </c>
      <c r="AO182" s="42">
        <f t="shared" si="124"/>
        <v>1.5233237343416044</v>
      </c>
      <c r="AP182" s="42">
        <f t="shared" si="125"/>
        <v>0.63412400812879599</v>
      </c>
      <c r="AQ182" s="42">
        <f t="shared" si="126"/>
        <v>8.1373340310415473E-3</v>
      </c>
      <c r="AR182" s="42">
        <f t="shared" si="127"/>
        <v>0.2219932558705838</v>
      </c>
      <c r="AS182" s="42">
        <f t="shared" si="128"/>
        <v>4.4772460047617098E-2</v>
      </c>
      <c r="AT182" s="42">
        <f t="shared" si="129"/>
        <v>1.2955681479467857E-3</v>
      </c>
      <c r="AU182" s="42">
        <f t="shared" si="130"/>
        <v>1.2052775194778488E-2</v>
      </c>
      <c r="AV182" s="42">
        <f t="shared" si="131"/>
        <v>6.7428332912114086E-2</v>
      </c>
      <c r="AW182" s="42">
        <f t="shared" si="132"/>
        <v>6.990489692362916E-3</v>
      </c>
      <c r="AX182" s="42">
        <f t="shared" si="133"/>
        <v>3.2057759747593346E-3</v>
      </c>
      <c r="AY182" s="42">
        <f t="shared" si="134"/>
        <v>0</v>
      </c>
      <c r="AZ182" s="42">
        <f t="shared" si="135"/>
        <v>0.64432027379591827</v>
      </c>
      <c r="BA182" s="42">
        <f t="shared" si="136"/>
        <v>3.7147013301146985</v>
      </c>
      <c r="BB182" s="42">
        <f t="shared" si="137"/>
        <v>0.21210251296568813</v>
      </c>
      <c r="BD182" s="12">
        <v>53</v>
      </c>
      <c r="BE182" s="122">
        <v>41.880001068115199</v>
      </c>
      <c r="BF182" s="122">
        <v>2.5599999427795401</v>
      </c>
      <c r="BG182" s="122">
        <v>14.319999694824199</v>
      </c>
      <c r="BH182" s="122"/>
      <c r="BI182" s="122">
        <v>16.110000610351602</v>
      </c>
      <c r="BJ182" s="122">
        <v>10.1300001144409</v>
      </c>
      <c r="BK182" s="122">
        <v>10.829999923706101</v>
      </c>
      <c r="BL182" s="122">
        <v>0.239999994635582</v>
      </c>
      <c r="BM182" s="122">
        <v>2.4100000858306898</v>
      </c>
      <c r="BN182" s="122">
        <v>0.129999995231628</v>
      </c>
      <c r="BO182" s="122">
        <v>0</v>
      </c>
      <c r="BP182" s="122">
        <v>0</v>
      </c>
      <c r="BQ182" s="122">
        <v>0</v>
      </c>
      <c r="BR182" s="122">
        <f t="shared" si="138"/>
        <v>98.610001429915442</v>
      </c>
      <c r="BS182" s="122"/>
      <c r="BT182" s="42">
        <v>6.0635888872888239</v>
      </c>
      <c r="BU182" s="42">
        <v>1.9364111127111761</v>
      </c>
      <c r="BV182" s="42">
        <v>0</v>
      </c>
      <c r="BW182" s="42">
        <v>8</v>
      </c>
      <c r="BX182" s="42">
        <v>0.50696911144930557</v>
      </c>
      <c r="BY182" s="42">
        <v>0.27881058614374749</v>
      </c>
      <c r="BZ182" s="42">
        <v>0</v>
      </c>
      <c r="CA182" s="42">
        <v>0.90787149652383192</v>
      </c>
      <c r="CB182" s="42">
        <v>2.1859973965494581</v>
      </c>
      <c r="CC182" s="42">
        <v>1.04279139160975</v>
      </c>
      <c r="CD182" s="42">
        <v>2.942883270453173E-2</v>
      </c>
      <c r="CE182" s="42">
        <v>4.9518688149806245</v>
      </c>
      <c r="CF182" s="42">
        <v>0</v>
      </c>
      <c r="CG182" s="42">
        <v>0</v>
      </c>
      <c r="CH182" s="42">
        <v>0</v>
      </c>
      <c r="CI182" s="42">
        <v>1.6798613455547535</v>
      </c>
      <c r="CJ182" s="42">
        <v>0.32013865444524647</v>
      </c>
      <c r="CK182" s="42">
        <v>2</v>
      </c>
      <c r="CL182" s="42">
        <v>0.35634214906737871</v>
      </c>
      <c r="CM182" s="42">
        <v>2.4008207867154293E-2</v>
      </c>
      <c r="CN182" s="42">
        <v>0.38035035693453301</v>
      </c>
      <c r="CO182" s="24" t="s">
        <v>622</v>
      </c>
      <c r="CP182" s="24" t="s">
        <v>332</v>
      </c>
      <c r="CQ182" s="40">
        <v>0.67703325921040991</v>
      </c>
      <c r="CR182" s="42">
        <v>0.89216595126900167</v>
      </c>
      <c r="CS182" s="40">
        <v>0.24017165095785892</v>
      </c>
      <c r="CT182" s="40" t="s">
        <v>606</v>
      </c>
      <c r="CU182" s="40"/>
    </row>
    <row r="183" spans="1:99" s="43" customFormat="1" ht="10.5" customHeight="1">
      <c r="A183" s="12">
        <v>55</v>
      </c>
      <c r="B183" s="13" t="s">
        <v>36</v>
      </c>
      <c r="C183" s="86">
        <v>1</v>
      </c>
      <c r="D183" s="25">
        <f t="shared" si="151"/>
        <v>1000</v>
      </c>
      <c r="E183" s="12">
        <v>900</v>
      </c>
      <c r="F183" s="14" t="s">
        <v>225</v>
      </c>
      <c r="G183" s="15">
        <v>58.430000305175803</v>
      </c>
      <c r="H183" s="15">
        <v>0.68999999761581399</v>
      </c>
      <c r="I183" s="15">
        <v>17.2600002288818</v>
      </c>
      <c r="J183" s="15">
        <v>5.6500000953674299</v>
      </c>
      <c r="K183" s="15">
        <v>0.15999999642372101</v>
      </c>
      <c r="L183" s="15">
        <v>1</v>
      </c>
      <c r="M183" s="15">
        <v>6.3099999427795401</v>
      </c>
      <c r="N183" s="15">
        <v>0.769999980926514</v>
      </c>
      <c r="O183" s="15">
        <v>0.239999994635582</v>
      </c>
      <c r="P183" s="15"/>
      <c r="Q183" s="26">
        <f t="shared" si="102"/>
        <v>90.510000541806207</v>
      </c>
      <c r="R183" s="26"/>
      <c r="S183" s="26">
        <f t="shared" si="141"/>
        <v>64.556402558176117</v>
      </c>
      <c r="T183" s="26">
        <f t="shared" si="152"/>
        <v>0.76234669482418771</v>
      </c>
      <c r="U183" s="26">
        <f t="shared" si="142"/>
        <v>19.069716192200744</v>
      </c>
      <c r="V183" s="26">
        <f t="shared" si="143"/>
        <v>6.2424042222358818</v>
      </c>
      <c r="W183" s="26">
        <f t="shared" si="144"/>
        <v>0.17677604183619208</v>
      </c>
      <c r="X183" s="26">
        <f t="shared" si="145"/>
        <v>1.1048502861715308</v>
      </c>
      <c r="Y183" s="26">
        <f t="shared" si="146"/>
        <v>6.9716052425223181</v>
      </c>
      <c r="Z183" s="26">
        <f t="shared" si="147"/>
        <v>0.85073469927873235</v>
      </c>
      <c r="AA183" s="26">
        <f t="shared" si="148"/>
        <v>0.26516406275428867</v>
      </c>
      <c r="AB183" s="26">
        <f t="shared" si="149"/>
        <v>0</v>
      </c>
      <c r="AC183" s="26">
        <f t="shared" si="113"/>
        <v>99.999999999999986</v>
      </c>
      <c r="AD183" s="26"/>
      <c r="AE183" s="42">
        <f t="shared" si="114"/>
        <v>0.97246702225333082</v>
      </c>
      <c r="AF183" s="42">
        <f t="shared" si="115"/>
        <v>8.6394927192341917E-3</v>
      </c>
      <c r="AG183" s="42">
        <f t="shared" si="116"/>
        <v>0.33855991031108323</v>
      </c>
      <c r="AH183" s="42">
        <f t="shared" si="117"/>
        <v>7.8642178031515755E-2</v>
      </c>
      <c r="AI183" s="42">
        <f t="shared" si="118"/>
        <v>2.2555081790962203E-3</v>
      </c>
      <c r="AJ183" s="42">
        <f t="shared" si="119"/>
        <v>2.4811186867935014E-2</v>
      </c>
      <c r="AK183" s="42">
        <f t="shared" si="120"/>
        <v>0.11252304748043845</v>
      </c>
      <c r="AL183" s="42">
        <f t="shared" si="121"/>
        <v>2.4847149077622626E-2</v>
      </c>
      <c r="AM183" s="42">
        <f t="shared" si="122"/>
        <v>5.0957576677477176E-3</v>
      </c>
      <c r="AN183" s="42">
        <f t="shared" si="123"/>
        <v>0</v>
      </c>
      <c r="AO183" s="42">
        <f t="shared" si="124"/>
        <v>1.5678412525880039</v>
      </c>
      <c r="AP183" s="42">
        <f t="shared" si="125"/>
        <v>0.62025860121239895</v>
      </c>
      <c r="AQ183" s="42">
        <f t="shared" si="126"/>
        <v>5.5104384483908404E-3</v>
      </c>
      <c r="AR183" s="42">
        <f t="shared" si="127"/>
        <v>0.21594017235624413</v>
      </c>
      <c r="AS183" s="42">
        <f t="shared" si="128"/>
        <v>5.0159528524780617E-2</v>
      </c>
      <c r="AT183" s="42">
        <f t="shared" si="129"/>
        <v>1.438607496373181E-3</v>
      </c>
      <c r="AU183" s="42">
        <f t="shared" si="130"/>
        <v>1.5825063173315342E-2</v>
      </c>
      <c r="AV183" s="42">
        <f t="shared" si="131"/>
        <v>7.1769413704798835E-2</v>
      </c>
      <c r="AW183" s="42">
        <f t="shared" si="132"/>
        <v>1.5848000578252384E-2</v>
      </c>
      <c r="AX183" s="42">
        <f t="shared" si="133"/>
        <v>3.2501745054457861E-3</v>
      </c>
      <c r="AY183" s="42">
        <f t="shared" si="134"/>
        <v>0</v>
      </c>
      <c r="AZ183" s="42">
        <f t="shared" si="135"/>
        <v>0.63935677629609711</v>
      </c>
      <c r="BA183" s="42">
        <f t="shared" si="136"/>
        <v>3.169625800253423</v>
      </c>
      <c r="BB183" s="42">
        <f t="shared" si="137"/>
        <v>0.23982967486895868</v>
      </c>
      <c r="BD183" s="12">
        <v>55</v>
      </c>
      <c r="BE183" s="122">
        <v>41.639999389648402</v>
      </c>
      <c r="BF183" s="122">
        <v>2.6199998855590798</v>
      </c>
      <c r="BG183" s="122">
        <v>14.2399997711182</v>
      </c>
      <c r="BH183" s="122"/>
      <c r="BI183" s="122">
        <v>16.469999313354499</v>
      </c>
      <c r="BJ183" s="122">
        <v>10.3599996566772</v>
      </c>
      <c r="BK183" s="122">
        <v>10.7399997711182</v>
      </c>
      <c r="BL183" s="122">
        <v>0.239999994635582</v>
      </c>
      <c r="BM183" s="122">
        <v>2.3800001144409202</v>
      </c>
      <c r="BN183" s="122">
        <v>0.129999995231628</v>
      </c>
      <c r="BO183" s="122">
        <v>0</v>
      </c>
      <c r="BP183" s="122">
        <v>0</v>
      </c>
      <c r="BQ183" s="122">
        <v>0</v>
      </c>
      <c r="BR183" s="122">
        <f t="shared" si="138"/>
        <v>98.819997891783714</v>
      </c>
      <c r="BS183" s="122"/>
      <c r="BT183" s="42">
        <v>6.0235121058040484</v>
      </c>
      <c r="BU183" s="42">
        <v>1.9764878941959516</v>
      </c>
      <c r="BV183" s="42">
        <v>0</v>
      </c>
      <c r="BW183" s="42">
        <v>8</v>
      </c>
      <c r="BX183" s="42">
        <v>0.45109482276937696</v>
      </c>
      <c r="BY183" s="42">
        <v>0.28509302028993183</v>
      </c>
      <c r="BZ183" s="42">
        <v>0</v>
      </c>
      <c r="CA183" s="42">
        <v>0.95142195223989745</v>
      </c>
      <c r="CB183" s="42">
        <v>2.2336542030473647</v>
      </c>
      <c r="CC183" s="42">
        <v>1.0410685249774188</v>
      </c>
      <c r="CD183" s="42">
        <v>2.9402824039500321E-2</v>
      </c>
      <c r="CE183" s="42">
        <v>4.9917353473634893</v>
      </c>
      <c r="CF183" s="42">
        <v>0</v>
      </c>
      <c r="CG183" s="42">
        <v>0</v>
      </c>
      <c r="CH183" s="42">
        <v>0</v>
      </c>
      <c r="CI183" s="42">
        <v>1.6644289620914046</v>
      </c>
      <c r="CJ183" s="42">
        <v>0.33557103790859544</v>
      </c>
      <c r="CK183" s="42">
        <v>2</v>
      </c>
      <c r="CL183" s="42">
        <v>0.33189843193703783</v>
      </c>
      <c r="CM183" s="42">
        <v>2.3986989851384165E-2</v>
      </c>
      <c r="CN183" s="42">
        <v>0.35588542178842197</v>
      </c>
      <c r="CO183" s="24" t="s">
        <v>622</v>
      </c>
      <c r="CP183" s="24" t="s">
        <v>332</v>
      </c>
      <c r="CQ183" s="40">
        <v>0.68208956560870104</v>
      </c>
      <c r="CR183" s="42">
        <v>0.89185320672773583</v>
      </c>
      <c r="CS183" s="40">
        <v>0.28137492023709199</v>
      </c>
      <c r="CT183" s="40" t="s">
        <v>606</v>
      </c>
      <c r="CU183" s="40"/>
    </row>
    <row r="184" spans="1:99" s="43" customFormat="1" ht="10.5" customHeight="1">
      <c r="A184" s="12">
        <v>57</v>
      </c>
      <c r="B184" s="13" t="s">
        <v>37</v>
      </c>
      <c r="C184" s="86">
        <v>1.20000004768372</v>
      </c>
      <c r="D184" s="25">
        <f t="shared" si="151"/>
        <v>1200.0000476837201</v>
      </c>
      <c r="E184" s="12">
        <v>900</v>
      </c>
      <c r="F184" s="14" t="s">
        <v>225</v>
      </c>
      <c r="G184" s="15">
        <v>60.810001373291001</v>
      </c>
      <c r="H184" s="15">
        <v>0.62999999523162797</v>
      </c>
      <c r="I184" s="15">
        <v>17.059999465942401</v>
      </c>
      <c r="J184" s="15">
        <v>3.3699998855590798</v>
      </c>
      <c r="K184" s="15">
        <v>3.9999999105930301E-2</v>
      </c>
      <c r="L184" s="15">
        <v>0.479999989271164</v>
      </c>
      <c r="M184" s="15">
        <v>4.5300002098083496</v>
      </c>
      <c r="N184" s="15">
        <v>0.479999989271164</v>
      </c>
      <c r="O184" s="15">
        <v>0.270000010728836</v>
      </c>
      <c r="P184" s="15"/>
      <c r="Q184" s="26">
        <f t="shared" si="102"/>
        <v>87.670000918209553</v>
      </c>
      <c r="R184" s="26"/>
      <c r="S184" s="26">
        <f t="shared" si="141"/>
        <v>69.36238249845897</v>
      </c>
      <c r="T184" s="26">
        <f t="shared" si="152"/>
        <v>0.71860384240143593</v>
      </c>
      <c r="U184" s="26">
        <f t="shared" si="142"/>
        <v>19.459335333939688</v>
      </c>
      <c r="V184" s="26">
        <f t="shared" si="143"/>
        <v>3.8439601348961681</v>
      </c>
      <c r="W184" s="26">
        <f t="shared" si="144"/>
        <v>4.5625640112913556E-2</v>
      </c>
      <c r="X184" s="26">
        <f t="shared" si="145"/>
        <v>0.54750768135496308</v>
      </c>
      <c r="Y184" s="26">
        <f t="shared" si="146"/>
        <v>5.167104097597246</v>
      </c>
      <c r="Z184" s="26">
        <f t="shared" si="147"/>
        <v>0.54750768135496308</v>
      </c>
      <c r="AA184" s="26">
        <f t="shared" si="148"/>
        <v>0.30797308988365196</v>
      </c>
      <c r="AB184" s="26">
        <f t="shared" si="149"/>
        <v>0</v>
      </c>
      <c r="AC184" s="26">
        <f t="shared" si="113"/>
        <v>99.999999999999986</v>
      </c>
      <c r="AD184" s="26"/>
      <c r="AE184" s="42">
        <f t="shared" si="114"/>
        <v>1.0120780532234044</v>
      </c>
      <c r="AF184" s="42">
        <f t="shared" si="115"/>
        <v>7.8882324503307798E-3</v>
      </c>
      <c r="AG184" s="42">
        <f t="shared" si="116"/>
        <v>0.33463683734092148</v>
      </c>
      <c r="AH184" s="42">
        <f t="shared" si="117"/>
        <v>4.690692504299681E-2</v>
      </c>
      <c r="AI184" s="42">
        <f t="shared" si="118"/>
        <v>5.6387704477405584E-4</v>
      </c>
      <c r="AJ184" s="42">
        <f t="shared" si="119"/>
        <v>1.1909369430413652E-2</v>
      </c>
      <c r="AK184" s="42">
        <f t="shared" si="120"/>
        <v>8.0781209717432495E-2</v>
      </c>
      <c r="AL184" s="42">
        <f t="shared" si="121"/>
        <v>1.5489131930012485E-2</v>
      </c>
      <c r="AM184" s="42">
        <f t="shared" si="122"/>
        <v>5.7327277321507497E-3</v>
      </c>
      <c r="AN184" s="42">
        <f t="shared" si="123"/>
        <v>0</v>
      </c>
      <c r="AO184" s="42">
        <f t="shared" si="124"/>
        <v>1.5159863639124371</v>
      </c>
      <c r="AP184" s="42">
        <f t="shared" si="125"/>
        <v>0.66760366538617599</v>
      </c>
      <c r="AQ184" s="42">
        <f t="shared" si="126"/>
        <v>5.203366361405083E-3</v>
      </c>
      <c r="AR184" s="42">
        <f t="shared" si="127"/>
        <v>0.22073868558902815</v>
      </c>
      <c r="AS184" s="42">
        <f t="shared" si="128"/>
        <v>3.0941521744258998E-2</v>
      </c>
      <c r="AT184" s="42">
        <f t="shared" si="129"/>
        <v>3.7195390288261536E-4</v>
      </c>
      <c r="AU184" s="42">
        <f t="shared" si="130"/>
        <v>7.8558552464008391E-3</v>
      </c>
      <c r="AV184" s="42">
        <f t="shared" si="131"/>
        <v>5.3286237686830794E-2</v>
      </c>
      <c r="AW184" s="42">
        <f t="shared" si="132"/>
        <v>1.0217197396181285E-2</v>
      </c>
      <c r="AX184" s="42">
        <f t="shared" si="133"/>
        <v>3.7815166868360238E-3</v>
      </c>
      <c r="AY184" s="42">
        <f t="shared" si="134"/>
        <v>0</v>
      </c>
      <c r="AZ184" s="42">
        <f t="shared" si="135"/>
        <v>0.68160237946919333</v>
      </c>
      <c r="BA184" s="42">
        <f t="shared" si="136"/>
        <v>3.9386573165836856</v>
      </c>
      <c r="BB184" s="42">
        <f t="shared" si="137"/>
        <v>0.20248418464712378</v>
      </c>
      <c r="BD184" s="12">
        <v>57</v>
      </c>
      <c r="BE184" s="122">
        <v>41.0200004577637</v>
      </c>
      <c r="BF184" s="122">
        <v>2.4200000762939502</v>
      </c>
      <c r="BG184" s="122">
        <v>15.1199998855591</v>
      </c>
      <c r="BH184" s="122"/>
      <c r="BI184" s="122">
        <v>16.219999313354499</v>
      </c>
      <c r="BJ184" s="122">
        <v>10.1400003433228</v>
      </c>
      <c r="BK184" s="122">
        <v>10.189999580383301</v>
      </c>
      <c r="BL184" s="122">
        <v>0.18000000715255701</v>
      </c>
      <c r="BM184" s="122">
        <v>2.7300000190734899</v>
      </c>
      <c r="BN184" s="122">
        <v>0.140000000596046</v>
      </c>
      <c r="BO184" s="122">
        <v>0</v>
      </c>
      <c r="BP184" s="122">
        <v>0</v>
      </c>
      <c r="BQ184" s="122">
        <v>0</v>
      </c>
      <c r="BR184" s="122">
        <f t="shared" si="138"/>
        <v>98.159999683499436</v>
      </c>
      <c r="BS184" s="122"/>
      <c r="BT184" s="42">
        <v>5.9633287771030723</v>
      </c>
      <c r="BU184" s="42">
        <v>2.0366712228969277</v>
      </c>
      <c r="BV184" s="42">
        <v>0</v>
      </c>
      <c r="BW184" s="42">
        <v>8</v>
      </c>
      <c r="BX184" s="42">
        <v>0.55374685687538605</v>
      </c>
      <c r="BY184" s="42">
        <v>0.26463952745289476</v>
      </c>
      <c r="BZ184" s="42">
        <v>0</v>
      </c>
      <c r="CA184" s="42">
        <v>0.96487634086694385</v>
      </c>
      <c r="CB184" s="42">
        <v>2.1970917265620686</v>
      </c>
      <c r="CC184" s="42">
        <v>1.007126448811251</v>
      </c>
      <c r="CD184" s="42">
        <v>1.2519099431456127E-2</v>
      </c>
      <c r="CE184" s="42">
        <v>5</v>
      </c>
      <c r="CF184" s="42">
        <v>0</v>
      </c>
      <c r="CG184" s="42">
        <v>0</v>
      </c>
      <c r="CH184" s="42">
        <v>9.6426660787713274E-3</v>
      </c>
      <c r="CI184" s="42">
        <v>1.587044770295476</v>
      </c>
      <c r="CJ184" s="42">
        <v>0.40331256362575263</v>
      </c>
      <c r="CK184" s="42">
        <v>2</v>
      </c>
      <c r="CL184" s="42">
        <v>0.36612094899683179</v>
      </c>
      <c r="CM184" s="42">
        <v>2.5960584877733062E-2</v>
      </c>
      <c r="CN184" s="42">
        <v>0.39208153387456485</v>
      </c>
      <c r="CO184" s="24" t="s">
        <v>622</v>
      </c>
      <c r="CP184" s="24" t="s">
        <v>332</v>
      </c>
      <c r="CQ184" s="40">
        <v>0.68568730539270728</v>
      </c>
      <c r="CR184" s="42">
        <v>0.89737176336983737</v>
      </c>
      <c r="CS184" s="40">
        <v>0.22783697367919281</v>
      </c>
      <c r="CT184" s="40" t="s">
        <v>606</v>
      </c>
      <c r="CU184" s="40"/>
    </row>
    <row r="185" spans="1:99" s="43" customFormat="1" ht="10.5" customHeight="1">
      <c r="A185" s="12">
        <v>59</v>
      </c>
      <c r="B185" s="13" t="s">
        <v>37</v>
      </c>
      <c r="C185" s="86">
        <v>1.3999999761581401</v>
      </c>
      <c r="D185" s="25">
        <f t="shared" si="151"/>
        <v>1399.99997615814</v>
      </c>
      <c r="E185" s="12">
        <v>900</v>
      </c>
      <c r="F185" s="14" t="s">
        <v>225</v>
      </c>
      <c r="G185" s="15">
        <v>65.139999389648395</v>
      </c>
      <c r="H185" s="15">
        <v>0.62000000476837203</v>
      </c>
      <c r="I185" s="15">
        <v>17.120000839233398</v>
      </c>
      <c r="J185" s="15">
        <v>2.9000000953674299</v>
      </c>
      <c r="K185" s="15">
        <v>2.9999999329447701E-2</v>
      </c>
      <c r="L185" s="15">
        <v>0.68999999761581399</v>
      </c>
      <c r="M185" s="15">
        <v>2.7799999713897701</v>
      </c>
      <c r="N185" s="15">
        <v>0.72000002861022905</v>
      </c>
      <c r="O185" s="15">
        <v>0.40000000596046498</v>
      </c>
      <c r="P185" s="15"/>
      <c r="Q185" s="26">
        <f t="shared" si="102"/>
        <v>90.400000331923323</v>
      </c>
      <c r="R185" s="26"/>
      <c r="S185" s="26">
        <f t="shared" si="141"/>
        <v>72.057521184151184</v>
      </c>
      <c r="T185" s="26">
        <f t="shared" si="152"/>
        <v>0.68584071072113584</v>
      </c>
      <c r="U185" s="26">
        <f t="shared" si="142"/>
        <v>18.938053956165465</v>
      </c>
      <c r="V185" s="26">
        <f t="shared" si="143"/>
        <v>3.2079646954861136</v>
      </c>
      <c r="W185" s="26">
        <f t="shared" si="144"/>
        <v>3.3185839844354158E-2</v>
      </c>
      <c r="X185" s="26">
        <f t="shared" si="145"/>
        <v>0.76327433084328378</v>
      </c>
      <c r="Y185" s="26">
        <f t="shared" si="146"/>
        <v>3.075221195998223</v>
      </c>
      <c r="Z185" s="26">
        <f t="shared" si="147"/>
        <v>0.79646020571525655</v>
      </c>
      <c r="AA185" s="26">
        <f t="shared" si="148"/>
        <v>0.44247788107497527</v>
      </c>
      <c r="AB185" s="26">
        <f t="shared" si="149"/>
        <v>0</v>
      </c>
      <c r="AC185" s="26">
        <f t="shared" si="113"/>
        <v>100</v>
      </c>
      <c r="AD185" s="26"/>
      <c r="AE185" s="42">
        <f t="shared" si="114"/>
        <v>1.0841434349680099</v>
      </c>
      <c r="AF185" s="42">
        <f t="shared" si="115"/>
        <v>7.7630225298985561E-3</v>
      </c>
      <c r="AG185" s="42">
        <f t="shared" si="116"/>
        <v>0.33581378167988796</v>
      </c>
      <c r="AH185" s="42">
        <f t="shared" si="117"/>
        <v>4.0365012379077983E-2</v>
      </c>
      <c r="AI185" s="42">
        <f t="shared" si="118"/>
        <v>4.2290778358054153E-4</v>
      </c>
      <c r="AJ185" s="42">
        <f t="shared" si="119"/>
        <v>1.7119718879720674E-2</v>
      </c>
      <c r="AK185" s="42">
        <f t="shared" si="120"/>
        <v>4.9574337815051515E-2</v>
      </c>
      <c r="AL185" s="42">
        <f t="shared" si="121"/>
        <v>2.3233699337556566E-2</v>
      </c>
      <c r="AM185" s="42">
        <f t="shared" si="122"/>
        <v>8.4929297626324899E-3</v>
      </c>
      <c r="AN185" s="42">
        <f t="shared" si="123"/>
        <v>0</v>
      </c>
      <c r="AO185" s="42">
        <f t="shared" si="124"/>
        <v>1.5669288451354162</v>
      </c>
      <c r="AP185" s="42">
        <f t="shared" si="125"/>
        <v>0.69189066136204591</v>
      </c>
      <c r="AQ185" s="42">
        <f t="shared" si="126"/>
        <v>4.9542916731663486E-3</v>
      </c>
      <c r="AR185" s="42">
        <f t="shared" si="127"/>
        <v>0.21431335744595759</v>
      </c>
      <c r="AS185" s="42">
        <f t="shared" si="128"/>
        <v>2.5760590536317289E-2</v>
      </c>
      <c r="AT185" s="42">
        <f t="shared" si="129"/>
        <v>2.6989597191568279E-4</v>
      </c>
      <c r="AU185" s="42">
        <f t="shared" si="130"/>
        <v>1.0925651750473176E-2</v>
      </c>
      <c r="AV185" s="42">
        <f t="shared" si="131"/>
        <v>3.1637899812079359E-2</v>
      </c>
      <c r="AW185" s="42">
        <f t="shared" si="132"/>
        <v>1.4827539495291298E-2</v>
      </c>
      <c r="AX185" s="42">
        <f t="shared" si="133"/>
        <v>5.4201119527533615E-3</v>
      </c>
      <c r="AY185" s="42">
        <f t="shared" si="134"/>
        <v>0</v>
      </c>
      <c r="AZ185" s="42">
        <f t="shared" si="135"/>
        <v>0.71213831281009055</v>
      </c>
      <c r="BA185" s="42">
        <f t="shared" si="136"/>
        <v>2.3578081312358901</v>
      </c>
      <c r="BB185" s="42">
        <f t="shared" si="137"/>
        <v>0.29781332372672986</v>
      </c>
      <c r="BD185" s="12">
        <v>59</v>
      </c>
      <c r="BE185" s="122">
        <v>41.430000305175803</v>
      </c>
      <c r="BF185" s="122">
        <v>2.1700000762939502</v>
      </c>
      <c r="BG185" s="122">
        <v>15.1599998474121</v>
      </c>
      <c r="BH185" s="122"/>
      <c r="BI185" s="122">
        <v>15.800000190734901</v>
      </c>
      <c r="BJ185" s="122">
        <v>10.3400001525879</v>
      </c>
      <c r="BK185" s="122">
        <v>9.9899997711181605</v>
      </c>
      <c r="BL185" s="122">
        <v>0.119999997317791</v>
      </c>
      <c r="BM185" s="122">
        <v>2.9200000762939502</v>
      </c>
      <c r="BN185" s="122">
        <v>0.15000000596046401</v>
      </c>
      <c r="BO185" s="122">
        <v>0</v>
      </c>
      <c r="BP185" s="122">
        <v>0</v>
      </c>
      <c r="BQ185" s="122">
        <v>0</v>
      </c>
      <c r="BR185" s="122">
        <f t="shared" si="138"/>
        <v>98.080000422895026</v>
      </c>
      <c r="BS185" s="122"/>
      <c r="BT185" s="42">
        <v>6.0114219757415608</v>
      </c>
      <c r="BU185" s="42">
        <v>1.9885780242584392</v>
      </c>
      <c r="BV185" s="42">
        <v>0</v>
      </c>
      <c r="BW185" s="42">
        <v>8</v>
      </c>
      <c r="BX185" s="42">
        <v>0.6037291190893681</v>
      </c>
      <c r="BY185" s="42">
        <v>0.23684720650731947</v>
      </c>
      <c r="BZ185" s="42">
        <v>0</v>
      </c>
      <c r="CA185" s="42">
        <v>0.93866517205053412</v>
      </c>
      <c r="CB185" s="42">
        <v>2.2361449368466988</v>
      </c>
      <c r="CC185" s="42">
        <v>0.97860347642295276</v>
      </c>
      <c r="CD185" s="42">
        <v>6.0100890831265019E-3</v>
      </c>
      <c r="CE185" s="42">
        <v>5</v>
      </c>
      <c r="CF185" s="42">
        <v>0</v>
      </c>
      <c r="CG185" s="42">
        <v>0</v>
      </c>
      <c r="CH185" s="42">
        <v>8.7361833915570904E-3</v>
      </c>
      <c r="CI185" s="42">
        <v>1.5529221175109149</v>
      </c>
      <c r="CJ185" s="42">
        <v>0.43834169909752796</v>
      </c>
      <c r="CK185" s="42">
        <v>2</v>
      </c>
      <c r="CL185" s="42">
        <v>0.38306926553052401</v>
      </c>
      <c r="CM185" s="42">
        <v>2.7761753670900512E-2</v>
      </c>
      <c r="CN185" s="42">
        <v>0.41083101920142451</v>
      </c>
      <c r="CO185" s="24" t="s">
        <v>622</v>
      </c>
      <c r="CP185" s="24" t="s">
        <v>332</v>
      </c>
      <c r="CQ185" s="40">
        <v>0.69558940525997925</v>
      </c>
      <c r="CR185" s="42">
        <v>0.85722748094378098</v>
      </c>
      <c r="CS185" s="40">
        <v>0.36356965165543342</v>
      </c>
      <c r="CT185" s="40" t="s">
        <v>606</v>
      </c>
      <c r="CU185" s="40"/>
    </row>
    <row r="186" spans="1:99" s="43" customFormat="1" ht="10.5" customHeight="1">
      <c r="A186" s="12">
        <v>112</v>
      </c>
      <c r="B186" s="13" t="s">
        <v>37</v>
      </c>
      <c r="C186" s="86">
        <v>1.1000000238418599</v>
      </c>
      <c r="D186" s="25">
        <f t="shared" si="151"/>
        <v>1100.00002384186</v>
      </c>
      <c r="E186" s="12">
        <v>950</v>
      </c>
      <c r="F186" s="14" t="s">
        <v>225</v>
      </c>
      <c r="G186" s="15">
        <v>56.310001373291001</v>
      </c>
      <c r="H186" s="15">
        <v>0.95999997854232799</v>
      </c>
      <c r="I186" s="15">
        <v>18.059999465942401</v>
      </c>
      <c r="J186" s="15">
        <v>5.6799998283386204</v>
      </c>
      <c r="K186" s="15">
        <v>0.10000000149011599</v>
      </c>
      <c r="L186" s="15">
        <v>0.769999980926514</v>
      </c>
      <c r="M186" s="15">
        <v>5.6500000953674299</v>
      </c>
      <c r="N186" s="15">
        <v>0.56999999284744296</v>
      </c>
      <c r="O186" s="15">
        <v>0.28000000119209301</v>
      </c>
      <c r="P186" s="15"/>
      <c r="Q186" s="26">
        <f t="shared" si="102"/>
        <v>88.380000717937946</v>
      </c>
      <c r="R186" s="26"/>
      <c r="S186" s="26">
        <f t="shared" si="141"/>
        <v>63.713510880139765</v>
      </c>
      <c r="T186" s="26">
        <f t="shared" si="152"/>
        <v>1.0862185683909853</v>
      </c>
      <c r="U186" s="26">
        <f t="shared" si="142"/>
        <v>20.434486670327527</v>
      </c>
      <c r="V186" s="26">
        <f t="shared" si="143"/>
        <v>6.4267931457323302</v>
      </c>
      <c r="W186" s="26">
        <f t="shared" si="144"/>
        <v>0.11314777175581037</v>
      </c>
      <c r="X186" s="26">
        <f t="shared" si="145"/>
        <v>0.87123780795606143</v>
      </c>
      <c r="Y186" s="26">
        <f t="shared" si="146"/>
        <v>6.3928491168485406</v>
      </c>
      <c r="Z186" s="26">
        <f t="shared" si="147"/>
        <v>0.64494228130477205</v>
      </c>
      <c r="AA186" s="26">
        <f t="shared" si="148"/>
        <v>0.31681375754420321</v>
      </c>
      <c r="AB186" s="26">
        <f t="shared" si="149"/>
        <v>0</v>
      </c>
      <c r="AC186" s="26">
        <f t="shared" si="113"/>
        <v>100.00000000000001</v>
      </c>
      <c r="AD186" s="26"/>
      <c r="AE186" s="42">
        <f t="shared" si="114"/>
        <v>0.93718328037925047</v>
      </c>
      <c r="AF186" s="42">
        <f t="shared" si="115"/>
        <v>1.2020163556144534E-2</v>
      </c>
      <c r="AG186" s="42">
        <f t="shared" si="116"/>
        <v>0.35425212736534212</v>
      </c>
      <c r="AH186" s="42">
        <f t="shared" si="117"/>
        <v>7.905974339459472E-2</v>
      </c>
      <c r="AI186" s="42">
        <f t="shared" si="118"/>
        <v>1.4096926644502821E-3</v>
      </c>
      <c r="AJ186" s="42">
        <f t="shared" si="119"/>
        <v>1.9104613415074134E-2</v>
      </c>
      <c r="AK186" s="42">
        <f t="shared" si="120"/>
        <v>0.10075360297316618</v>
      </c>
      <c r="AL186" s="42">
        <f t="shared" si="121"/>
        <v>1.8393344347207064E-2</v>
      </c>
      <c r="AM186" s="42">
        <f t="shared" si="122"/>
        <v>5.9450507705654807E-3</v>
      </c>
      <c r="AN186" s="42">
        <f t="shared" si="123"/>
        <v>0</v>
      </c>
      <c r="AO186" s="42">
        <f t="shared" si="124"/>
        <v>1.5281216188657949</v>
      </c>
      <c r="AP186" s="42">
        <f t="shared" si="125"/>
        <v>0.61329102920149003</v>
      </c>
      <c r="AQ186" s="42">
        <f t="shared" si="126"/>
        <v>7.865973105639433E-3</v>
      </c>
      <c r="AR186" s="42">
        <f t="shared" si="127"/>
        <v>0.23182194597068509</v>
      </c>
      <c r="AS186" s="42">
        <f t="shared" si="128"/>
        <v>5.1736551867693999E-2</v>
      </c>
      <c r="AT186" s="42">
        <f t="shared" si="129"/>
        <v>9.225003082520268E-4</v>
      </c>
      <c r="AU186" s="42">
        <f t="shared" si="130"/>
        <v>1.2502024170860167E-2</v>
      </c>
      <c r="AV186" s="42">
        <f t="shared" si="131"/>
        <v>6.5932974005006029E-2</v>
      </c>
      <c r="AW186" s="42">
        <f t="shared" si="132"/>
        <v>1.2036570990245531E-2</v>
      </c>
      <c r="AX186" s="42">
        <f t="shared" si="133"/>
        <v>3.890430380127746E-3</v>
      </c>
      <c r="AY186" s="42">
        <f t="shared" si="134"/>
        <v>0</v>
      </c>
      <c r="AZ186" s="42">
        <f t="shared" si="135"/>
        <v>0.62921803057186332</v>
      </c>
      <c r="BA186" s="42">
        <f t="shared" si="136"/>
        <v>4.1382540267584851</v>
      </c>
      <c r="BB186" s="42">
        <f t="shared" si="137"/>
        <v>0.19461863792492548</v>
      </c>
      <c r="BD186" s="12">
        <v>112</v>
      </c>
      <c r="BE186" s="122">
        <v>40.5</v>
      </c>
      <c r="BF186" s="122">
        <v>2.75</v>
      </c>
      <c r="BG186" s="122">
        <v>14.569999694824199</v>
      </c>
      <c r="BH186" s="122"/>
      <c r="BI186" s="122">
        <v>15.710000038146999</v>
      </c>
      <c r="BJ186" s="122">
        <v>10.8500003814697</v>
      </c>
      <c r="BK186" s="122">
        <v>10.039999961853001</v>
      </c>
      <c r="BL186" s="122">
        <v>0.15000000596046401</v>
      </c>
      <c r="BM186" s="122">
        <v>2.8099999427795401</v>
      </c>
      <c r="BN186" s="122">
        <v>0.129999995231628</v>
      </c>
      <c r="BO186" s="122">
        <v>0</v>
      </c>
      <c r="BP186" s="122">
        <v>0</v>
      </c>
      <c r="BQ186" s="122">
        <v>0</v>
      </c>
      <c r="BR186" s="122">
        <f t="shared" si="138"/>
        <v>97.510000020265522</v>
      </c>
      <c r="BS186" s="122"/>
      <c r="BT186" s="42">
        <v>5.9290172145510818</v>
      </c>
      <c r="BU186" s="42">
        <v>2.0709827854489182</v>
      </c>
      <c r="BV186" s="42">
        <v>0</v>
      </c>
      <c r="BW186" s="42">
        <v>8</v>
      </c>
      <c r="BX186" s="42">
        <v>0.44271007884592928</v>
      </c>
      <c r="BY186" s="42">
        <v>0.30283538657359244</v>
      </c>
      <c r="BZ186" s="42">
        <v>0</v>
      </c>
      <c r="CA186" s="42">
        <v>0.94159844338614107</v>
      </c>
      <c r="CB186" s="42">
        <v>2.3674159397388439</v>
      </c>
      <c r="CC186" s="42">
        <v>0.94544015145549309</v>
      </c>
      <c r="CD186" s="42">
        <v>0</v>
      </c>
      <c r="CE186" s="42">
        <v>5</v>
      </c>
      <c r="CF186" s="42">
        <v>0</v>
      </c>
      <c r="CG186" s="42">
        <v>3.6351939974982983E-2</v>
      </c>
      <c r="CH186" s="42">
        <v>1.8597634328694792E-2</v>
      </c>
      <c r="CI186" s="42">
        <v>1.5746473922103132</v>
      </c>
      <c r="CJ186" s="42">
        <v>0.37040303348600889</v>
      </c>
      <c r="CK186" s="42">
        <v>2</v>
      </c>
      <c r="CL186" s="42">
        <v>0.42713123693122079</v>
      </c>
      <c r="CM186" s="42">
        <v>2.4275286624454592E-2</v>
      </c>
      <c r="CN186" s="42">
        <v>0.4514065235556754</v>
      </c>
      <c r="CO186" s="24" t="s">
        <v>622</v>
      </c>
      <c r="CP186" s="24" t="s">
        <v>332</v>
      </c>
      <c r="CQ186" s="40">
        <v>0.70685843271201643</v>
      </c>
      <c r="CR186" s="42">
        <v>0.8122803939755423</v>
      </c>
      <c r="CS186" s="40">
        <v>0.19628577383679985</v>
      </c>
      <c r="CT186" s="40" t="s">
        <v>606</v>
      </c>
      <c r="CU186" s="40"/>
    </row>
    <row r="187" spans="1:99" s="43" customFormat="1" ht="10.5" customHeight="1">
      <c r="A187" s="12" t="s">
        <v>55</v>
      </c>
      <c r="B187" s="13" t="s">
        <v>6</v>
      </c>
      <c r="C187" s="86">
        <v>1</v>
      </c>
      <c r="D187" s="25">
        <f t="shared" si="151"/>
        <v>1000</v>
      </c>
      <c r="E187" s="12">
        <v>900</v>
      </c>
      <c r="F187" s="14" t="s">
        <v>49</v>
      </c>
      <c r="G187" s="15">
        <v>59.23</v>
      </c>
      <c r="H187" s="15">
        <v>0.38</v>
      </c>
      <c r="I187" s="15">
        <v>16.100000000000001</v>
      </c>
      <c r="J187" s="15">
        <v>3.47</v>
      </c>
      <c r="K187" s="15">
        <v>0.11</v>
      </c>
      <c r="L187" s="15">
        <v>0.76</v>
      </c>
      <c r="M187" s="15">
        <v>4.99</v>
      </c>
      <c r="N187" s="15">
        <v>3.37</v>
      </c>
      <c r="O187" s="15">
        <v>1.34</v>
      </c>
      <c r="P187" s="15"/>
      <c r="Q187" s="26">
        <f t="shared" si="102"/>
        <v>89.750000000000014</v>
      </c>
      <c r="R187" s="26"/>
      <c r="S187" s="26">
        <f t="shared" si="141"/>
        <v>65.994428969359319</v>
      </c>
      <c r="T187" s="26">
        <f t="shared" si="152"/>
        <v>0.42339832869080773</v>
      </c>
      <c r="U187" s="26">
        <f t="shared" si="142"/>
        <v>17.938718662952645</v>
      </c>
      <c r="V187" s="26">
        <f t="shared" si="143"/>
        <v>3.8662952646239548</v>
      </c>
      <c r="W187" s="26">
        <f t="shared" si="144"/>
        <v>0.1225626740947075</v>
      </c>
      <c r="X187" s="26">
        <f t="shared" si="145"/>
        <v>0.84679665738161547</v>
      </c>
      <c r="Y187" s="26">
        <f t="shared" si="146"/>
        <v>5.5598885793871862</v>
      </c>
      <c r="Z187" s="26">
        <f t="shared" si="147"/>
        <v>3.7548746518105842</v>
      </c>
      <c r="AA187" s="26">
        <f t="shared" si="148"/>
        <v>1.493036211699164</v>
      </c>
      <c r="AB187" s="26">
        <f t="shared" si="149"/>
        <v>0</v>
      </c>
      <c r="AC187" s="26">
        <f t="shared" si="113"/>
        <v>100</v>
      </c>
      <c r="AD187" s="26"/>
      <c r="AE187" s="42">
        <f t="shared" si="114"/>
        <v>0.98578164345760866</v>
      </c>
      <c r="AF187" s="42">
        <f t="shared" si="115"/>
        <v>4.7579815139897185E-3</v>
      </c>
      <c r="AG187" s="42">
        <f t="shared" si="116"/>
        <v>0.31580616939317241</v>
      </c>
      <c r="AH187" s="42">
        <f t="shared" si="117"/>
        <v>4.8298823568712394E-2</v>
      </c>
      <c r="AI187" s="42">
        <f t="shared" si="118"/>
        <v>1.5506619077886492E-3</v>
      </c>
      <c r="AJ187" s="42">
        <f t="shared" si="119"/>
        <v>1.885650201963061E-2</v>
      </c>
      <c r="AK187" s="42">
        <f t="shared" si="120"/>
        <v>8.8984154044231725E-2</v>
      </c>
      <c r="AL187" s="42">
        <f t="shared" si="121"/>
        <v>0.10874661618930559</v>
      </c>
      <c r="AM187" s="42">
        <f t="shared" si="122"/>
        <v>2.8451314280861187E-2</v>
      </c>
      <c r="AN187" s="42">
        <f t="shared" si="123"/>
        <v>0</v>
      </c>
      <c r="AO187" s="42">
        <f t="shared" si="124"/>
        <v>1.6012338663753007</v>
      </c>
      <c r="AP187" s="42">
        <f t="shared" si="125"/>
        <v>0.61563876717716071</v>
      </c>
      <c r="AQ187" s="42">
        <f t="shared" si="126"/>
        <v>2.9714469659327903E-3</v>
      </c>
      <c r="AR187" s="42">
        <f t="shared" si="127"/>
        <v>0.19722676120263438</v>
      </c>
      <c r="AS187" s="42">
        <f t="shared" si="128"/>
        <v>3.0163503647375398E-2</v>
      </c>
      <c r="AT187" s="42">
        <f t="shared" si="129"/>
        <v>9.6841688172563396E-4</v>
      </c>
      <c r="AU187" s="42">
        <f t="shared" si="130"/>
        <v>1.1776232326584443E-2</v>
      </c>
      <c r="AV187" s="42">
        <f t="shared" si="131"/>
        <v>5.5572240828046175E-2</v>
      </c>
      <c r="AW187" s="42">
        <f t="shared" si="132"/>
        <v>6.7914261915702767E-2</v>
      </c>
      <c r="AX187" s="42">
        <f t="shared" si="133"/>
        <v>1.7768369054837804E-2</v>
      </c>
      <c r="AY187" s="42">
        <f t="shared" si="134"/>
        <v>0</v>
      </c>
      <c r="AZ187" s="42">
        <f t="shared" si="135"/>
        <v>0.70132139814770134</v>
      </c>
      <c r="BA187" s="42">
        <f t="shared" si="136"/>
        <v>2.5613882955826472</v>
      </c>
      <c r="BB187" s="42">
        <f t="shared" si="137"/>
        <v>0.28078937678330268</v>
      </c>
      <c r="BD187" s="12" t="s">
        <v>55</v>
      </c>
      <c r="BE187" s="122">
        <v>41.99</v>
      </c>
      <c r="BF187" s="122">
        <v>1.68</v>
      </c>
      <c r="BG187" s="122">
        <v>13.13</v>
      </c>
      <c r="BH187" s="122">
        <v>0.02</v>
      </c>
      <c r="BI187" s="122">
        <v>14.56</v>
      </c>
      <c r="BJ187" s="122">
        <v>12.28</v>
      </c>
      <c r="BK187" s="122">
        <v>11.31</v>
      </c>
      <c r="BL187" s="122">
        <v>0.23</v>
      </c>
      <c r="BM187" s="122">
        <v>2.29</v>
      </c>
      <c r="BN187" s="122">
        <v>0.46</v>
      </c>
      <c r="BO187" s="122">
        <v>0</v>
      </c>
      <c r="BP187" s="122">
        <v>0</v>
      </c>
      <c r="BQ187" s="122">
        <v>0</v>
      </c>
      <c r="BR187" s="122">
        <f t="shared" si="138"/>
        <v>97.950000000000017</v>
      </c>
      <c r="BS187" s="122"/>
      <c r="BT187" s="42">
        <v>6.0984702883773405</v>
      </c>
      <c r="BU187" s="42">
        <v>1.9015297116226595</v>
      </c>
      <c r="BV187" s="42">
        <v>0</v>
      </c>
      <c r="BW187" s="42">
        <v>8</v>
      </c>
      <c r="BX187" s="42">
        <v>0.34578940077452858</v>
      </c>
      <c r="BY187" s="42">
        <v>0.18353992881776354</v>
      </c>
      <c r="BZ187" s="42">
        <v>2.2964126892237231E-3</v>
      </c>
      <c r="CA187" s="42">
        <v>0.96354950510470161</v>
      </c>
      <c r="CB187" s="42">
        <v>2.6582176071193229</v>
      </c>
      <c r="CC187" s="42">
        <v>0.80492992595294588</v>
      </c>
      <c r="CD187" s="42">
        <v>2.8290564514405189E-2</v>
      </c>
      <c r="CE187" s="42">
        <v>4.9866133449728913</v>
      </c>
      <c r="CF187" s="42">
        <v>0</v>
      </c>
      <c r="CG187" s="42">
        <v>0</v>
      </c>
      <c r="CH187" s="42">
        <v>0</v>
      </c>
      <c r="CI187" s="42">
        <v>1.7597847976208705</v>
      </c>
      <c r="CJ187" s="42">
        <v>0.24021520237912952</v>
      </c>
      <c r="CK187" s="42">
        <v>2</v>
      </c>
      <c r="CL187" s="42">
        <v>0.4045860537031003</v>
      </c>
      <c r="CM187" s="42">
        <v>8.5216994148911984E-2</v>
      </c>
      <c r="CN187" s="42">
        <v>0.48980304785201229</v>
      </c>
      <c r="CO187" s="24" t="s">
        <v>622</v>
      </c>
      <c r="CP187" s="24" t="s">
        <v>332</v>
      </c>
      <c r="CQ187" s="40">
        <v>0.76757273022126582</v>
      </c>
      <c r="CR187" s="42">
        <v>0.66515451951110349</v>
      </c>
      <c r="CS187" s="40">
        <v>0.25968515615466209</v>
      </c>
      <c r="CT187" s="40" t="s">
        <v>606</v>
      </c>
      <c r="CU187" s="40"/>
    </row>
    <row r="188" spans="1:99" s="43" customFormat="1" ht="10.5" customHeight="1">
      <c r="A188" s="12">
        <v>1719</v>
      </c>
      <c r="B188" s="13" t="s">
        <v>3</v>
      </c>
      <c r="C188" s="86">
        <v>1</v>
      </c>
      <c r="D188" s="25">
        <f t="shared" si="151"/>
        <v>1000</v>
      </c>
      <c r="E188" s="12">
        <v>900</v>
      </c>
      <c r="F188" s="14" t="s">
        <v>49</v>
      </c>
      <c r="G188" s="15">
        <v>57.46</v>
      </c>
      <c r="H188" s="15">
        <v>0.5</v>
      </c>
      <c r="I188" s="15">
        <v>15.98</v>
      </c>
      <c r="J188" s="15">
        <v>4.37</v>
      </c>
      <c r="K188" s="15">
        <v>0.11</v>
      </c>
      <c r="L188" s="15">
        <v>1.27</v>
      </c>
      <c r="M188" s="15">
        <v>5.49</v>
      </c>
      <c r="N188" s="15">
        <v>2.88</v>
      </c>
      <c r="O188" s="15">
        <v>1.22</v>
      </c>
      <c r="P188" s="15"/>
      <c r="Q188" s="26">
        <f t="shared" si="102"/>
        <v>89.279999999999987</v>
      </c>
      <c r="R188" s="26"/>
      <c r="S188" s="26">
        <f t="shared" si="141"/>
        <v>64.35931899641578</v>
      </c>
      <c r="T188" s="26">
        <f t="shared" si="152"/>
        <v>0.5600358422939069</v>
      </c>
      <c r="U188" s="26">
        <f t="shared" si="142"/>
        <v>17.898745519713266</v>
      </c>
      <c r="V188" s="26">
        <f t="shared" si="143"/>
        <v>4.8947132616487465</v>
      </c>
      <c r="W188" s="26">
        <f t="shared" si="144"/>
        <v>0.12320788530465951</v>
      </c>
      <c r="X188" s="26">
        <f t="shared" si="145"/>
        <v>1.4224910394265236</v>
      </c>
      <c r="Y188" s="26">
        <f t="shared" si="146"/>
        <v>6.1491935483870979</v>
      </c>
      <c r="Z188" s="26">
        <f t="shared" si="147"/>
        <v>3.2258064516129039</v>
      </c>
      <c r="AA188" s="26">
        <f t="shared" si="148"/>
        <v>1.3664874551971329</v>
      </c>
      <c r="AB188" s="26">
        <f t="shared" si="149"/>
        <v>0</v>
      </c>
      <c r="AC188" s="26">
        <f t="shared" si="113"/>
        <v>100.00000000000003</v>
      </c>
      <c r="AD188" s="26"/>
      <c r="AE188" s="42">
        <f t="shared" si="114"/>
        <v>0.95632303280557485</v>
      </c>
      <c r="AF188" s="42">
        <f t="shared" si="115"/>
        <v>6.2605019920917342E-3</v>
      </c>
      <c r="AG188" s="42">
        <f t="shared" si="116"/>
        <v>0.31345233459024191</v>
      </c>
      <c r="AH188" s="42">
        <f t="shared" si="117"/>
        <v>6.082589596405566E-2</v>
      </c>
      <c r="AI188" s="42">
        <f t="shared" si="118"/>
        <v>1.5506619077886492E-3</v>
      </c>
      <c r="AJ188" s="42">
        <f t="shared" si="119"/>
        <v>3.1510207322277467E-2</v>
      </c>
      <c r="AK188" s="42">
        <f t="shared" si="120"/>
        <v>9.7900401944455331E-2</v>
      </c>
      <c r="AL188" s="42">
        <f t="shared" si="121"/>
        <v>9.2934793657329401E-2</v>
      </c>
      <c r="AM188" s="42">
        <f t="shared" si="122"/>
        <v>2.5903435390037793E-2</v>
      </c>
      <c r="AN188" s="42">
        <f t="shared" si="123"/>
        <v>0</v>
      </c>
      <c r="AO188" s="42">
        <f t="shared" si="124"/>
        <v>1.5866612655738532</v>
      </c>
      <c r="AP188" s="42">
        <f t="shared" si="125"/>
        <v>0.60272665221943145</v>
      </c>
      <c r="AQ188" s="42">
        <f t="shared" si="126"/>
        <v>3.9457079642184851E-3</v>
      </c>
      <c r="AR188" s="42">
        <f t="shared" si="127"/>
        <v>0.19755466487478318</v>
      </c>
      <c r="AS188" s="42">
        <f t="shared" si="128"/>
        <v>3.8335779213754584E-2</v>
      </c>
      <c r="AT188" s="42">
        <f t="shared" si="129"/>
        <v>9.7731125189333716E-4</v>
      </c>
      <c r="AU188" s="42">
        <f t="shared" si="130"/>
        <v>1.9859441965315174E-2</v>
      </c>
      <c r="AV188" s="42">
        <f t="shared" si="131"/>
        <v>6.1702144035795416E-2</v>
      </c>
      <c r="AW188" s="42">
        <f t="shared" si="132"/>
        <v>5.8572548327583553E-2</v>
      </c>
      <c r="AX188" s="42">
        <f t="shared" si="133"/>
        <v>1.6325750147224531E-2</v>
      </c>
      <c r="AY188" s="42">
        <f t="shared" si="134"/>
        <v>0</v>
      </c>
      <c r="AZ188" s="42">
        <f t="shared" si="135"/>
        <v>0.67762495069423945</v>
      </c>
      <c r="BA188" s="42">
        <f t="shared" si="136"/>
        <v>1.9303553081052642</v>
      </c>
      <c r="BB188" s="42">
        <f t="shared" si="137"/>
        <v>0.34125554578109818</v>
      </c>
      <c r="BD188" s="12">
        <v>1719</v>
      </c>
      <c r="BE188" s="122">
        <v>44.02</v>
      </c>
      <c r="BF188" s="122">
        <v>1.85</v>
      </c>
      <c r="BG188" s="122">
        <v>11.84</v>
      </c>
      <c r="BH188" s="122">
        <v>0.03</v>
      </c>
      <c r="BI188" s="122">
        <v>12.8</v>
      </c>
      <c r="BJ188" s="122">
        <v>13.21</v>
      </c>
      <c r="BK188" s="122">
        <v>11.33</v>
      </c>
      <c r="BL188" s="122">
        <v>0.19</v>
      </c>
      <c r="BM188" s="122">
        <v>2.16</v>
      </c>
      <c r="BN188" s="122">
        <v>0.48</v>
      </c>
      <c r="BO188" s="122">
        <v>0</v>
      </c>
      <c r="BP188" s="122">
        <v>0</v>
      </c>
      <c r="BQ188" s="122">
        <v>0</v>
      </c>
      <c r="BR188" s="122">
        <f t="shared" si="138"/>
        <v>97.91</v>
      </c>
      <c r="BS188" s="122"/>
      <c r="BT188" s="42">
        <v>6.3472133161255933</v>
      </c>
      <c r="BU188" s="42">
        <v>1.6527866838744067</v>
      </c>
      <c r="BV188" s="42">
        <v>0</v>
      </c>
      <c r="BW188" s="42">
        <v>8</v>
      </c>
      <c r="BX188" s="42">
        <v>0.35912883221739245</v>
      </c>
      <c r="BY188" s="42">
        <v>0.20065547952858862</v>
      </c>
      <c r="BZ188" s="42">
        <v>3.4197882470820532E-3</v>
      </c>
      <c r="CA188" s="42">
        <v>0.75880584505861748</v>
      </c>
      <c r="CB188" s="42">
        <v>2.8389189874528893</v>
      </c>
      <c r="CC188" s="42">
        <v>0.78469412724725118</v>
      </c>
      <c r="CD188" s="42">
        <v>2.3201998632191585E-2</v>
      </c>
      <c r="CE188" s="42">
        <v>4.9688250583840121</v>
      </c>
      <c r="CF188" s="42">
        <v>0</v>
      </c>
      <c r="CG188" s="42">
        <v>0</v>
      </c>
      <c r="CH188" s="42">
        <v>0</v>
      </c>
      <c r="CI188" s="42">
        <v>1.7501887379893113</v>
      </c>
      <c r="CJ188" s="42">
        <v>0.24981126201068871</v>
      </c>
      <c r="CK188" s="42">
        <v>2</v>
      </c>
      <c r="CL188" s="42">
        <v>0.35400132497083892</v>
      </c>
      <c r="CM188" s="42">
        <v>8.828107956596068E-2</v>
      </c>
      <c r="CN188" s="42">
        <v>0.44228240453679957</v>
      </c>
      <c r="CO188" s="24" t="s">
        <v>622</v>
      </c>
      <c r="CP188" s="24" t="s">
        <v>332</v>
      </c>
      <c r="CQ188" s="40">
        <v>0.78344980481941273</v>
      </c>
      <c r="CR188" s="42">
        <v>0.54358403138457223</v>
      </c>
      <c r="CS188" s="40">
        <v>0.28159791573196225</v>
      </c>
      <c r="CT188" s="40" t="s">
        <v>606</v>
      </c>
      <c r="CU188" s="40"/>
    </row>
    <row r="189" spans="1:99" s="43" customFormat="1" ht="10.5" customHeight="1">
      <c r="A189" s="12">
        <v>1671</v>
      </c>
      <c r="B189" s="13" t="s">
        <v>3</v>
      </c>
      <c r="C189" s="86">
        <v>1.5</v>
      </c>
      <c r="D189" s="25">
        <f t="shared" si="151"/>
        <v>1500</v>
      </c>
      <c r="E189" s="12">
        <v>950</v>
      </c>
      <c r="F189" s="14" t="s">
        <v>49</v>
      </c>
      <c r="G189" s="15">
        <v>56.12</v>
      </c>
      <c r="H189" s="15">
        <v>0.63</v>
      </c>
      <c r="I189" s="15">
        <v>16.260000000000002</v>
      </c>
      <c r="J189" s="15">
        <v>4.7699999999999996</v>
      </c>
      <c r="K189" s="15">
        <v>0.11</v>
      </c>
      <c r="L189" s="15">
        <v>1.72</v>
      </c>
      <c r="M189" s="15">
        <v>5.32</v>
      </c>
      <c r="N189" s="15">
        <v>3.15</v>
      </c>
      <c r="O189" s="15">
        <v>1.28</v>
      </c>
      <c r="P189" s="15"/>
      <c r="Q189" s="26">
        <f t="shared" si="102"/>
        <v>89.360000000000014</v>
      </c>
      <c r="R189" s="26"/>
      <c r="S189" s="26">
        <f t="shared" si="141"/>
        <v>62.802148612354515</v>
      </c>
      <c r="T189" s="26">
        <f t="shared" si="152"/>
        <v>0.70501342882721563</v>
      </c>
      <c r="U189" s="26">
        <f t="shared" si="142"/>
        <v>18.196060877350043</v>
      </c>
      <c r="V189" s="26">
        <f t="shared" si="143"/>
        <v>5.3379588182632043</v>
      </c>
      <c r="W189" s="26">
        <f t="shared" si="144"/>
        <v>0.12309758281110114</v>
      </c>
      <c r="X189" s="26">
        <f t="shared" si="145"/>
        <v>1.9247985675917634</v>
      </c>
      <c r="Y189" s="26">
        <f t="shared" si="146"/>
        <v>5.9534467323187101</v>
      </c>
      <c r="Z189" s="26">
        <f t="shared" si="147"/>
        <v>3.5250671441360777</v>
      </c>
      <c r="AA189" s="26">
        <f t="shared" si="148"/>
        <v>1.4324082363473589</v>
      </c>
      <c r="AB189" s="26">
        <f t="shared" si="149"/>
        <v>0</v>
      </c>
      <c r="AC189" s="26">
        <f t="shared" si="113"/>
        <v>99.999999999999972</v>
      </c>
      <c r="AD189" s="26"/>
      <c r="AE189" s="42">
        <f t="shared" si="114"/>
        <v>0.9340210337808712</v>
      </c>
      <c r="AF189" s="42">
        <f t="shared" si="115"/>
        <v>7.8882325100355852E-3</v>
      </c>
      <c r="AG189" s="42">
        <f t="shared" si="116"/>
        <v>0.31894461579707972</v>
      </c>
      <c r="AH189" s="42">
        <f t="shared" si="117"/>
        <v>6.6393483695319333E-2</v>
      </c>
      <c r="AI189" s="42">
        <f t="shared" si="118"/>
        <v>1.5506619077886492E-3</v>
      </c>
      <c r="AJ189" s="42">
        <f t="shared" si="119"/>
        <v>4.2675241412848224E-2</v>
      </c>
      <c r="AK189" s="42">
        <f t="shared" si="120"/>
        <v>9.4868877658379314E-2</v>
      </c>
      <c r="AL189" s="42">
        <f t="shared" si="121"/>
        <v>0.10164743056270403</v>
      </c>
      <c r="AM189" s="42">
        <f t="shared" si="122"/>
        <v>2.7177374835449488E-2</v>
      </c>
      <c r="AN189" s="42">
        <f t="shared" si="123"/>
        <v>0</v>
      </c>
      <c r="AO189" s="42">
        <f t="shared" si="124"/>
        <v>1.5951669521604754</v>
      </c>
      <c r="AP189" s="42">
        <f t="shared" si="125"/>
        <v>0.58553183572154877</v>
      </c>
      <c r="AQ189" s="42">
        <f t="shared" si="126"/>
        <v>4.9450827070808201E-3</v>
      </c>
      <c r="AR189" s="42">
        <f t="shared" si="127"/>
        <v>0.19994434774686429</v>
      </c>
      <c r="AS189" s="42">
        <f t="shared" si="128"/>
        <v>4.1621651956490681E-2</v>
      </c>
      <c r="AT189" s="42">
        <f t="shared" si="129"/>
        <v>9.7210007121101077E-4</v>
      </c>
      <c r="AU189" s="42">
        <f t="shared" si="130"/>
        <v>2.675283697110787E-2</v>
      </c>
      <c r="AV189" s="42">
        <f t="shared" si="131"/>
        <v>5.9472695024110185E-2</v>
      </c>
      <c r="AW189" s="42">
        <f t="shared" si="132"/>
        <v>6.3722126655792327E-2</v>
      </c>
      <c r="AX189" s="42">
        <f t="shared" si="133"/>
        <v>1.7037323145794092E-2</v>
      </c>
      <c r="AY189" s="42">
        <f t="shared" si="134"/>
        <v>0</v>
      </c>
      <c r="AZ189" s="42">
        <f t="shared" si="135"/>
        <v>0.66629128552313521</v>
      </c>
      <c r="BA189" s="42">
        <f t="shared" si="136"/>
        <v>1.5557846071218768</v>
      </c>
      <c r="BB189" s="42">
        <f t="shared" si="137"/>
        <v>0.39126927880128409</v>
      </c>
      <c r="BD189" s="12">
        <v>1671</v>
      </c>
      <c r="BE189" s="122">
        <v>43.69</v>
      </c>
      <c r="BF189" s="122">
        <v>1.65</v>
      </c>
      <c r="BG189" s="122">
        <v>13.43</v>
      </c>
      <c r="BH189" s="122">
        <v>0.04</v>
      </c>
      <c r="BI189" s="122">
        <v>12.22</v>
      </c>
      <c r="BJ189" s="122">
        <v>13.19</v>
      </c>
      <c r="BK189" s="122">
        <v>10.52</v>
      </c>
      <c r="BL189" s="122">
        <v>0.24</v>
      </c>
      <c r="BM189" s="122">
        <v>2.42</v>
      </c>
      <c r="BN189" s="122">
        <v>0.54</v>
      </c>
      <c r="BO189" s="122">
        <v>0</v>
      </c>
      <c r="BP189" s="122">
        <v>0</v>
      </c>
      <c r="BQ189" s="122">
        <v>0</v>
      </c>
      <c r="BR189" s="122">
        <f t="shared" si="138"/>
        <v>97.94</v>
      </c>
      <c r="BS189" s="122"/>
      <c r="BT189" s="42">
        <v>6.2723196261581062</v>
      </c>
      <c r="BU189" s="42">
        <v>1.7276803738418938</v>
      </c>
      <c r="BV189" s="42">
        <v>0</v>
      </c>
      <c r="BW189" s="42">
        <v>8</v>
      </c>
      <c r="BX189" s="42">
        <v>0.5445226350685024</v>
      </c>
      <c r="BY189" s="42">
        <v>0.178187124797728</v>
      </c>
      <c r="BZ189" s="42">
        <v>4.5399496083576582E-3</v>
      </c>
      <c r="CA189" s="42">
        <v>0.72188995194670014</v>
      </c>
      <c r="CB189" s="42">
        <v>2.8223317264483874</v>
      </c>
      <c r="CC189" s="42">
        <v>0.72852861213032405</v>
      </c>
      <c r="CD189" s="42">
        <v>0</v>
      </c>
      <c r="CE189" s="42">
        <v>5</v>
      </c>
      <c r="CF189" s="42">
        <v>0</v>
      </c>
      <c r="CG189" s="42">
        <v>1.6753140179954995E-2</v>
      </c>
      <c r="CH189" s="42">
        <v>2.9180727698376686E-2</v>
      </c>
      <c r="CI189" s="42">
        <v>1.618019663661161</v>
      </c>
      <c r="CJ189" s="42">
        <v>0.33604646846050734</v>
      </c>
      <c r="CK189" s="42">
        <v>2</v>
      </c>
      <c r="CL189" s="42">
        <v>0.33751441391810433</v>
      </c>
      <c r="CM189" s="42">
        <v>9.8885642165280535E-2</v>
      </c>
      <c r="CN189" s="42">
        <v>0.43640005608338484</v>
      </c>
      <c r="CO189" s="24" t="s">
        <v>622</v>
      </c>
      <c r="CP189" s="24" t="s">
        <v>332</v>
      </c>
      <c r="CQ189" s="40">
        <v>0.79109795476790379</v>
      </c>
      <c r="CR189" s="42">
        <v>0.51973976833237912</v>
      </c>
      <c r="CS189" s="40">
        <v>0.33406923166174751</v>
      </c>
      <c r="CT189" s="40" t="s">
        <v>606</v>
      </c>
      <c r="CU189" s="40"/>
    </row>
    <row r="190" spans="1:99" s="43" customFormat="1" ht="10.5" customHeight="1">
      <c r="A190" s="16" t="s">
        <v>143</v>
      </c>
      <c r="B190" s="17" t="s">
        <v>144</v>
      </c>
      <c r="C190" s="85">
        <v>0.20000000298023199</v>
      </c>
      <c r="D190" s="25">
        <f t="shared" si="151"/>
        <v>200.00000298023198</v>
      </c>
      <c r="E190" s="16">
        <v>980</v>
      </c>
      <c r="F190" s="17" t="s">
        <v>137</v>
      </c>
      <c r="G190" s="18">
        <v>60.200000762939403</v>
      </c>
      <c r="H190" s="18">
        <v>0.83999997377395597</v>
      </c>
      <c r="I190" s="18">
        <v>17.899999618530298</v>
      </c>
      <c r="J190" s="18">
        <v>6.3200001716613796</v>
      </c>
      <c r="K190" s="18">
        <v>0.119999997317791</v>
      </c>
      <c r="L190" s="18">
        <v>2.4200000762939502</v>
      </c>
      <c r="M190" s="18">
        <v>5.96000003814697</v>
      </c>
      <c r="N190" s="18">
        <v>4.21000003814697</v>
      </c>
      <c r="O190" s="18">
        <v>1.6499999761581401</v>
      </c>
      <c r="P190" s="18">
        <v>0.28000000119209301</v>
      </c>
      <c r="Q190" s="26">
        <f t="shared" si="102"/>
        <v>99.900000654160948</v>
      </c>
      <c r="R190" s="26"/>
      <c r="S190" s="26">
        <f t="shared" si="141"/>
        <v>60.260260629369675</v>
      </c>
      <c r="T190" s="26">
        <f t="shared" si="152"/>
        <v>0.84084080908258629</v>
      </c>
      <c r="U190" s="26">
        <f t="shared" si="142"/>
        <v>17.917917418737016</v>
      </c>
      <c r="V190" s="26">
        <f t="shared" si="143"/>
        <v>6.3263264567337565</v>
      </c>
      <c r="W190" s="26">
        <f t="shared" si="144"/>
        <v>0.12012011664866078</v>
      </c>
      <c r="X190" s="26">
        <f t="shared" si="145"/>
        <v>2.4224224829303385</v>
      </c>
      <c r="Y190" s="26">
        <f t="shared" si="146"/>
        <v>5.9659659650850356</v>
      </c>
      <c r="Z190" s="26">
        <f t="shared" si="147"/>
        <v>4.2142142248040306</v>
      </c>
      <c r="AA190" s="26">
        <f t="shared" si="148"/>
        <v>1.6516516169706508</v>
      </c>
      <c r="AB190" s="26">
        <f t="shared" si="149"/>
        <v>0.28028027963824714</v>
      </c>
      <c r="AC190" s="26">
        <f t="shared" si="113"/>
        <v>100</v>
      </c>
      <c r="AD190" s="26"/>
      <c r="AE190" s="42">
        <f t="shared" si="114"/>
        <v>1.0019256405240538</v>
      </c>
      <c r="AF190" s="42">
        <f t="shared" si="115"/>
        <v>1.0517643018337712E-2</v>
      </c>
      <c r="AG190" s="42">
        <f t="shared" si="116"/>
        <v>0.35111368395449072</v>
      </c>
      <c r="AH190" s="42">
        <f t="shared" si="117"/>
        <v>8.7967888543315553E-2</v>
      </c>
      <c r="AI190" s="42">
        <f t="shared" si="118"/>
        <v>1.6916311343221687E-3</v>
      </c>
      <c r="AJ190" s="42">
        <f t="shared" si="119"/>
        <v>6.0043074113346188E-2</v>
      </c>
      <c r="AK190" s="42">
        <f t="shared" si="120"/>
        <v>0.10628167565092121</v>
      </c>
      <c r="AL190" s="42">
        <f t="shared" si="121"/>
        <v>0.13585259890365889</v>
      </c>
      <c r="AM190" s="42">
        <f t="shared" si="122"/>
        <v>3.5033334242603513E-2</v>
      </c>
      <c r="AN190" s="42">
        <f t="shared" si="123"/>
        <v>3.9452033962578195E-3</v>
      </c>
      <c r="AO190" s="42">
        <f t="shared" si="124"/>
        <v>1.7943723734813077</v>
      </c>
      <c r="AP190" s="42">
        <f t="shared" si="125"/>
        <v>0.55837108023469628</v>
      </c>
      <c r="AQ190" s="42">
        <f t="shared" si="126"/>
        <v>5.8614606275575699E-3</v>
      </c>
      <c r="AR190" s="42">
        <f t="shared" si="127"/>
        <v>0.19567492742506176</v>
      </c>
      <c r="AS190" s="42">
        <f t="shared" si="128"/>
        <v>4.9024321731306421E-2</v>
      </c>
      <c r="AT190" s="42">
        <f t="shared" si="129"/>
        <v>9.4274252062864295E-4</v>
      </c>
      <c r="AU190" s="42">
        <f t="shared" si="130"/>
        <v>3.3461880599986657E-2</v>
      </c>
      <c r="AV190" s="42">
        <f t="shared" si="131"/>
        <v>5.9230557280995924E-2</v>
      </c>
      <c r="AW190" s="42">
        <f t="shared" si="132"/>
        <v>7.5710371443184779E-2</v>
      </c>
      <c r="AX190" s="42">
        <f t="shared" si="133"/>
        <v>1.9524004471064411E-2</v>
      </c>
      <c r="AY190" s="42">
        <f t="shared" si="134"/>
        <v>2.1986536655173917E-3</v>
      </c>
      <c r="AZ190" s="42">
        <f t="shared" si="135"/>
        <v>0.6536054561489455</v>
      </c>
      <c r="BA190" s="42">
        <f t="shared" si="136"/>
        <v>1.4650796922431781</v>
      </c>
      <c r="BB190" s="42">
        <f t="shared" si="137"/>
        <v>0.40566639818853806</v>
      </c>
      <c r="BD190" s="16" t="s">
        <v>143</v>
      </c>
      <c r="BE190" s="122">
        <v>43</v>
      </c>
      <c r="BF190" s="122">
        <v>3.1600000858306898</v>
      </c>
      <c r="BG190" s="122">
        <v>11.800000190734901</v>
      </c>
      <c r="BH190" s="122"/>
      <c r="BI190" s="122">
        <v>11.800000190734901</v>
      </c>
      <c r="BJ190" s="122">
        <v>14.3999996185303</v>
      </c>
      <c r="BK190" s="122">
        <v>11.1000003814697</v>
      </c>
      <c r="BL190" s="122">
        <v>0.119999997317791</v>
      </c>
      <c r="BM190" s="122">
        <v>2.4400000572204599</v>
      </c>
      <c r="BN190" s="122">
        <v>0.41999998688697798</v>
      </c>
      <c r="BO190" s="122">
        <v>0</v>
      </c>
      <c r="BP190" s="122">
        <v>0</v>
      </c>
      <c r="BQ190" s="122">
        <v>0</v>
      </c>
      <c r="BR190" s="122">
        <f t="shared" si="138"/>
        <v>98.240000508725714</v>
      </c>
      <c r="BS190" s="122"/>
      <c r="BT190" s="42">
        <v>6.181264111828372</v>
      </c>
      <c r="BU190" s="42">
        <v>1.818735888171628</v>
      </c>
      <c r="BV190" s="42">
        <v>0</v>
      </c>
      <c r="BW190" s="42">
        <v>8</v>
      </c>
      <c r="BX190" s="42">
        <v>0.18027813500551426</v>
      </c>
      <c r="BY190" s="42">
        <v>0.3416977970146553</v>
      </c>
      <c r="BZ190" s="42">
        <v>0</v>
      </c>
      <c r="CA190" s="42">
        <v>0.6983568021475719</v>
      </c>
      <c r="CB190" s="42">
        <v>3.0852364334604503</v>
      </c>
      <c r="CC190" s="42">
        <v>0.69443083237180847</v>
      </c>
      <c r="CD190" s="42">
        <v>0</v>
      </c>
      <c r="CE190" s="42">
        <v>5</v>
      </c>
      <c r="CF190" s="42">
        <v>0</v>
      </c>
      <c r="CG190" s="42">
        <v>2.5794413225394441E-2</v>
      </c>
      <c r="CH190" s="42">
        <v>1.4609280277648629E-2</v>
      </c>
      <c r="CI190" s="42">
        <v>1.7094395890735552</v>
      </c>
      <c r="CJ190" s="42">
        <v>0.25015671742340162</v>
      </c>
      <c r="CK190" s="42">
        <v>2</v>
      </c>
      <c r="CL190" s="42">
        <v>0.42985130478088174</v>
      </c>
      <c r="CM190" s="42">
        <v>7.7010769631750714E-2</v>
      </c>
      <c r="CN190" s="42">
        <v>0.50686207441263242</v>
      </c>
      <c r="CO190" s="24" t="s">
        <v>622</v>
      </c>
      <c r="CP190" s="24" t="s">
        <v>624</v>
      </c>
      <c r="CQ190" s="40">
        <v>0.81073906234274518</v>
      </c>
      <c r="CR190" s="42">
        <v>0.45970483538647677</v>
      </c>
      <c r="CS190" s="40">
        <v>0.31377462797441713</v>
      </c>
      <c r="CT190" s="40" t="s">
        <v>606</v>
      </c>
      <c r="CU190" s="40"/>
    </row>
    <row r="191" spans="1:99" s="43" customFormat="1" ht="10.5" customHeight="1">
      <c r="A191" s="16" t="s">
        <v>142</v>
      </c>
      <c r="B191" s="17" t="s">
        <v>141</v>
      </c>
      <c r="C191" s="85">
        <v>0.20000000298023199</v>
      </c>
      <c r="D191" s="25">
        <f t="shared" si="151"/>
        <v>200.00000298023198</v>
      </c>
      <c r="E191" s="16">
        <v>965</v>
      </c>
      <c r="F191" s="17" t="s">
        <v>137</v>
      </c>
      <c r="G191" s="18">
        <v>61.599998474121101</v>
      </c>
      <c r="H191" s="18">
        <v>0.67000001668929998</v>
      </c>
      <c r="I191" s="18">
        <v>17.799999237060501</v>
      </c>
      <c r="J191" s="18">
        <v>5.8099999427795401</v>
      </c>
      <c r="K191" s="18">
        <v>0.129999995231628</v>
      </c>
      <c r="L191" s="18">
        <v>2.0699999332428001</v>
      </c>
      <c r="M191" s="18">
        <v>5.5199999809265101</v>
      </c>
      <c r="N191" s="18">
        <v>4.32999992370606</v>
      </c>
      <c r="O191" s="18">
        <v>1.7200000286102299</v>
      </c>
      <c r="P191" s="18">
        <v>0.259999990463257</v>
      </c>
      <c r="Q191" s="26">
        <f t="shared" si="102"/>
        <v>99.909997522830921</v>
      </c>
      <c r="R191" s="26"/>
      <c r="S191" s="26">
        <f t="shared" si="141"/>
        <v>61.655489942379972</v>
      </c>
      <c r="T191" s="26">
        <f t="shared" si="152"/>
        <v>0.67060357652015257</v>
      </c>
      <c r="U191" s="26">
        <f t="shared" si="142"/>
        <v>17.816034109091973</v>
      </c>
      <c r="V191" s="26">
        <f t="shared" si="143"/>
        <v>5.8152337972502393</v>
      </c>
      <c r="W191" s="26">
        <f t="shared" si="144"/>
        <v>0.13011710384831215</v>
      </c>
      <c r="X191" s="26">
        <f t="shared" si="145"/>
        <v>2.0718646627628776</v>
      </c>
      <c r="Y191" s="26">
        <f t="shared" si="146"/>
        <v>5.5249725931232341</v>
      </c>
      <c r="Z191" s="26">
        <f t="shared" si="147"/>
        <v>4.3339005415515004</v>
      </c>
      <c r="AA191" s="26">
        <f t="shared" si="148"/>
        <v>1.7215494657751185</v>
      </c>
      <c r="AB191" s="26">
        <f t="shared" si="149"/>
        <v>0.26023420769662531</v>
      </c>
      <c r="AC191" s="26">
        <f t="shared" si="113"/>
        <v>100</v>
      </c>
      <c r="AD191" s="26"/>
      <c r="AE191" s="42">
        <f t="shared" si="114"/>
        <v>1.0252261984265625</v>
      </c>
      <c r="AF191" s="42">
        <f t="shared" si="115"/>
        <v>8.3890728783697164E-3</v>
      </c>
      <c r="AG191" s="42">
        <f t="shared" si="116"/>
        <v>0.34915214746940793</v>
      </c>
      <c r="AH191" s="42">
        <f t="shared" si="117"/>
        <v>8.0869211000155067E-2</v>
      </c>
      <c r="AI191" s="42">
        <f t="shared" si="118"/>
        <v>1.8326003692581052E-3</v>
      </c>
      <c r="AJ191" s="42">
        <f t="shared" si="119"/>
        <v>5.1359155160300117E-2</v>
      </c>
      <c r="AK191" s="42">
        <f t="shared" si="120"/>
        <v>9.843537647834083E-2</v>
      </c>
      <c r="AL191" s="42">
        <f t="shared" si="121"/>
        <v>0.13972487827981764</v>
      </c>
      <c r="AM191" s="42">
        <f t="shared" si="122"/>
        <v>3.6519598042596926E-2</v>
      </c>
      <c r="AN191" s="42">
        <f t="shared" si="123"/>
        <v>3.6634030036983038E-3</v>
      </c>
      <c r="AO191" s="42">
        <f t="shared" si="124"/>
        <v>1.7951716411085072</v>
      </c>
      <c r="AP191" s="42">
        <f t="shared" si="125"/>
        <v>0.57110204670651532</v>
      </c>
      <c r="AQ191" s="42">
        <f t="shared" si="126"/>
        <v>4.6731313520469364E-3</v>
      </c>
      <c r="AR191" s="42">
        <f t="shared" si="127"/>
        <v>0.1944951332084372</v>
      </c>
      <c r="AS191" s="42">
        <f t="shared" si="128"/>
        <v>4.5048177649586109E-2</v>
      </c>
      <c r="AT191" s="42">
        <f t="shared" si="129"/>
        <v>1.0208496654539874E-3</v>
      </c>
      <c r="AU191" s="42">
        <f t="shared" si="130"/>
        <v>2.8609607005927389E-2</v>
      </c>
      <c r="AV191" s="42">
        <f t="shared" si="131"/>
        <v>5.4833406580307609E-2</v>
      </c>
      <c r="AW191" s="42">
        <f t="shared" si="132"/>
        <v>7.7833715217079963E-2</v>
      </c>
      <c r="AX191" s="42">
        <f t="shared" si="133"/>
        <v>2.0343234711554546E-2</v>
      </c>
      <c r="AY191" s="42">
        <f t="shared" si="134"/>
        <v>2.0406979030908575E-3</v>
      </c>
      <c r="AZ191" s="42">
        <f t="shared" si="135"/>
        <v>0.66927899663514978</v>
      </c>
      <c r="BA191" s="42">
        <f t="shared" si="136"/>
        <v>1.5745821898306029</v>
      </c>
      <c r="BB191" s="42">
        <f t="shared" si="137"/>
        <v>0.38841253697392975</v>
      </c>
      <c r="BD191" s="16" t="s">
        <v>142</v>
      </c>
      <c r="BE191" s="122">
        <v>43.5</v>
      </c>
      <c r="BF191" s="122">
        <v>2.78999996185303</v>
      </c>
      <c r="BG191" s="122">
        <v>11.300000190734901</v>
      </c>
      <c r="BH191" s="122"/>
      <c r="BI191" s="122">
        <v>13.3999996185303</v>
      </c>
      <c r="BJ191" s="122">
        <v>13.800000190734901</v>
      </c>
      <c r="BK191" s="122">
        <v>10.800000190734901</v>
      </c>
      <c r="BL191" s="122">
        <v>0.15999999642372101</v>
      </c>
      <c r="BM191" s="122">
        <v>2.3099999427795401</v>
      </c>
      <c r="BN191" s="122">
        <v>0.40999999642372098</v>
      </c>
      <c r="BO191" s="122">
        <v>0</v>
      </c>
      <c r="BP191" s="122">
        <v>0</v>
      </c>
      <c r="BQ191" s="122">
        <v>0</v>
      </c>
      <c r="BR191" s="122">
        <f t="shared" si="138"/>
        <v>98.470000088215016</v>
      </c>
      <c r="BS191" s="122"/>
      <c r="BT191" s="42">
        <v>6.2567810536016228</v>
      </c>
      <c r="BU191" s="42">
        <v>1.7432189463983772</v>
      </c>
      <c r="BV191" s="42">
        <v>0</v>
      </c>
      <c r="BW191" s="42">
        <v>8</v>
      </c>
      <c r="BX191" s="42">
        <v>0.17220597278229177</v>
      </c>
      <c r="BY191" s="42">
        <v>0.30186456657710931</v>
      </c>
      <c r="BZ191" s="42">
        <v>0</v>
      </c>
      <c r="CA191" s="42">
        <v>0.79181922175588682</v>
      </c>
      <c r="CB191" s="42">
        <v>2.9584069840141098</v>
      </c>
      <c r="CC191" s="42">
        <v>0.77570325487060199</v>
      </c>
      <c r="CD191" s="42">
        <v>0</v>
      </c>
      <c r="CE191" s="42">
        <v>5</v>
      </c>
      <c r="CF191" s="42">
        <v>0</v>
      </c>
      <c r="CG191" s="42">
        <v>4.4347801190076641E-2</v>
      </c>
      <c r="CH191" s="42">
        <v>1.9490384805586694E-2</v>
      </c>
      <c r="CI191" s="42">
        <v>1.6642071479425227</v>
      </c>
      <c r="CJ191" s="42">
        <v>0.27195466606181395</v>
      </c>
      <c r="CK191" s="42">
        <v>2</v>
      </c>
      <c r="CL191" s="42">
        <v>0.37219832061594726</v>
      </c>
      <c r="CM191" s="42">
        <v>7.5220964151845801E-2</v>
      </c>
      <c r="CN191" s="42">
        <v>0.44741928476779308</v>
      </c>
      <c r="CO191" s="24" t="s">
        <v>622</v>
      </c>
      <c r="CP191" s="24" t="s">
        <v>332</v>
      </c>
      <c r="CQ191" s="40">
        <v>0.78296674268627131</v>
      </c>
      <c r="CR191" s="42">
        <v>0.54473493921168736</v>
      </c>
      <c r="CS191" s="40">
        <v>0.34595522718969096</v>
      </c>
      <c r="CT191" s="40" t="s">
        <v>606</v>
      </c>
      <c r="CU191" s="40"/>
    </row>
    <row r="192" spans="1:99" s="43" customFormat="1" ht="10.5" customHeight="1">
      <c r="A192" s="16" t="s">
        <v>140</v>
      </c>
      <c r="B192" s="17" t="s">
        <v>141</v>
      </c>
      <c r="C192" s="85">
        <v>0.20000000298023199</v>
      </c>
      <c r="D192" s="25">
        <f t="shared" si="151"/>
        <v>200.00000298023198</v>
      </c>
      <c r="E192" s="16">
        <v>945</v>
      </c>
      <c r="F192" s="17" t="s">
        <v>137</v>
      </c>
      <c r="G192" s="18">
        <v>62.5</v>
      </c>
      <c r="H192" s="18">
        <v>0.56999999284744296</v>
      </c>
      <c r="I192" s="18">
        <v>17.600000381469702</v>
      </c>
      <c r="J192" s="18">
        <v>5.3800001144409197</v>
      </c>
      <c r="K192" s="18">
        <v>0.129999995231628</v>
      </c>
      <c r="L192" s="18">
        <v>1.9099999666214</v>
      </c>
      <c r="M192" s="18">
        <v>5.1799998283386204</v>
      </c>
      <c r="N192" s="18">
        <v>4.5300002098083496</v>
      </c>
      <c r="O192" s="18">
        <v>1.83000004291534</v>
      </c>
      <c r="P192" s="18">
        <v>0.30000001192092901</v>
      </c>
      <c r="Q192" s="26">
        <f t="shared" si="102"/>
        <v>99.930000543594332</v>
      </c>
      <c r="R192" s="26"/>
      <c r="S192" s="26">
        <f t="shared" si="141"/>
        <v>62.543780306229912</v>
      </c>
      <c r="T192" s="26">
        <f t="shared" si="152"/>
        <v>0.57039926923524953</v>
      </c>
      <c r="U192" s="26">
        <f t="shared" si="142"/>
        <v>17.612328915971258</v>
      </c>
      <c r="V192" s="26">
        <f t="shared" si="143"/>
        <v>5.3837687232813547</v>
      </c>
      <c r="W192" s="26">
        <f t="shared" si="144"/>
        <v>0.13009105826524606</v>
      </c>
      <c r="X192" s="26">
        <f t="shared" si="145"/>
        <v>1.9113378927564051</v>
      </c>
      <c r="Y192" s="26">
        <f t="shared" si="146"/>
        <v>5.1836283399987098</v>
      </c>
      <c r="Z192" s="26">
        <f t="shared" si="147"/>
        <v>4.533173406550862</v>
      </c>
      <c r="AA192" s="26">
        <f t="shared" si="148"/>
        <v>1.8312819303118135</v>
      </c>
      <c r="AB192" s="26">
        <f t="shared" si="149"/>
        <v>0.30021015739918305</v>
      </c>
      <c r="AC192" s="26">
        <f t="shared" si="113"/>
        <v>99.999999999999986</v>
      </c>
      <c r="AD192" s="26"/>
      <c r="AE192" s="42">
        <f t="shared" si="114"/>
        <v>1.0402051783910273</v>
      </c>
      <c r="AF192" s="42">
        <f t="shared" si="115"/>
        <v>7.1369721814273819E-3</v>
      </c>
      <c r="AG192" s="42">
        <f t="shared" si="116"/>
        <v>0.34522911191244215</v>
      </c>
      <c r="AH192" s="42">
        <f t="shared" si="117"/>
        <v>7.4884056578396099E-2</v>
      </c>
      <c r="AI192" s="42">
        <f t="shared" si="118"/>
        <v>1.8326003692581052E-3</v>
      </c>
      <c r="AJ192" s="42">
        <f t="shared" si="119"/>
        <v>4.7389366089593196E-2</v>
      </c>
      <c r="AK192" s="42">
        <f t="shared" si="120"/>
        <v>9.237232518516586E-2</v>
      </c>
      <c r="AL192" s="42">
        <f t="shared" si="121"/>
        <v>0.14617869262715205</v>
      </c>
      <c r="AM192" s="42">
        <f t="shared" si="122"/>
        <v>3.88551539962491E-2</v>
      </c>
      <c r="AN192" s="42">
        <f t="shared" si="123"/>
        <v>4.2270037888173352E-3</v>
      </c>
      <c r="AO192" s="42">
        <f t="shared" si="124"/>
        <v>1.7983104611195286</v>
      </c>
      <c r="AP192" s="42">
        <f t="shared" si="125"/>
        <v>0.57843470350689785</v>
      </c>
      <c r="AQ192" s="42">
        <f t="shared" si="126"/>
        <v>3.9687097059894197E-3</v>
      </c>
      <c r="AR192" s="42">
        <f t="shared" si="127"/>
        <v>0.19197414427402129</v>
      </c>
      <c r="AS192" s="42">
        <f t="shared" si="128"/>
        <v>4.1641339578137933E-2</v>
      </c>
      <c r="AT192" s="42">
        <f t="shared" si="129"/>
        <v>1.0190678466704963E-3</v>
      </c>
      <c r="AU192" s="42">
        <f t="shared" si="130"/>
        <v>2.6352160605289034E-2</v>
      </c>
      <c r="AV192" s="42">
        <f t="shared" si="131"/>
        <v>5.1366172405881441E-2</v>
      </c>
      <c r="AW192" s="42">
        <f t="shared" si="132"/>
        <v>8.128668313264957E-2</v>
      </c>
      <c r="AX192" s="42">
        <f t="shared" si="133"/>
        <v>2.160647721087049E-2</v>
      </c>
      <c r="AY192" s="42">
        <f t="shared" si="134"/>
        <v>2.3505417335924501E-3</v>
      </c>
      <c r="AZ192" s="42">
        <f t="shared" si="135"/>
        <v>0.68132786385041788</v>
      </c>
      <c r="BA192" s="42">
        <f t="shared" si="136"/>
        <v>1.580186922881013</v>
      </c>
      <c r="BB192" s="42">
        <f t="shared" si="137"/>
        <v>0.38756881958126088</v>
      </c>
      <c r="BD192" s="16" t="s">
        <v>140</v>
      </c>
      <c r="BE192" s="122">
        <v>43.299999237060597</v>
      </c>
      <c r="BF192" s="122">
        <v>2.71000003814697</v>
      </c>
      <c r="BG192" s="122">
        <v>10.800000190734901</v>
      </c>
      <c r="BH192" s="122"/>
      <c r="BI192" s="122">
        <v>13.8999996185303</v>
      </c>
      <c r="BJ192" s="122">
        <v>13.5</v>
      </c>
      <c r="BK192" s="122">
        <v>10.5</v>
      </c>
      <c r="BL192" s="122">
        <v>0.20999999344348899</v>
      </c>
      <c r="BM192" s="122">
        <v>2.3399999141693102</v>
      </c>
      <c r="BN192" s="122">
        <v>0.37000000476837203</v>
      </c>
      <c r="BO192" s="122">
        <v>0</v>
      </c>
      <c r="BP192" s="122">
        <v>0</v>
      </c>
      <c r="BQ192" s="122">
        <v>0</v>
      </c>
      <c r="BR192" s="122">
        <f t="shared" si="138"/>
        <v>97.629998996853942</v>
      </c>
      <c r="BS192" s="122"/>
      <c r="BT192" s="42">
        <v>6.2947080887374511</v>
      </c>
      <c r="BU192" s="42">
        <v>1.7052919112625489</v>
      </c>
      <c r="BV192" s="42">
        <v>0</v>
      </c>
      <c r="BW192" s="42">
        <v>8</v>
      </c>
      <c r="BX192" s="42">
        <v>0.14498381305227825</v>
      </c>
      <c r="BY192" s="42">
        <v>0.2963488476011697</v>
      </c>
      <c r="BZ192" s="42">
        <v>0</v>
      </c>
      <c r="CA192" s="42">
        <v>0.80449715863832694</v>
      </c>
      <c r="CB192" s="42">
        <v>2.925085739429075</v>
      </c>
      <c r="CC192" s="42">
        <v>0.82908444127915004</v>
      </c>
      <c r="CD192" s="42">
        <v>0</v>
      </c>
      <c r="CE192" s="42">
        <v>5</v>
      </c>
      <c r="CF192" s="42">
        <v>0</v>
      </c>
      <c r="CG192" s="42">
        <v>5.6338201899930551E-2</v>
      </c>
      <c r="CH192" s="42">
        <v>2.5855070554941059E-2</v>
      </c>
      <c r="CI192" s="42">
        <v>1.6353056013130098</v>
      </c>
      <c r="CJ192" s="42">
        <v>0.28250112623211865</v>
      </c>
      <c r="CK192" s="42">
        <v>2</v>
      </c>
      <c r="CL192" s="42">
        <v>0.37700510386046093</v>
      </c>
      <c r="CM192" s="42">
        <v>6.8609266741261069E-2</v>
      </c>
      <c r="CN192" s="42">
        <v>0.44561437060172199</v>
      </c>
      <c r="CO192" s="24" t="s">
        <v>622</v>
      </c>
      <c r="CP192" s="24" t="s">
        <v>332</v>
      </c>
      <c r="CQ192" s="40">
        <v>0.76763661058448041</v>
      </c>
      <c r="CR192" s="42">
        <v>0.57761778657156881</v>
      </c>
      <c r="CS192" s="40">
        <v>0.36553763242037857</v>
      </c>
      <c r="CT192" s="40" t="s">
        <v>606</v>
      </c>
      <c r="CU192" s="40"/>
    </row>
    <row r="193" spans="1:99" s="43" customFormat="1" ht="10.5" customHeight="1">
      <c r="A193" s="16" t="s">
        <v>139</v>
      </c>
      <c r="B193" s="17" t="s">
        <v>138</v>
      </c>
      <c r="C193" s="85">
        <v>0.20000000298023199</v>
      </c>
      <c r="D193" s="25">
        <f t="shared" si="151"/>
        <v>200.00000298023198</v>
      </c>
      <c r="E193" s="16">
        <v>920</v>
      </c>
      <c r="F193" s="17" t="s">
        <v>137</v>
      </c>
      <c r="G193" s="18">
        <v>64.400001525878906</v>
      </c>
      <c r="H193" s="18">
        <v>0.44999998807907099</v>
      </c>
      <c r="I193" s="18">
        <v>17.399999618530298</v>
      </c>
      <c r="J193" s="18">
        <v>4.7699999809265101</v>
      </c>
      <c r="K193" s="18">
        <v>0.129999995231628</v>
      </c>
      <c r="L193" s="18">
        <v>1.37000000476837</v>
      </c>
      <c r="M193" s="18">
        <v>4.4899997711181596</v>
      </c>
      <c r="N193" s="18">
        <v>4.6399998664856001</v>
      </c>
      <c r="O193" s="18">
        <v>2.0599999427795401</v>
      </c>
      <c r="P193" s="18">
        <v>0.34999999403953502</v>
      </c>
      <c r="Q193" s="26">
        <f t="shared" si="102"/>
        <v>100.06000068783763</v>
      </c>
      <c r="R193" s="26"/>
      <c r="S193" s="26">
        <f t="shared" si="141"/>
        <v>64.361384252625513</v>
      </c>
      <c r="T193" s="26">
        <f t="shared" si="152"/>
        <v>0.44973014689751933</v>
      </c>
      <c r="U193" s="26">
        <f t="shared" si="142"/>
        <v>17.389565759462645</v>
      </c>
      <c r="V193" s="26">
        <f t="shared" si="143"/>
        <v>4.7671396643377273</v>
      </c>
      <c r="W193" s="26">
        <f t="shared" si="144"/>
        <v>0.12992204111330732</v>
      </c>
      <c r="X193" s="26">
        <f t="shared" si="145"/>
        <v>1.3691784882576905</v>
      </c>
      <c r="Y193" s="26">
        <f t="shared" si="146"/>
        <v>4.4873073558392678</v>
      </c>
      <c r="Z193" s="26">
        <f t="shared" si="147"/>
        <v>4.637217504086621</v>
      </c>
      <c r="AA193" s="26">
        <f t="shared" si="148"/>
        <v>2.0587646698166919</v>
      </c>
      <c r="AB193" s="26">
        <f t="shared" si="149"/>
        <v>0.34979011756300915</v>
      </c>
      <c r="AC193" s="26">
        <f t="shared" si="113"/>
        <v>99.999999999999986</v>
      </c>
      <c r="AD193" s="26"/>
      <c r="AE193" s="42">
        <f t="shared" si="114"/>
        <v>1.0718274412097488</v>
      </c>
      <c r="AF193" s="42">
        <f t="shared" si="115"/>
        <v>5.6344516436205618E-3</v>
      </c>
      <c r="AG193" s="42">
        <f t="shared" si="116"/>
        <v>0.3413060389422804</v>
      </c>
      <c r="AH193" s="42">
        <f t="shared" si="117"/>
        <v>6.6393483429836017E-2</v>
      </c>
      <c r="AI193" s="42">
        <f t="shared" si="118"/>
        <v>1.8326003692581052E-3</v>
      </c>
      <c r="AJ193" s="42">
        <f t="shared" si="119"/>
        <v>3.3991326127379887E-2</v>
      </c>
      <c r="AK193" s="42">
        <f t="shared" si="120"/>
        <v>8.0067902062473634E-2</v>
      </c>
      <c r="AL193" s="42">
        <f t="shared" si="121"/>
        <v>0.14972827436176223</v>
      </c>
      <c r="AM193" s="42">
        <f t="shared" si="122"/>
        <v>4.3738586410878175E-2</v>
      </c>
      <c r="AN193" s="42">
        <f t="shared" si="123"/>
        <v>4.9315041403434944E-3</v>
      </c>
      <c r="AO193" s="42">
        <f t="shared" si="124"/>
        <v>1.7994516086975816</v>
      </c>
      <c r="AP193" s="42">
        <f t="shared" si="125"/>
        <v>0.59564115868918688</v>
      </c>
      <c r="AQ193" s="42">
        <f t="shared" si="126"/>
        <v>3.1312048717435088E-3</v>
      </c>
      <c r="AR193" s="42">
        <f t="shared" si="127"/>
        <v>0.18967225197531876</v>
      </c>
      <c r="AS193" s="42">
        <f t="shared" si="128"/>
        <v>3.6896509530417829E-2</v>
      </c>
      <c r="AT193" s="42">
        <f t="shared" si="129"/>
        <v>1.0184215904447222E-3</v>
      </c>
      <c r="AU193" s="42">
        <f t="shared" si="130"/>
        <v>1.888982507953206E-2</v>
      </c>
      <c r="AV193" s="42">
        <f t="shared" si="131"/>
        <v>4.4495723961382704E-2</v>
      </c>
      <c r="AW193" s="42">
        <f t="shared" si="132"/>
        <v>8.3207724863539681E-2</v>
      </c>
      <c r="AX193" s="42">
        <f t="shared" si="133"/>
        <v>2.4306619972145605E-2</v>
      </c>
      <c r="AY193" s="42">
        <f t="shared" si="134"/>
        <v>2.7405594662880928E-3</v>
      </c>
      <c r="AZ193" s="42">
        <f t="shared" si="135"/>
        <v>0.70315550352487211</v>
      </c>
      <c r="BA193" s="42">
        <f t="shared" si="136"/>
        <v>1.9532478133107112</v>
      </c>
      <c r="BB193" s="42">
        <f t="shared" si="137"/>
        <v>0.33861025664451749</v>
      </c>
      <c r="BD193" s="16" t="s">
        <v>139</v>
      </c>
      <c r="BE193" s="122">
        <v>43.799999237060597</v>
      </c>
      <c r="BF193" s="122">
        <v>2.5499999523162802</v>
      </c>
      <c r="BG193" s="122">
        <v>11</v>
      </c>
      <c r="BH193" s="122"/>
      <c r="BI193" s="122">
        <v>14.699999809265099</v>
      </c>
      <c r="BJ193" s="122">
        <v>12.800000190734901</v>
      </c>
      <c r="BK193" s="122">
        <v>10.6000003814697</v>
      </c>
      <c r="BL193" s="122">
        <v>0.20999999344348899</v>
      </c>
      <c r="BM193" s="122">
        <v>2.2999999523162802</v>
      </c>
      <c r="BN193" s="122">
        <v>0.41999998688697798</v>
      </c>
      <c r="BO193" s="122">
        <v>0</v>
      </c>
      <c r="BP193" s="122">
        <v>0</v>
      </c>
      <c r="BQ193" s="122">
        <v>0</v>
      </c>
      <c r="BR193" s="122">
        <f t="shared" si="138"/>
        <v>98.379999503493323</v>
      </c>
      <c r="BS193" s="122"/>
      <c r="BT193" s="42">
        <v>6.3239876150189778</v>
      </c>
      <c r="BU193" s="42">
        <v>1.6760123849810222</v>
      </c>
      <c r="BV193" s="42">
        <v>0</v>
      </c>
      <c r="BW193" s="42">
        <v>8</v>
      </c>
      <c r="BX193" s="42">
        <v>0.19568043561032433</v>
      </c>
      <c r="BY193" s="42">
        <v>0.27695124363919588</v>
      </c>
      <c r="BZ193" s="42">
        <v>0</v>
      </c>
      <c r="CA193" s="42">
        <v>0.87038238516662858</v>
      </c>
      <c r="CB193" s="42">
        <v>2.7545078205740747</v>
      </c>
      <c r="CC193" s="42">
        <v>0.90247811500977626</v>
      </c>
      <c r="CD193" s="42">
        <v>0</v>
      </c>
      <c r="CE193" s="42">
        <v>5</v>
      </c>
      <c r="CF193" s="42">
        <v>0</v>
      </c>
      <c r="CG193" s="42">
        <v>2.1373739363048649E-3</v>
      </c>
      <c r="CH193" s="42">
        <v>2.5678812064433204E-2</v>
      </c>
      <c r="CI193" s="42">
        <v>1.6396256651210981</v>
      </c>
      <c r="CJ193" s="42">
        <v>0.33255814887816393</v>
      </c>
      <c r="CK193" s="42">
        <v>2</v>
      </c>
      <c r="CL193" s="42">
        <v>0.31125536676050125</v>
      </c>
      <c r="CM193" s="42">
        <v>7.7349859043342004E-2</v>
      </c>
      <c r="CN193" s="42">
        <v>0.38860522580384327</v>
      </c>
      <c r="CO193" s="24" t="s">
        <v>622</v>
      </c>
      <c r="CP193" s="24" t="s">
        <v>332</v>
      </c>
      <c r="CQ193" s="40">
        <v>0.75277808031435023</v>
      </c>
      <c r="CR193" s="42">
        <v>0.64426848974570194</v>
      </c>
      <c r="CS193" s="40">
        <v>0.32984472597651671</v>
      </c>
      <c r="CT193" s="40" t="s">
        <v>606</v>
      </c>
      <c r="CU193" s="40"/>
    </row>
    <row r="194" spans="1:99" s="43" customFormat="1" ht="10.5" customHeight="1">
      <c r="A194" s="16" t="s">
        <v>136</v>
      </c>
      <c r="B194" s="17" t="s">
        <v>138</v>
      </c>
      <c r="C194" s="85">
        <v>0.20000000298023199</v>
      </c>
      <c r="D194" s="25">
        <f t="shared" si="151"/>
        <v>200.00000298023198</v>
      </c>
      <c r="E194" s="16">
        <v>905</v>
      </c>
      <c r="F194" s="17" t="s">
        <v>137</v>
      </c>
      <c r="G194" s="18">
        <v>68.300003051757798</v>
      </c>
      <c r="H194" s="18">
        <v>0.30000001192092901</v>
      </c>
      <c r="I194" s="18">
        <v>16.200000762939499</v>
      </c>
      <c r="J194" s="18">
        <v>3.7300000190734899</v>
      </c>
      <c r="K194" s="18">
        <v>0.109999999403954</v>
      </c>
      <c r="L194" s="18">
        <v>0.86000001430511497</v>
      </c>
      <c r="M194" s="18">
        <v>3.3399999141693102</v>
      </c>
      <c r="N194" s="18">
        <v>4.5900001525878897</v>
      </c>
      <c r="O194" s="18">
        <v>2.3499999046325701</v>
      </c>
      <c r="P194" s="18">
        <v>0.21999999880790699</v>
      </c>
      <c r="Q194" s="26">
        <f t="shared" si="102"/>
        <v>100.00000382959846</v>
      </c>
      <c r="R194" s="26"/>
      <c r="S194" s="26">
        <f t="shared" si="141"/>
        <v>68.300000436142042</v>
      </c>
      <c r="T194" s="26">
        <f t="shared" si="152"/>
        <v>0.30000000043213365</v>
      </c>
      <c r="U194" s="26">
        <f t="shared" si="142"/>
        <v>16.200000142544543</v>
      </c>
      <c r="V194" s="26">
        <f t="shared" si="143"/>
        <v>3.7299998762294719</v>
      </c>
      <c r="W194" s="26">
        <f t="shared" si="144"/>
        <v>0.10999999519139589</v>
      </c>
      <c r="X194" s="26">
        <f t="shared" si="145"/>
        <v>0.85999998137056899</v>
      </c>
      <c r="Y194" s="26">
        <f t="shared" si="146"/>
        <v>3.33999978626073</v>
      </c>
      <c r="Z194" s="26">
        <f t="shared" si="147"/>
        <v>4.589999976809322</v>
      </c>
      <c r="AA194" s="26">
        <f t="shared" si="148"/>
        <v>2.3499998146370138</v>
      </c>
      <c r="AB194" s="26">
        <f t="shared" si="149"/>
        <v>0.21999999038279078</v>
      </c>
      <c r="AC194" s="26">
        <f t="shared" si="113"/>
        <v>100.00000000000001</v>
      </c>
      <c r="AD194" s="26"/>
      <c r="AE194" s="42">
        <f t="shared" si="114"/>
        <v>1.1367362697369829</v>
      </c>
      <c r="AF194" s="42">
        <f t="shared" si="115"/>
        <v>3.7563013445170404E-3</v>
      </c>
      <c r="AG194" s="42">
        <f t="shared" si="116"/>
        <v>0.31776771336089399</v>
      </c>
      <c r="AH194" s="42">
        <f t="shared" si="117"/>
        <v>5.1917755859517099E-2</v>
      </c>
      <c r="AI194" s="42">
        <f t="shared" si="118"/>
        <v>1.5506618993862324E-3</v>
      </c>
      <c r="AJ194" s="42">
        <f t="shared" si="119"/>
        <v>2.1337621061350991E-2</v>
      </c>
      <c r="AK194" s="42">
        <f t="shared" si="120"/>
        <v>5.956053444291836E-2</v>
      </c>
      <c r="AL194" s="42">
        <f t="shared" si="121"/>
        <v>0.14811483231523126</v>
      </c>
      <c r="AM194" s="42">
        <f t="shared" si="122"/>
        <v>4.989595958708587E-2</v>
      </c>
      <c r="AN194" s="42">
        <f t="shared" si="123"/>
        <v>3.0998026384943494E-3</v>
      </c>
      <c r="AO194" s="42">
        <f t="shared" si="124"/>
        <v>1.793737452246378</v>
      </c>
      <c r="AP194" s="42">
        <f t="shared" si="125"/>
        <v>0.63372500156775846</v>
      </c>
      <c r="AQ194" s="42">
        <f t="shared" si="126"/>
        <v>2.0941199280936325E-3</v>
      </c>
      <c r="AR194" s="42">
        <f t="shared" si="127"/>
        <v>0.17715397142594039</v>
      </c>
      <c r="AS194" s="42">
        <f t="shared" si="128"/>
        <v>2.8943899116617183E-2</v>
      </c>
      <c r="AT194" s="42">
        <f t="shared" si="129"/>
        <v>8.6448654871105514E-4</v>
      </c>
      <c r="AU194" s="42">
        <f t="shared" si="130"/>
        <v>1.1895621086926033E-2</v>
      </c>
      <c r="AV194" s="42">
        <f t="shared" si="131"/>
        <v>3.3204711407641085E-2</v>
      </c>
      <c r="AW194" s="42">
        <f t="shared" si="132"/>
        <v>8.2573306438877322E-2</v>
      </c>
      <c r="AX194" s="42">
        <f t="shared" si="133"/>
        <v>2.7816757421549577E-2</v>
      </c>
      <c r="AY194" s="42">
        <f t="shared" si="134"/>
        <v>1.7281250578853262E-3</v>
      </c>
      <c r="AZ194" s="42">
        <f t="shared" si="135"/>
        <v>0.74411506542818528</v>
      </c>
      <c r="BA194" s="42">
        <f t="shared" si="136"/>
        <v>2.4331557726252884</v>
      </c>
      <c r="BB194" s="42">
        <f t="shared" si="137"/>
        <v>0.29127719982111777</v>
      </c>
      <c r="BD194" s="16" t="s">
        <v>136</v>
      </c>
      <c r="BE194" s="122">
        <v>41.599998474121101</v>
      </c>
      <c r="BF194" s="122">
        <v>3.6199998855590798</v>
      </c>
      <c r="BG194" s="122">
        <v>11.5</v>
      </c>
      <c r="BH194" s="122">
        <v>7.0000000298023196E-2</v>
      </c>
      <c r="BI194" s="122">
        <v>17</v>
      </c>
      <c r="BJ194" s="122">
        <v>11.800000190734901</v>
      </c>
      <c r="BK194" s="122">
        <v>10</v>
      </c>
      <c r="BL194" s="122">
        <v>0.36000001430511502</v>
      </c>
      <c r="BM194" s="122">
        <v>2.4900000095367401</v>
      </c>
      <c r="BN194" s="122">
        <v>0.40000000596046498</v>
      </c>
      <c r="BO194" s="122">
        <v>0</v>
      </c>
      <c r="BP194" s="122">
        <v>0</v>
      </c>
      <c r="BQ194" s="122">
        <v>0</v>
      </c>
      <c r="BR194" s="122">
        <f t="shared" si="138"/>
        <v>98.839998580515427</v>
      </c>
      <c r="BS194" s="122"/>
      <c r="BT194" s="42">
        <v>6.1125328990093237</v>
      </c>
      <c r="BU194" s="42">
        <v>1.8874671009906763</v>
      </c>
      <c r="BV194" s="42">
        <v>0</v>
      </c>
      <c r="BW194" s="42">
        <v>8</v>
      </c>
      <c r="BX194" s="42">
        <v>0.10389719771587536</v>
      </c>
      <c r="BY194" s="42">
        <v>0.40011302679580779</v>
      </c>
      <c r="BZ194" s="42">
        <v>8.1315032784426266E-3</v>
      </c>
      <c r="CA194" s="42">
        <v>0.58228445605195134</v>
      </c>
      <c r="CB194" s="42">
        <v>2.5842054322693273</v>
      </c>
      <c r="CC194" s="42">
        <v>1.3213683838885957</v>
      </c>
      <c r="CD194" s="42">
        <v>0</v>
      </c>
      <c r="CE194" s="42">
        <v>5</v>
      </c>
      <c r="CF194" s="42">
        <v>0</v>
      </c>
      <c r="CG194" s="42">
        <v>0.18535666794275318</v>
      </c>
      <c r="CH194" s="42">
        <v>4.4799085924736089E-2</v>
      </c>
      <c r="CI194" s="42">
        <v>1.5741634119989962</v>
      </c>
      <c r="CJ194" s="42">
        <v>0.19568083413351456</v>
      </c>
      <c r="CK194" s="42">
        <v>2</v>
      </c>
      <c r="CL194" s="42">
        <v>0.51363980789912511</v>
      </c>
      <c r="CM194" s="42">
        <v>7.496891658718445E-2</v>
      </c>
      <c r="CN194" s="42">
        <v>0.58860872448630952</v>
      </c>
      <c r="CO194" s="24" t="s">
        <v>622</v>
      </c>
      <c r="CP194" s="24" t="s">
        <v>624</v>
      </c>
      <c r="CQ194" s="40">
        <v>0.63169135782502117</v>
      </c>
      <c r="CR194" s="42">
        <v>0.80821414165025107</v>
      </c>
      <c r="CS194" s="40">
        <v>0.33216703621824295</v>
      </c>
      <c r="CT194" s="40" t="s">
        <v>606</v>
      </c>
      <c r="CU194" s="40"/>
    </row>
    <row r="195" spans="1:99" s="43" customFormat="1" ht="10.5" customHeight="1">
      <c r="A195" s="16">
        <v>3</v>
      </c>
      <c r="B195" s="17" t="s">
        <v>218</v>
      </c>
      <c r="C195" s="85">
        <v>0.30000001192092901</v>
      </c>
      <c r="D195" s="25">
        <f t="shared" si="151"/>
        <v>300.00001192092901</v>
      </c>
      <c r="E195" s="16">
        <v>800</v>
      </c>
      <c r="F195" s="17" t="s">
        <v>212</v>
      </c>
      <c r="G195" s="18">
        <v>67.209999084472699</v>
      </c>
      <c r="H195" s="18">
        <v>0.20999999344348899</v>
      </c>
      <c r="I195" s="18">
        <v>13.819999694824199</v>
      </c>
      <c r="J195" s="18">
        <v>1.71000003814697</v>
      </c>
      <c r="K195" s="18">
        <v>5.9999998658895499E-2</v>
      </c>
      <c r="L195" s="18">
        <v>0.33000001311302202</v>
      </c>
      <c r="M195" s="18">
        <v>2.4400000572204599</v>
      </c>
      <c r="N195" s="18">
        <v>3.2599999904632599</v>
      </c>
      <c r="O195" s="18">
        <v>2.78999996185303</v>
      </c>
      <c r="P195" s="18"/>
      <c r="Q195" s="26">
        <f t="shared" si="102"/>
        <v>91.829998832196026</v>
      </c>
      <c r="R195" s="26"/>
      <c r="S195" s="26">
        <f t="shared" si="141"/>
        <v>73.189589392555405</v>
      </c>
      <c r="T195" s="26">
        <f t="shared" si="152"/>
        <v>0.22868343255370055</v>
      </c>
      <c r="U195" s="26">
        <f t="shared" si="142"/>
        <v>15.04954793702866</v>
      </c>
      <c r="V195" s="26">
        <f t="shared" si="143"/>
        <v>1.8621366219025108</v>
      </c>
      <c r="W195" s="26">
        <f t="shared" si="144"/>
        <v>6.5338124166303718E-2</v>
      </c>
      <c r="X195" s="26">
        <f t="shared" si="145"/>
        <v>0.35935970522665678</v>
      </c>
      <c r="Y195" s="26">
        <f t="shared" si="146"/>
        <v>2.657083837798095</v>
      </c>
      <c r="Z195" s="26">
        <f t="shared" si="147"/>
        <v>3.5500381486668267</v>
      </c>
      <c r="AA195" s="26">
        <f t="shared" si="148"/>
        <v>3.0382228001018365</v>
      </c>
      <c r="AB195" s="26">
        <f t="shared" si="149"/>
        <v>0</v>
      </c>
      <c r="AC195" s="26">
        <f t="shared" si="113"/>
        <v>99.999999999999986</v>
      </c>
      <c r="AD195" s="26"/>
      <c r="AE195" s="42">
        <f t="shared" si="114"/>
        <v>1.1185950253971952</v>
      </c>
      <c r="AF195" s="42">
        <f t="shared" si="115"/>
        <v>2.6294107545844279E-3</v>
      </c>
      <c r="AG195" s="42">
        <f t="shared" si="116"/>
        <v>0.27108330215138149</v>
      </c>
      <c r="AH195" s="42">
        <f t="shared" si="117"/>
        <v>2.3801438082118719E-2</v>
      </c>
      <c r="AI195" s="42">
        <f t="shared" si="118"/>
        <v>8.4581556716108435E-4</v>
      </c>
      <c r="AJ195" s="42">
        <f t="shared" si="119"/>
        <v>8.187691991768194E-3</v>
      </c>
      <c r="AK195" s="42">
        <f t="shared" si="120"/>
        <v>4.3511290773474869E-2</v>
      </c>
      <c r="AL195" s="42">
        <f t="shared" si="121"/>
        <v>0.10519702306826351</v>
      </c>
      <c r="AM195" s="42">
        <f t="shared" si="122"/>
        <v>5.9238183401694976E-2</v>
      </c>
      <c r="AN195" s="42">
        <f t="shared" si="123"/>
        <v>0</v>
      </c>
      <c r="AO195" s="42">
        <f t="shared" si="124"/>
        <v>1.6330891811876427</v>
      </c>
      <c r="AP195" s="42">
        <f t="shared" si="125"/>
        <v>0.68495648509759377</v>
      </c>
      <c r="AQ195" s="42">
        <f t="shared" si="126"/>
        <v>1.6100839959470085E-3</v>
      </c>
      <c r="AR195" s="42">
        <f t="shared" si="127"/>
        <v>0.16599418162469223</v>
      </c>
      <c r="AS195" s="42">
        <f t="shared" si="128"/>
        <v>1.4574487637478215E-2</v>
      </c>
      <c r="AT195" s="42">
        <f t="shared" si="129"/>
        <v>5.1792368531030015E-4</v>
      </c>
      <c r="AU195" s="42">
        <f t="shared" si="130"/>
        <v>5.0136220887911356E-3</v>
      </c>
      <c r="AV195" s="42">
        <f t="shared" si="131"/>
        <v>2.664354848143189E-2</v>
      </c>
      <c r="AW195" s="42">
        <f t="shared" si="132"/>
        <v>6.4415969611506668E-2</v>
      </c>
      <c r="AX195" s="42">
        <f t="shared" si="133"/>
        <v>3.6273697777248627E-2</v>
      </c>
      <c r="AY195" s="42">
        <f t="shared" si="134"/>
        <v>0</v>
      </c>
      <c r="AZ195" s="42">
        <f t="shared" si="135"/>
        <v>0.78564615248634906</v>
      </c>
      <c r="BA195" s="42">
        <f t="shared" si="136"/>
        <v>2.9069777058111606</v>
      </c>
      <c r="BB195" s="42">
        <f t="shared" si="137"/>
        <v>0.25595231795477613</v>
      </c>
      <c r="BD195" s="16">
        <v>3</v>
      </c>
      <c r="BE195" s="122">
        <v>45.409999847412102</v>
      </c>
      <c r="BF195" s="122">
        <v>1.37000000476837</v>
      </c>
      <c r="BG195" s="122">
        <v>10.9700002670288</v>
      </c>
      <c r="BH195" s="122"/>
      <c r="BI195" s="122">
        <v>16.7700004577637</v>
      </c>
      <c r="BJ195" s="122">
        <v>11.6000003814697</v>
      </c>
      <c r="BK195" s="122">
        <v>10.1400003433228</v>
      </c>
      <c r="BL195" s="122">
        <v>0.31999999284744302</v>
      </c>
      <c r="BM195" s="122">
        <v>1.6100000143051101</v>
      </c>
      <c r="BN195" s="122">
        <v>0.56999999284744296</v>
      </c>
      <c r="BO195" s="122">
        <v>0</v>
      </c>
      <c r="BP195" s="122">
        <v>0</v>
      </c>
      <c r="BQ195" s="122">
        <v>0</v>
      </c>
      <c r="BR195" s="122">
        <f t="shared" si="138"/>
        <v>98.76000130176547</v>
      </c>
      <c r="BS195" s="122"/>
      <c r="BT195" s="42">
        <v>6.5792186579618992</v>
      </c>
      <c r="BU195" s="42">
        <v>1.4207813420381008</v>
      </c>
      <c r="BV195" s="42">
        <v>0</v>
      </c>
      <c r="BW195" s="42">
        <v>8</v>
      </c>
      <c r="BX195" s="42">
        <v>0.4522905188004076</v>
      </c>
      <c r="BY195" s="42">
        <v>0.14931025186184449</v>
      </c>
      <c r="BZ195" s="42">
        <v>0</v>
      </c>
      <c r="CA195" s="42">
        <v>0.60887520955868979</v>
      </c>
      <c r="CB195" s="42">
        <v>2.5049435838616381</v>
      </c>
      <c r="CC195" s="42">
        <v>1.28458043591742</v>
      </c>
      <c r="CD195" s="42">
        <v>0</v>
      </c>
      <c r="CE195" s="42">
        <v>5</v>
      </c>
      <c r="CF195" s="42">
        <v>0</v>
      </c>
      <c r="CG195" s="42">
        <v>0.13852466133618702</v>
      </c>
      <c r="CH195" s="42">
        <v>3.9265535824520283E-2</v>
      </c>
      <c r="CI195" s="42">
        <v>1.573920197550251</v>
      </c>
      <c r="CJ195" s="42">
        <v>0.24828960528904176</v>
      </c>
      <c r="CK195" s="42">
        <v>2</v>
      </c>
      <c r="CL195" s="42">
        <v>0.20394527360409664</v>
      </c>
      <c r="CM195" s="42">
        <v>0.10533944164026422</v>
      </c>
      <c r="CN195" s="42">
        <v>0.30928471524436085</v>
      </c>
      <c r="CO195" s="24" t="s">
        <v>622</v>
      </c>
      <c r="CP195" s="24" t="s">
        <v>623</v>
      </c>
      <c r="CQ195" s="40">
        <v>0.63770685834536012</v>
      </c>
      <c r="CR195" s="42">
        <v>0.81102568623704185</v>
      </c>
      <c r="CS195" s="40">
        <v>0.27899274377501082</v>
      </c>
      <c r="CT195" s="40" t="s">
        <v>606</v>
      </c>
      <c r="CU195" s="40"/>
    </row>
    <row r="196" spans="1:99" s="43" customFormat="1" ht="10.5" customHeight="1">
      <c r="A196" s="16">
        <v>13</v>
      </c>
      <c r="B196" s="17" t="s">
        <v>35</v>
      </c>
      <c r="C196" s="85">
        <v>0.20000000298023199</v>
      </c>
      <c r="D196" s="25">
        <f t="shared" si="151"/>
        <v>200.00000298023198</v>
      </c>
      <c r="E196" s="16">
        <v>850</v>
      </c>
      <c r="F196" s="17" t="s">
        <v>212</v>
      </c>
      <c r="G196" s="18">
        <v>67.349998474121094</v>
      </c>
      <c r="H196" s="18">
        <v>0.28999999165535001</v>
      </c>
      <c r="I196" s="18">
        <v>18.5200004577637</v>
      </c>
      <c r="J196" s="18">
        <v>2.3299999237060498</v>
      </c>
      <c r="K196" s="18">
        <v>5.9999998658895499E-2</v>
      </c>
      <c r="L196" s="18">
        <v>0.43000000715255698</v>
      </c>
      <c r="M196" s="18">
        <v>2.8399999141693102</v>
      </c>
      <c r="N196" s="18">
        <v>3.5699999332428001</v>
      </c>
      <c r="O196" s="18">
        <v>2.8800001144409202</v>
      </c>
      <c r="P196" s="18"/>
      <c r="Q196" s="26">
        <f t="shared" si="102"/>
        <v>98.269998814910679</v>
      </c>
      <c r="R196" s="26"/>
      <c r="S196" s="26">
        <f t="shared" si="141"/>
        <v>68.535666313554444</v>
      </c>
      <c r="T196" s="26">
        <f t="shared" si="152"/>
        <v>0.29510531713911836</v>
      </c>
      <c r="U196" s="26">
        <f t="shared" si="142"/>
        <v>18.846037123339855</v>
      </c>
      <c r="V196" s="26">
        <f t="shared" si="143"/>
        <v>2.3710185731197089</v>
      </c>
      <c r="W196" s="26">
        <f t="shared" si="144"/>
        <v>6.1056272903700901E-2</v>
      </c>
      <c r="X196" s="26">
        <f t="shared" si="145"/>
        <v>0.43756997286878196</v>
      </c>
      <c r="Y196" s="26">
        <f t="shared" si="146"/>
        <v>2.8899968946966057</v>
      </c>
      <c r="Z196" s="26">
        <f t="shared" si="147"/>
        <v>3.6328482510382587</v>
      </c>
      <c r="AA196" s="26">
        <f t="shared" si="148"/>
        <v>2.9307012813395219</v>
      </c>
      <c r="AB196" s="26">
        <f t="shared" si="149"/>
        <v>0</v>
      </c>
      <c r="AC196" s="26">
        <f t="shared" si="113"/>
        <v>100</v>
      </c>
      <c r="AD196" s="26"/>
      <c r="AE196" s="42">
        <f t="shared" si="114"/>
        <v>1.1209250748385369</v>
      </c>
      <c r="AF196" s="42">
        <f t="shared" si="115"/>
        <v>3.6310910509298102E-3</v>
      </c>
      <c r="AG196" s="42">
        <f t="shared" si="116"/>
        <v>0.36327518023143807</v>
      </c>
      <c r="AH196" s="42">
        <f t="shared" si="117"/>
        <v>3.243119747267776E-2</v>
      </c>
      <c r="AI196" s="42">
        <f t="shared" si="118"/>
        <v>8.4581556716108435E-4</v>
      </c>
      <c r="AJ196" s="42">
        <f t="shared" si="119"/>
        <v>1.0668810530675484E-2</v>
      </c>
      <c r="AK196" s="42">
        <f t="shared" si="120"/>
        <v>5.064428654269474E-2</v>
      </c>
      <c r="AL196" s="42">
        <f t="shared" si="121"/>
        <v>0.11520041915020812</v>
      </c>
      <c r="AM196" s="42">
        <f t="shared" si="122"/>
        <v>6.1149095809608055E-2</v>
      </c>
      <c r="AN196" s="42">
        <f t="shared" si="123"/>
        <v>0</v>
      </c>
      <c r="AO196" s="42">
        <f t="shared" si="124"/>
        <v>1.7587709711939303</v>
      </c>
      <c r="AP196" s="42">
        <f t="shared" si="125"/>
        <v>0.63733430514696532</v>
      </c>
      <c r="AQ196" s="42">
        <f t="shared" si="126"/>
        <v>2.0645616230889163E-3</v>
      </c>
      <c r="AR196" s="42">
        <f t="shared" si="127"/>
        <v>0.20655058912237506</v>
      </c>
      <c r="AS196" s="42">
        <f t="shared" si="128"/>
        <v>1.8439693401729306E-2</v>
      </c>
      <c r="AT196" s="42">
        <f t="shared" si="129"/>
        <v>4.8091285392714206E-4</v>
      </c>
      <c r="AU196" s="42">
        <f t="shared" si="130"/>
        <v>6.0660601666816406E-3</v>
      </c>
      <c r="AV196" s="42">
        <f t="shared" si="131"/>
        <v>2.879527088641632E-2</v>
      </c>
      <c r="AW196" s="42">
        <f t="shared" si="132"/>
        <v>6.5500523397884522E-2</v>
      </c>
      <c r="AX196" s="42">
        <f t="shared" si="133"/>
        <v>3.4768083400931613E-2</v>
      </c>
      <c r="AY196" s="42">
        <f t="shared" si="134"/>
        <v>0</v>
      </c>
      <c r="AZ196" s="42">
        <f t="shared" si="135"/>
        <v>0.73760291194578143</v>
      </c>
      <c r="BA196" s="42">
        <f t="shared" si="136"/>
        <v>3.0398137992450049</v>
      </c>
      <c r="BB196" s="42">
        <f t="shared" si="137"/>
        <v>0.24753616124260194</v>
      </c>
      <c r="BD196" s="16">
        <v>13</v>
      </c>
      <c r="BE196" s="122">
        <v>45.200000762939403</v>
      </c>
      <c r="BF196" s="122">
        <v>1.9299999475479099</v>
      </c>
      <c r="BG196" s="122">
        <v>11.0299997329712</v>
      </c>
      <c r="BH196" s="122"/>
      <c r="BI196" s="122">
        <v>14.7299995422363</v>
      </c>
      <c r="BJ196" s="122">
        <v>12.8999996185303</v>
      </c>
      <c r="BK196" s="122">
        <v>10.670000076293899</v>
      </c>
      <c r="BL196" s="122">
        <v>0.259999990463257</v>
      </c>
      <c r="BM196" s="122">
        <v>1.71000003814697</v>
      </c>
      <c r="BN196" s="122">
        <v>1.0299999713897701</v>
      </c>
      <c r="BO196" s="122">
        <v>0</v>
      </c>
      <c r="BP196" s="122">
        <v>0</v>
      </c>
      <c r="BQ196" s="122">
        <v>0</v>
      </c>
      <c r="BR196" s="122">
        <f t="shared" si="138"/>
        <v>99.459999680519019</v>
      </c>
      <c r="BS196" s="122"/>
      <c r="BT196" s="42">
        <v>6.4765879333963445</v>
      </c>
      <c r="BU196" s="42">
        <v>1.5234120666036555</v>
      </c>
      <c r="BV196" s="42">
        <v>0</v>
      </c>
      <c r="BW196" s="42">
        <v>8</v>
      </c>
      <c r="BX196" s="42">
        <v>0.33913950956830896</v>
      </c>
      <c r="BY196" s="42">
        <v>0.20802300274957822</v>
      </c>
      <c r="BZ196" s="42">
        <v>0</v>
      </c>
      <c r="CA196" s="42">
        <v>0.63151669266685673</v>
      </c>
      <c r="CB196" s="42">
        <v>2.7549558762702486</v>
      </c>
      <c r="CC196" s="42">
        <v>1.0663649187450073</v>
      </c>
      <c r="CD196" s="42">
        <v>0</v>
      </c>
      <c r="CE196" s="42">
        <v>5</v>
      </c>
      <c r="CF196" s="42">
        <v>0</v>
      </c>
      <c r="CG196" s="42">
        <v>6.7238071921109865E-2</v>
      </c>
      <c r="CH196" s="42">
        <v>3.1551491654253569E-2</v>
      </c>
      <c r="CI196" s="42">
        <v>1.6379255811970448</v>
      </c>
      <c r="CJ196" s="42">
        <v>0.26328485522759171</v>
      </c>
      <c r="CK196" s="42">
        <v>2</v>
      </c>
      <c r="CL196" s="42">
        <v>0.21174324293362462</v>
      </c>
      <c r="CM196" s="42">
        <v>0.1882514711633041</v>
      </c>
      <c r="CN196" s="42">
        <v>0.39999471409692872</v>
      </c>
      <c r="CO196" s="24" t="s">
        <v>622</v>
      </c>
      <c r="CP196" s="24" t="s">
        <v>332</v>
      </c>
      <c r="CQ196" s="40">
        <v>0.70847734868953238</v>
      </c>
      <c r="CR196" s="42">
        <v>0.64057881840391973</v>
      </c>
      <c r="CS196" s="40">
        <v>0.21072962382203131</v>
      </c>
      <c r="CT196" s="40" t="s">
        <v>606</v>
      </c>
      <c r="CU196" s="40"/>
    </row>
    <row r="197" spans="1:99" s="43" customFormat="1" ht="10.5" customHeight="1">
      <c r="A197" s="16">
        <v>50</v>
      </c>
      <c r="B197" s="17" t="s">
        <v>214</v>
      </c>
      <c r="C197" s="85">
        <v>0.20000000298023199</v>
      </c>
      <c r="D197" s="25">
        <f t="shared" si="151"/>
        <v>200.00000298023198</v>
      </c>
      <c r="E197" s="16">
        <v>800</v>
      </c>
      <c r="F197" s="17" t="s">
        <v>212</v>
      </c>
      <c r="G197" s="18">
        <v>70.319999694824205</v>
      </c>
      <c r="H197" s="18">
        <v>0.230000004172325</v>
      </c>
      <c r="I197" s="18">
        <v>13.3400001525879</v>
      </c>
      <c r="J197" s="18">
        <v>1.79999995231628</v>
      </c>
      <c r="K197" s="18">
        <v>3.9999999105930301E-2</v>
      </c>
      <c r="L197" s="18">
        <v>0.31999999284744302</v>
      </c>
      <c r="M197" s="18">
        <v>2.0499999523162802</v>
      </c>
      <c r="N197" s="18">
        <v>3.0599999427795401</v>
      </c>
      <c r="O197" s="18">
        <v>3.1400001049041801</v>
      </c>
      <c r="P197" s="18"/>
      <c r="Q197" s="26">
        <f t="shared" si="102"/>
        <v>94.299999795854092</v>
      </c>
      <c r="R197" s="26"/>
      <c r="S197" s="26">
        <f t="shared" si="141"/>
        <v>74.570519456051827</v>
      </c>
      <c r="T197" s="26">
        <f t="shared" si="152"/>
        <v>0.24390244397692667</v>
      </c>
      <c r="U197" s="26">
        <f t="shared" si="142"/>
        <v>14.146341655850559</v>
      </c>
      <c r="V197" s="26">
        <f t="shared" si="143"/>
        <v>1.9088016502789189</v>
      </c>
      <c r="W197" s="26">
        <f t="shared" si="144"/>
        <v>4.2417814626219019E-2</v>
      </c>
      <c r="X197" s="26">
        <f t="shared" si="145"/>
        <v>0.33934251700975276</v>
      </c>
      <c r="Y197" s="26">
        <f t="shared" si="146"/>
        <v>2.1739129976184888</v>
      </c>
      <c r="Z197" s="26">
        <f t="shared" si="147"/>
        <v>3.2449628307571565</v>
      </c>
      <c r="AA197" s="26">
        <f t="shared" si="148"/>
        <v>3.329798633830146</v>
      </c>
      <c r="AB197" s="26">
        <f t="shared" si="149"/>
        <v>0</v>
      </c>
      <c r="AC197" s="26">
        <f t="shared" si="113"/>
        <v>100</v>
      </c>
      <c r="AD197" s="26"/>
      <c r="AE197" s="42">
        <f t="shared" si="114"/>
        <v>1.1703556452321855</v>
      </c>
      <c r="AF197" s="42">
        <f t="shared" si="115"/>
        <v>2.8798309686038958E-3</v>
      </c>
      <c r="AG197" s="42">
        <f t="shared" si="116"/>
        <v>0.26166797191882729</v>
      </c>
      <c r="AH197" s="42">
        <f t="shared" si="117"/>
        <v>2.5054144126978303E-2</v>
      </c>
      <c r="AI197" s="42">
        <f t="shared" si="118"/>
        <v>5.6387704477405584E-4</v>
      </c>
      <c r="AJ197" s="42">
        <f t="shared" si="119"/>
        <v>7.9395796202757773E-3</v>
      </c>
      <c r="AK197" s="42">
        <f t="shared" si="120"/>
        <v>3.6556615540597102E-2</v>
      </c>
      <c r="AL197" s="42">
        <f t="shared" si="121"/>
        <v>9.8743216414464013E-2</v>
      </c>
      <c r="AM197" s="42">
        <f t="shared" si="122"/>
        <v>6.666949987057158E-2</v>
      </c>
      <c r="AN197" s="42">
        <f t="shared" si="123"/>
        <v>0</v>
      </c>
      <c r="AO197" s="42">
        <f t="shared" si="124"/>
        <v>1.6704303807372773</v>
      </c>
      <c r="AP197" s="42">
        <f t="shared" si="125"/>
        <v>0.70063120183172556</v>
      </c>
      <c r="AQ197" s="42">
        <f t="shared" si="126"/>
        <v>1.7240053831712673E-3</v>
      </c>
      <c r="AR197" s="42">
        <f t="shared" si="127"/>
        <v>0.1566470383538732</v>
      </c>
      <c r="AS197" s="42">
        <f t="shared" si="128"/>
        <v>1.4998616174545487E-2</v>
      </c>
      <c r="AT197" s="42">
        <f t="shared" si="129"/>
        <v>3.3756393039569693E-4</v>
      </c>
      <c r="AU197" s="42">
        <f t="shared" si="130"/>
        <v>4.7530143799057864E-3</v>
      </c>
      <c r="AV197" s="42">
        <f t="shared" si="131"/>
        <v>2.1884549013328002E-2</v>
      </c>
      <c r="AW197" s="42">
        <f t="shared" si="132"/>
        <v>5.9112440454346715E-2</v>
      </c>
      <c r="AX197" s="42">
        <f t="shared" si="133"/>
        <v>3.9911570478708421E-2</v>
      </c>
      <c r="AY197" s="42">
        <f t="shared" si="134"/>
        <v>0</v>
      </c>
      <c r="AZ197" s="42">
        <f t="shared" si="135"/>
        <v>0.79965521276478069</v>
      </c>
      <c r="BA197" s="42">
        <f t="shared" si="136"/>
        <v>3.1556008410062475</v>
      </c>
      <c r="BB197" s="42">
        <f t="shared" si="137"/>
        <v>0.24063908884902854</v>
      </c>
      <c r="BD197" s="16">
        <v>50</v>
      </c>
      <c r="BE197" s="122">
        <v>45.470001220703097</v>
      </c>
      <c r="BF197" s="122">
        <v>1.7699999809265099</v>
      </c>
      <c r="BG197" s="122">
        <v>11.579999923706101</v>
      </c>
      <c r="BH197" s="122"/>
      <c r="BI197" s="122">
        <v>15.2399997711182</v>
      </c>
      <c r="BJ197" s="122">
        <v>11.7700004577637</v>
      </c>
      <c r="BK197" s="122">
        <v>10.460000038146999</v>
      </c>
      <c r="BL197" s="122">
        <v>0.270000010728836</v>
      </c>
      <c r="BM197" s="122">
        <v>1.62000000476837</v>
      </c>
      <c r="BN197" s="122">
        <v>0.56999999284744296</v>
      </c>
      <c r="BO197" s="122">
        <v>0</v>
      </c>
      <c r="BP197" s="122">
        <v>0</v>
      </c>
      <c r="BQ197" s="122">
        <v>0</v>
      </c>
      <c r="BR197" s="122">
        <f t="shared" si="138"/>
        <v>98.750001400709266</v>
      </c>
      <c r="BS197" s="122"/>
      <c r="BT197" s="42">
        <v>6.5534437536146735</v>
      </c>
      <c r="BU197" s="42">
        <v>1.4465562463853265</v>
      </c>
      <c r="BV197" s="42">
        <v>0</v>
      </c>
      <c r="BW197" s="42">
        <v>8</v>
      </c>
      <c r="BX197" s="42">
        <v>0.52032504110429723</v>
      </c>
      <c r="BY197" s="42">
        <v>0.19189520006800548</v>
      </c>
      <c r="BZ197" s="42">
        <v>0</v>
      </c>
      <c r="CA197" s="42">
        <v>0.53386737282806962</v>
      </c>
      <c r="CB197" s="42">
        <v>2.5283559546051348</v>
      </c>
      <c r="CC197" s="42">
        <v>1.2255564313944927</v>
      </c>
      <c r="CD197" s="42">
        <v>0</v>
      </c>
      <c r="CE197" s="42">
        <v>5</v>
      </c>
      <c r="CF197" s="42">
        <v>0</v>
      </c>
      <c r="CG197" s="42">
        <v>7.7508582889878053E-2</v>
      </c>
      <c r="CH197" s="42">
        <v>3.2956959003925014E-2</v>
      </c>
      <c r="CI197" s="42">
        <v>1.6150955317675102</v>
      </c>
      <c r="CJ197" s="42">
        <v>0.27443892633868683</v>
      </c>
      <c r="CK197" s="42">
        <v>2</v>
      </c>
      <c r="CL197" s="42">
        <v>0.17822405674609798</v>
      </c>
      <c r="CM197" s="42">
        <v>0.10478830190953073</v>
      </c>
      <c r="CN197" s="42">
        <v>0.28301235865562868</v>
      </c>
      <c r="CO197" s="24" t="s">
        <v>622</v>
      </c>
      <c r="CP197" s="24" t="s">
        <v>623</v>
      </c>
      <c r="CQ197" s="40">
        <v>0.65990032813803556</v>
      </c>
      <c r="CR197" s="42">
        <v>0.72638692605829913</v>
      </c>
      <c r="CS197" s="40">
        <v>0.23018973648982527</v>
      </c>
      <c r="CT197" s="40" t="s">
        <v>606</v>
      </c>
      <c r="CU197" s="40"/>
    </row>
    <row r="198" spans="1:99" s="43" customFormat="1" ht="10.5" customHeight="1">
      <c r="A198" s="16">
        <v>23</v>
      </c>
      <c r="B198" s="17" t="s">
        <v>175</v>
      </c>
      <c r="C198" s="85">
        <v>0.5</v>
      </c>
      <c r="D198" s="25">
        <f t="shared" si="151"/>
        <v>500</v>
      </c>
      <c r="E198" s="16">
        <v>975</v>
      </c>
      <c r="F198" s="17" t="s">
        <v>174</v>
      </c>
      <c r="G198" s="18">
        <v>63.400001525878899</v>
      </c>
      <c r="H198" s="18">
        <v>0.34999999403953502</v>
      </c>
      <c r="I198" s="18">
        <v>18.899999618530298</v>
      </c>
      <c r="J198" s="18">
        <v>6.6680854736068511</v>
      </c>
      <c r="K198" s="18"/>
      <c r="L198" s="18">
        <v>2.7599999904632599</v>
      </c>
      <c r="M198" s="18">
        <v>5.5300002098083496</v>
      </c>
      <c r="N198" s="18">
        <v>4.4400000572204599</v>
      </c>
      <c r="O198" s="18">
        <v>0.74000000953674305</v>
      </c>
      <c r="P198" s="18">
        <v>0.86000001430511497</v>
      </c>
      <c r="Q198" s="26">
        <f t="shared" ref="Q198:Q209" si="153">SUM(G198:P198)</f>
        <v>103.6480868933895</v>
      </c>
      <c r="R198" s="26"/>
      <c r="S198" s="26">
        <f t="shared" si="141"/>
        <v>61.168520737957245</v>
      </c>
      <c r="T198" s="26">
        <f t="shared" si="152"/>
        <v>0.3376810942970308</v>
      </c>
      <c r="U198" s="26">
        <f t="shared" si="142"/>
        <v>18.234779034532963</v>
      </c>
      <c r="V198" s="26">
        <f t="shared" si="143"/>
        <v>6.4333898226848323</v>
      </c>
      <c r="W198" s="26">
        <f t="shared" si="144"/>
        <v>0</v>
      </c>
      <c r="X198" s="26">
        <f t="shared" si="145"/>
        <v>2.6628566654608345</v>
      </c>
      <c r="Y198" s="26">
        <f t="shared" si="146"/>
        <v>5.3353615831775123</v>
      </c>
      <c r="Z198" s="26">
        <f t="shared" si="147"/>
        <v>4.2837260100973804</v>
      </c>
      <c r="AA198" s="26">
        <f t="shared" si="148"/>
        <v>0.71395433501622974</v>
      </c>
      <c r="AB198" s="26">
        <f t="shared" si="149"/>
        <v>0.82973071677598353</v>
      </c>
      <c r="AC198" s="26">
        <f t="shared" ref="AC198:AC209" si="154">SUM(S198:AB198)</f>
        <v>100.00000000000001</v>
      </c>
      <c r="AD198" s="26"/>
      <c r="AE198" s="42">
        <f t="shared" ref="AE198:AE209" si="155">G198/G$2</f>
        <v>1.0551841583554922</v>
      </c>
      <c r="AF198" s="42">
        <f t="shared" ref="AF198:AF209" si="156">H198/H$2</f>
        <v>4.3823513198332081E-3</v>
      </c>
      <c r="AG198" s="42">
        <f t="shared" ref="AG198:AG209" si="157">2*I198/I$2</f>
        <v>0.37072897397891136</v>
      </c>
      <c r="AH198" s="42">
        <f t="shared" ref="AH198:AH209" si="158">J198/J$2</f>
        <v>9.2812877184677608E-2</v>
      </c>
      <c r="AI198" s="42">
        <f t="shared" ref="AI198:AI209" si="159">K198/K$2</f>
        <v>0</v>
      </c>
      <c r="AJ198" s="42">
        <f t="shared" ref="AJ198:AJ209" si="160">L198/L$2</f>
        <v>6.8478875518882792E-2</v>
      </c>
      <c r="AK198" s="42">
        <f t="shared" ref="AK198:AK209" si="161">M198/M$2</f>
        <v>9.8613705517879735E-2</v>
      </c>
      <c r="AL198" s="42">
        <f t="shared" ref="AL198:AL209" si="162">2*N198/N$2</f>
        <v>0.14327447540149799</v>
      </c>
      <c r="AM198" s="42">
        <f t="shared" ref="AM198:AM209" si="163">2*O198/O$2</f>
        <v>1.5711920029231455E-2</v>
      </c>
      <c r="AN198" s="42">
        <f t="shared" ref="AN198:AN209" si="164">2*P198/P$2</f>
        <v>1.2117410581332973E-2</v>
      </c>
      <c r="AO198" s="42">
        <f t="shared" ref="AO198:AO209" si="165">SUM(AE198:AN198)</f>
        <v>1.8613047478877394</v>
      </c>
      <c r="AP198" s="42">
        <f t="shared" ref="AP198:AP209" si="166">AE198/$AO198</f>
        <v>0.56690563947303341</v>
      </c>
      <c r="AQ198" s="42">
        <f t="shared" ref="AQ198:AQ209" si="167">AF198/$AO198</f>
        <v>2.3544512658695053E-3</v>
      </c>
      <c r="AR198" s="42">
        <f t="shared" ref="AR198:AR209" si="168">AG198/$AO198</f>
        <v>0.1991769345668005</v>
      </c>
      <c r="AS198" s="42">
        <f t="shared" ref="AS198:AS209" si="169">AH198/$AO198</f>
        <v>4.9864417575898975E-2</v>
      </c>
      <c r="AT198" s="42">
        <f t="shared" ref="AT198:AT209" si="170">AI198/$AO198</f>
        <v>0</v>
      </c>
      <c r="AU198" s="42">
        <f t="shared" ref="AU198:AU209" si="171">AJ198/$AO198</f>
        <v>3.6790791833843726E-2</v>
      </c>
      <c r="AV198" s="42">
        <f t="shared" ref="AV198:AV209" si="172">AK198/$AO198</f>
        <v>5.2980956304865885E-2</v>
      </c>
      <c r="AW198" s="42">
        <f t="shared" ref="AW198:AW209" si="173">AL198/$AO198</f>
        <v>7.697529142612991E-2</v>
      </c>
      <c r="AX198" s="42">
        <f t="shared" ref="AX198:AX209" si="174">AM198/$AO198</f>
        <v>8.4413474188263799E-3</v>
      </c>
      <c r="AY198" s="42">
        <f t="shared" ref="AY198:AY209" si="175">AN198/$AO198</f>
        <v>6.5101701347316443E-3</v>
      </c>
      <c r="AZ198" s="42">
        <f t="shared" ref="AZ198:AZ209" si="176">AP198+AW198+AX198</f>
        <v>0.65232227831798972</v>
      </c>
      <c r="BA198" s="42">
        <f t="shared" ref="BA198:BA209" si="177">AS198/AU198</f>
        <v>1.355350485553531</v>
      </c>
      <c r="BB198" s="42">
        <f t="shared" ref="BB198:BB209" si="178">AU198/(AU198+AS198)</f>
        <v>0.4245652636978951</v>
      </c>
      <c r="BD198" s="16">
        <v>23</v>
      </c>
      <c r="BE198" s="122">
        <v>44.900001525878899</v>
      </c>
      <c r="BF198" s="122">
        <v>1.1000000238418599</v>
      </c>
      <c r="BG198" s="122">
        <v>12.3999996185303</v>
      </c>
      <c r="BH198" s="122"/>
      <c r="BI198" s="122">
        <v>8.6999998092651403</v>
      </c>
      <c r="BJ198" s="122">
        <v>16.5</v>
      </c>
      <c r="BK198" s="122">
        <v>11.6000003814697</v>
      </c>
      <c r="BL198" s="122"/>
      <c r="BM198" s="122">
        <v>2</v>
      </c>
      <c r="BN198" s="122">
        <v>0.20000000298023199</v>
      </c>
      <c r="BO198" s="122">
        <v>0</v>
      </c>
      <c r="BP198" s="122">
        <v>0</v>
      </c>
      <c r="BQ198" s="122">
        <v>0</v>
      </c>
      <c r="BR198" s="122">
        <f t="shared" ref="BR198:BR209" si="179">SUM(BE198:BQ198)</f>
        <v>97.400001361966133</v>
      </c>
      <c r="BS198" s="122"/>
      <c r="BT198" s="42">
        <v>6.3788181638306805</v>
      </c>
      <c r="BU198" s="42">
        <v>1.6211818361693195</v>
      </c>
      <c r="BV198" s="42">
        <v>0</v>
      </c>
      <c r="BW198" s="42">
        <v>8</v>
      </c>
      <c r="BX198" s="42">
        <v>0.45488112257026314</v>
      </c>
      <c r="BY198" s="42">
        <v>0.1175527519585694</v>
      </c>
      <c r="BZ198" s="42">
        <v>0</v>
      </c>
      <c r="CA198" s="42">
        <v>0.61331297803067741</v>
      </c>
      <c r="CB198" s="42">
        <v>3.4937750293095395</v>
      </c>
      <c r="CC198" s="42">
        <v>0.32047811813094995</v>
      </c>
      <c r="CD198" s="42">
        <v>0</v>
      </c>
      <c r="CE198" s="42">
        <v>5</v>
      </c>
      <c r="CF198" s="42">
        <v>0</v>
      </c>
      <c r="CG198" s="42">
        <v>9.9866522276484959E-2</v>
      </c>
      <c r="CH198" s="42">
        <v>0</v>
      </c>
      <c r="CI198" s="42">
        <v>1.7655246642555598</v>
      </c>
      <c r="CJ198" s="42">
        <v>0.13460881346795528</v>
      </c>
      <c r="CK198" s="42">
        <v>2</v>
      </c>
      <c r="CL198" s="42">
        <v>0.41624862331377976</v>
      </c>
      <c r="CM198" s="42">
        <v>3.624242180541732E-2</v>
      </c>
      <c r="CN198" s="42">
        <v>0.45249104511919708</v>
      </c>
      <c r="CO198" s="24" t="s">
        <v>622</v>
      </c>
      <c r="CP198" s="24" t="s">
        <v>332</v>
      </c>
      <c r="CQ198" s="40">
        <v>0.89260812752875551</v>
      </c>
      <c r="CR198" s="42">
        <v>0.29579773013880833</v>
      </c>
      <c r="CS198" s="40">
        <v>0.21824445653848956</v>
      </c>
      <c r="CT198" s="40" t="s">
        <v>606</v>
      </c>
      <c r="CU198" s="40"/>
    </row>
    <row r="199" spans="1:99" s="43" customFormat="1" ht="10.5" customHeight="1">
      <c r="A199" s="16" t="s">
        <v>126</v>
      </c>
      <c r="B199" s="17" t="s">
        <v>127</v>
      </c>
      <c r="C199" s="85">
        <v>1</v>
      </c>
      <c r="D199" s="25">
        <f t="shared" si="151"/>
        <v>1000</v>
      </c>
      <c r="E199" s="16">
        <v>925</v>
      </c>
      <c r="F199" s="17" t="s">
        <v>123</v>
      </c>
      <c r="G199" s="18">
        <v>72.5</v>
      </c>
      <c r="H199" s="18">
        <v>0.40999999642372098</v>
      </c>
      <c r="I199" s="18">
        <v>15.300000190734901</v>
      </c>
      <c r="J199" s="18">
        <v>2.6500000953674299</v>
      </c>
      <c r="K199" s="18">
        <v>7.9999998211860698E-2</v>
      </c>
      <c r="L199" s="18">
        <v>0.63999998569488503</v>
      </c>
      <c r="M199" s="18">
        <v>3.28999996185303</v>
      </c>
      <c r="N199" s="18">
        <v>2.1700000762939502</v>
      </c>
      <c r="O199" s="18">
        <v>2.6500000953674299</v>
      </c>
      <c r="P199" s="18"/>
      <c r="Q199" s="26">
        <f t="shared" si="153"/>
        <v>99.690000399947209</v>
      </c>
      <c r="R199" s="26"/>
      <c r="S199" s="26">
        <f t="shared" si="141"/>
        <v>72.725448599795968</v>
      </c>
      <c r="T199" s="26">
        <f t="shared" si="152"/>
        <v>0.41127494711489454</v>
      </c>
      <c r="U199" s="26">
        <f t="shared" si="142"/>
        <v>15.347577619974615</v>
      </c>
      <c r="V199" s="26">
        <f t="shared" si="143"/>
        <v>2.6582406306910129</v>
      </c>
      <c r="W199" s="26">
        <f t="shared" si="144"/>
        <v>8.024876907504061E-2</v>
      </c>
      <c r="X199" s="26">
        <f t="shared" si="145"/>
        <v>0.64199015260032433</v>
      </c>
      <c r="Y199" s="26">
        <f t="shared" si="146"/>
        <v>3.3002306637113543</v>
      </c>
      <c r="Z199" s="26">
        <f t="shared" si="147"/>
        <v>2.1767479863457795</v>
      </c>
      <c r="AA199" s="26">
        <f t="shared" si="148"/>
        <v>2.6582406306910129</v>
      </c>
      <c r="AB199" s="26">
        <f t="shared" si="149"/>
        <v>0</v>
      </c>
      <c r="AC199" s="26">
        <f t="shared" si="154"/>
        <v>100</v>
      </c>
      <c r="AD199" s="26"/>
      <c r="AE199" s="42">
        <f t="shared" si="155"/>
        <v>1.2066380069335916</v>
      </c>
      <c r="AF199" s="42">
        <f t="shared" si="156"/>
        <v>5.1336115887366182E-3</v>
      </c>
      <c r="AG199" s="42">
        <f t="shared" si="157"/>
        <v>0.30011394111495626</v>
      </c>
      <c r="AH199" s="42">
        <f t="shared" si="158"/>
        <v>3.6885270047038184E-2</v>
      </c>
      <c r="AI199" s="42">
        <f t="shared" si="159"/>
        <v>1.127754089548113E-3</v>
      </c>
      <c r="AJ199" s="42">
        <f t="shared" si="160"/>
        <v>1.5879159240551527E-2</v>
      </c>
      <c r="AK199" s="42">
        <f t="shared" si="161"/>
        <v>5.8668910503215731E-2</v>
      </c>
      <c r="AL199" s="42">
        <f t="shared" si="162"/>
        <v>7.0023787960683107E-2</v>
      </c>
      <c r="AM199" s="42">
        <f t="shared" si="163"/>
        <v>5.6265660863888699E-2</v>
      </c>
      <c r="AN199" s="42">
        <f t="shared" si="164"/>
        <v>0</v>
      </c>
      <c r="AO199" s="42">
        <f t="shared" si="165"/>
        <v>1.7507361023422097</v>
      </c>
      <c r="AP199" s="42">
        <f t="shared" si="166"/>
        <v>0.68921752702723138</v>
      </c>
      <c r="AQ199" s="42">
        <f t="shared" si="167"/>
        <v>2.932258940607127E-3</v>
      </c>
      <c r="AR199" s="42">
        <f t="shared" si="168"/>
        <v>0.17142157559523163</v>
      </c>
      <c r="AS199" s="42">
        <f t="shared" si="169"/>
        <v>2.1068435155756193E-2</v>
      </c>
      <c r="AT199" s="42">
        <f t="shared" si="170"/>
        <v>6.4415995536926173E-4</v>
      </c>
      <c r="AU199" s="42">
        <f t="shared" si="171"/>
        <v>9.0699901711672644E-3</v>
      </c>
      <c r="AV199" s="42">
        <f t="shared" si="172"/>
        <v>3.3510995988902011E-2</v>
      </c>
      <c r="AW199" s="42">
        <f t="shared" si="173"/>
        <v>3.9996769282933213E-2</v>
      </c>
      <c r="AX199" s="42">
        <f t="shared" si="174"/>
        <v>3.2138287882802034E-2</v>
      </c>
      <c r="AY199" s="42">
        <f t="shared" si="175"/>
        <v>0</v>
      </c>
      <c r="AZ199" s="42">
        <f t="shared" si="176"/>
        <v>0.76135258419296659</v>
      </c>
      <c r="BA199" s="42">
        <f t="shared" si="177"/>
        <v>2.3228729864262672</v>
      </c>
      <c r="BB199" s="42">
        <f t="shared" si="178"/>
        <v>0.30094439483090052</v>
      </c>
      <c r="BD199" s="16" t="s">
        <v>126</v>
      </c>
      <c r="BE199" s="122">
        <v>43.799999237060597</v>
      </c>
      <c r="BF199" s="122">
        <v>2.3499999046325701</v>
      </c>
      <c r="BG199" s="122">
        <v>11.710000038146999</v>
      </c>
      <c r="BH199" s="122"/>
      <c r="BI199" s="122">
        <v>14.5</v>
      </c>
      <c r="BJ199" s="122">
        <v>12.199999809265099</v>
      </c>
      <c r="BK199" s="122">
        <v>10.5</v>
      </c>
      <c r="BL199" s="122">
        <v>0.30000001192092901</v>
      </c>
      <c r="BM199" s="122">
        <v>2.1199998855590798</v>
      </c>
      <c r="BN199" s="122">
        <v>0.769999980926514</v>
      </c>
      <c r="BO199" s="122">
        <v>0</v>
      </c>
      <c r="BP199" s="122">
        <v>0</v>
      </c>
      <c r="BQ199" s="122">
        <v>0</v>
      </c>
      <c r="BR199" s="122">
        <f t="shared" si="179"/>
        <v>98.249998867511792</v>
      </c>
      <c r="BS199" s="122"/>
      <c r="BT199" s="42">
        <v>6.3447552776948823</v>
      </c>
      <c r="BU199" s="42">
        <v>1.6552447223051177</v>
      </c>
      <c r="BV199" s="42">
        <v>0</v>
      </c>
      <c r="BW199" s="42">
        <v>8</v>
      </c>
      <c r="BX199" s="42">
        <v>0.34380064701095181</v>
      </c>
      <c r="BY199" s="42">
        <v>0.25606773318215559</v>
      </c>
      <c r="BZ199" s="42">
        <v>0</v>
      </c>
      <c r="CA199" s="42">
        <v>0.74811043510212727</v>
      </c>
      <c r="CB199" s="42">
        <v>2.6340118378930435</v>
      </c>
      <c r="CC199" s="42">
        <v>1.0084875299327569</v>
      </c>
      <c r="CD199" s="42">
        <v>9.5218168789648061E-3</v>
      </c>
      <c r="CE199" s="42">
        <v>5</v>
      </c>
      <c r="CF199" s="42">
        <v>0</v>
      </c>
      <c r="CG199" s="42">
        <v>0</v>
      </c>
      <c r="CH199" s="42">
        <v>2.7282671466486448E-2</v>
      </c>
      <c r="CI199" s="42">
        <v>1.6294910927555639</v>
      </c>
      <c r="CJ199" s="42">
        <v>0.34322623577794964</v>
      </c>
      <c r="CK199" s="42">
        <v>2</v>
      </c>
      <c r="CL199" s="42">
        <v>0.2521506430679501</v>
      </c>
      <c r="CM199" s="42">
        <v>0.14227376653772178</v>
      </c>
      <c r="CN199" s="42">
        <v>0.39442440960567188</v>
      </c>
      <c r="CO199" s="24" t="s">
        <v>622</v>
      </c>
      <c r="CP199" s="24" t="s">
        <v>332</v>
      </c>
      <c r="CQ199" s="40">
        <v>0.72313309403956849</v>
      </c>
      <c r="CR199" s="42">
        <v>0.66675720363334656</v>
      </c>
      <c r="CS199" s="40">
        <v>0.28703988876255798</v>
      </c>
      <c r="CT199" s="40" t="s">
        <v>606</v>
      </c>
      <c r="CU199" s="40"/>
    </row>
    <row r="200" spans="1:99" s="43" customFormat="1" ht="10.5" customHeight="1">
      <c r="A200" s="16" t="s">
        <v>187</v>
      </c>
      <c r="B200" s="17" t="s">
        <v>79</v>
      </c>
      <c r="C200" s="85">
        <v>0.95999997854232799</v>
      </c>
      <c r="D200" s="25">
        <f t="shared" si="151"/>
        <v>959.99997854232799</v>
      </c>
      <c r="E200" s="16">
        <v>841</v>
      </c>
      <c r="F200" s="17" t="s">
        <v>178</v>
      </c>
      <c r="G200" s="18">
        <v>72.129997253417997</v>
      </c>
      <c r="H200" s="18">
        <v>0.25</v>
      </c>
      <c r="I200" s="18">
        <v>17.0100002288818</v>
      </c>
      <c r="J200" s="18">
        <v>0.68999999761581399</v>
      </c>
      <c r="K200" s="18">
        <v>5.9999998658895499E-2</v>
      </c>
      <c r="L200" s="18">
        <v>0.28000000119209301</v>
      </c>
      <c r="M200" s="18">
        <v>3.7000000476837198</v>
      </c>
      <c r="N200" s="18">
        <v>4.0100002288818404</v>
      </c>
      <c r="O200" s="18">
        <v>1.8600000143051101</v>
      </c>
      <c r="P200" s="18"/>
      <c r="Q200" s="26">
        <f t="shared" si="153"/>
        <v>99.989997770637274</v>
      </c>
      <c r="R200" s="26"/>
      <c r="S200" s="26">
        <f t="shared" si="141"/>
        <v>72.137212582876415</v>
      </c>
      <c r="T200" s="26">
        <f t="shared" si="152"/>
        <v>0.25002500807477185</v>
      </c>
      <c r="U200" s="26">
        <f t="shared" si="142"/>
        <v>17.011701778312169</v>
      </c>
      <c r="V200" s="26">
        <f t="shared" si="143"/>
        <v>0.69006901990194569</v>
      </c>
      <c r="W200" s="26">
        <f t="shared" si="144"/>
        <v>6.0006000596706584E-2</v>
      </c>
      <c r="X200" s="26">
        <f t="shared" si="145"/>
        <v>0.28002801023595669</v>
      </c>
      <c r="Y200" s="26">
        <f t="shared" si="146"/>
        <v>3.7003701671951128</v>
      </c>
      <c r="Z200" s="26">
        <f t="shared" si="147"/>
        <v>4.0104013584240761</v>
      </c>
      <c r="AA200" s="26">
        <f t="shared" si="148"/>
        <v>1.8601860743828433</v>
      </c>
      <c r="AB200" s="26">
        <f t="shared" si="149"/>
        <v>0</v>
      </c>
      <c r="AC200" s="26">
        <f t="shared" si="154"/>
        <v>99.999999999999986</v>
      </c>
      <c r="AD200" s="26"/>
      <c r="AE200" s="42">
        <f t="shared" si="155"/>
        <v>1.2004799465653757</v>
      </c>
      <c r="AF200" s="42">
        <f t="shared" si="156"/>
        <v>3.1302509960458671E-3</v>
      </c>
      <c r="AG200" s="42">
        <f t="shared" si="157"/>
        <v>0.33365608780497807</v>
      </c>
      <c r="AH200" s="42">
        <f t="shared" si="158"/>
        <v>9.6040888032444295E-3</v>
      </c>
      <c r="AI200" s="42">
        <f t="shared" si="159"/>
        <v>8.4581556716108435E-4</v>
      </c>
      <c r="AJ200" s="42">
        <f t="shared" si="160"/>
        <v>6.9471323525990463E-3</v>
      </c>
      <c r="AK200" s="42">
        <f t="shared" si="161"/>
        <v>6.5980235311974514E-2</v>
      </c>
      <c r="AL200" s="42">
        <f t="shared" si="162"/>
        <v>0.12939879994339498</v>
      </c>
      <c r="AM200" s="42">
        <f t="shared" si="163"/>
        <v>3.949212311149327E-2</v>
      </c>
      <c r="AN200" s="42">
        <f t="shared" si="164"/>
        <v>0</v>
      </c>
      <c r="AO200" s="42">
        <f t="shared" si="165"/>
        <v>1.7895344804562672</v>
      </c>
      <c r="AP200" s="42">
        <f t="shared" si="166"/>
        <v>0.67083364957533331</v>
      </c>
      <c r="AQ200" s="42">
        <f t="shared" si="167"/>
        <v>1.7491984816340421E-3</v>
      </c>
      <c r="AR200" s="42">
        <f t="shared" si="168"/>
        <v>0.18644853812479081</v>
      </c>
      <c r="AS200" s="42">
        <f t="shared" si="169"/>
        <v>5.3668084678623971E-3</v>
      </c>
      <c r="AT200" s="42">
        <f t="shared" si="170"/>
        <v>4.7264558263522907E-4</v>
      </c>
      <c r="AU200" s="42">
        <f t="shared" si="171"/>
        <v>3.882089129027442E-3</v>
      </c>
      <c r="AV200" s="42">
        <f t="shared" si="172"/>
        <v>3.6870055331457999E-2</v>
      </c>
      <c r="AW200" s="42">
        <f t="shared" si="173"/>
        <v>7.2308637445422638E-2</v>
      </c>
      <c r="AX200" s="42">
        <f t="shared" si="174"/>
        <v>2.2068377861835999E-2</v>
      </c>
      <c r="AY200" s="42">
        <f t="shared" si="175"/>
        <v>0</v>
      </c>
      <c r="AZ200" s="42">
        <f t="shared" si="176"/>
        <v>0.76521066488259193</v>
      </c>
      <c r="BA200" s="42">
        <f t="shared" si="177"/>
        <v>1.3824536968338266</v>
      </c>
      <c r="BB200" s="42">
        <f t="shared" si="178"/>
        <v>0.41973533476388436</v>
      </c>
      <c r="BD200" s="16" t="s">
        <v>187</v>
      </c>
      <c r="BE200" s="122">
        <v>46.159999847412102</v>
      </c>
      <c r="BF200" s="122">
        <v>0.82999998331070002</v>
      </c>
      <c r="BG200" s="122">
        <v>13.3999996185303</v>
      </c>
      <c r="BH200" s="122"/>
      <c r="BI200" s="122">
        <v>11.0299997329712</v>
      </c>
      <c r="BJ200" s="122">
        <v>13.944299697876</v>
      </c>
      <c r="BK200" s="122">
        <v>11.3599996566772</v>
      </c>
      <c r="BL200" s="122">
        <v>0.25</v>
      </c>
      <c r="BM200" s="122">
        <v>2.21000003814697</v>
      </c>
      <c r="BN200" s="122">
        <v>0.43000000715255698</v>
      </c>
      <c r="BO200" s="122">
        <v>0</v>
      </c>
      <c r="BP200" s="122">
        <v>0</v>
      </c>
      <c r="BQ200" s="122">
        <v>0</v>
      </c>
      <c r="BR200" s="122">
        <f t="shared" si="179"/>
        <v>99.614298582077041</v>
      </c>
      <c r="BS200" s="122"/>
      <c r="BT200" s="42">
        <v>6.4604126105292794</v>
      </c>
      <c r="BU200" s="42">
        <v>1.5395873894707206</v>
      </c>
      <c r="BV200" s="42">
        <v>0</v>
      </c>
      <c r="BW200" s="42">
        <v>8</v>
      </c>
      <c r="BX200" s="42">
        <v>0.67057520770155898</v>
      </c>
      <c r="BY200" s="42">
        <v>8.7381356160872406E-2</v>
      </c>
      <c r="BZ200" s="42">
        <v>0</v>
      </c>
      <c r="CA200" s="42">
        <v>0.63645430511139978</v>
      </c>
      <c r="CB200" s="42">
        <v>2.9087626941086273</v>
      </c>
      <c r="CC200" s="42">
        <v>0.65456744727683125</v>
      </c>
      <c r="CD200" s="42">
        <v>2.9632835218387294E-2</v>
      </c>
      <c r="CE200" s="42">
        <v>4.9873738455776762</v>
      </c>
      <c r="CF200" s="42">
        <v>0</v>
      </c>
      <c r="CG200" s="42">
        <v>0</v>
      </c>
      <c r="CH200" s="42">
        <v>0</v>
      </c>
      <c r="CI200" s="42">
        <v>1.703313916657663</v>
      </c>
      <c r="CJ200" s="42">
        <v>0.29668608334233704</v>
      </c>
      <c r="CK200" s="42">
        <v>2</v>
      </c>
      <c r="CL200" s="42">
        <v>0.30296979240370236</v>
      </c>
      <c r="CM200" s="42">
        <v>7.6763764119299402E-2</v>
      </c>
      <c r="CN200" s="42">
        <v>0.37973355652300178</v>
      </c>
      <c r="CO200" s="24" t="s">
        <v>622</v>
      </c>
      <c r="CP200" s="24" t="s">
        <v>332</v>
      </c>
      <c r="CQ200" s="40">
        <v>0.81630457428726244</v>
      </c>
      <c r="CR200" s="42">
        <v>0.44374996498753272</v>
      </c>
      <c r="CS200" s="40">
        <v>0.32098721715152839</v>
      </c>
      <c r="CT200" s="40" t="s">
        <v>606</v>
      </c>
      <c r="CU200" s="40"/>
    </row>
    <row r="201" spans="1:99" s="43" customFormat="1" ht="10.5" customHeight="1">
      <c r="A201" s="16" t="s">
        <v>183</v>
      </c>
      <c r="B201" s="17" t="s">
        <v>184</v>
      </c>
      <c r="C201" s="85">
        <v>0.82999998331070002</v>
      </c>
      <c r="D201" s="25">
        <f t="shared" si="151"/>
        <v>829.99998331070003</v>
      </c>
      <c r="E201" s="16">
        <v>892</v>
      </c>
      <c r="F201" s="17" t="s">
        <v>178</v>
      </c>
      <c r="G201" s="18">
        <v>71.339996337890597</v>
      </c>
      <c r="H201" s="18">
        <v>0.20999999344348899</v>
      </c>
      <c r="I201" s="18">
        <v>16.649999618530298</v>
      </c>
      <c r="J201" s="18">
        <v>0.94999998807907104</v>
      </c>
      <c r="K201" s="18">
        <v>0.119999997317791</v>
      </c>
      <c r="L201" s="18">
        <v>0.56999999284744296</v>
      </c>
      <c r="M201" s="18">
        <v>3.6800000667571999</v>
      </c>
      <c r="N201" s="18">
        <v>4.4099998474121103</v>
      </c>
      <c r="O201" s="18">
        <v>2.0699999332428001</v>
      </c>
      <c r="P201" s="18"/>
      <c r="Q201" s="26">
        <f t="shared" si="153"/>
        <v>99.999995775520802</v>
      </c>
      <c r="R201" s="26"/>
      <c r="S201" s="26">
        <f t="shared" si="141"/>
        <v>71.339999351634034</v>
      </c>
      <c r="T201" s="26">
        <f t="shared" si="152"/>
        <v>0.21000000231489541</v>
      </c>
      <c r="U201" s="26">
        <f t="shared" si="142"/>
        <v>16.650000321906099</v>
      </c>
      <c r="V201" s="26">
        <f t="shared" si="143"/>
        <v>0.95000002821162466</v>
      </c>
      <c r="W201" s="26">
        <f t="shared" si="144"/>
        <v>0.12000000238716615</v>
      </c>
      <c r="X201" s="26">
        <f t="shared" si="145"/>
        <v>0.57000001692697511</v>
      </c>
      <c r="Y201" s="26">
        <f t="shared" si="146"/>
        <v>3.6800002222180437</v>
      </c>
      <c r="Z201" s="26">
        <f t="shared" si="147"/>
        <v>4.4100000337116443</v>
      </c>
      <c r="AA201" s="26">
        <f t="shared" si="148"/>
        <v>2.0700000206895202</v>
      </c>
      <c r="AB201" s="26">
        <f t="shared" si="149"/>
        <v>0</v>
      </c>
      <c r="AC201" s="26">
        <f t="shared" si="154"/>
        <v>99.999999999999986</v>
      </c>
      <c r="AD201" s="26"/>
      <c r="AE201" s="42">
        <f t="shared" si="155"/>
        <v>1.1873317378731316</v>
      </c>
      <c r="AF201" s="42">
        <f t="shared" si="156"/>
        <v>2.6294107545844279E-3</v>
      </c>
      <c r="AG201" s="42">
        <f t="shared" si="157"/>
        <v>0.32659457142396486</v>
      </c>
      <c r="AH201" s="42">
        <f t="shared" si="158"/>
        <v>1.3223020695824185E-2</v>
      </c>
      <c r="AI201" s="42">
        <f t="shared" si="159"/>
        <v>1.6916311343221687E-3</v>
      </c>
      <c r="AJ201" s="42">
        <f t="shared" si="160"/>
        <v>1.4142376337259529E-2</v>
      </c>
      <c r="AK201" s="42">
        <f t="shared" si="161"/>
        <v>6.5623585736093323E-2</v>
      </c>
      <c r="AL201" s="42">
        <f t="shared" si="162"/>
        <v>0.14230639786392313</v>
      </c>
      <c r="AM201" s="42">
        <f t="shared" si="163"/>
        <v>4.3950909449292967E-2</v>
      </c>
      <c r="AN201" s="42">
        <f t="shared" si="164"/>
        <v>0</v>
      </c>
      <c r="AO201" s="42">
        <f t="shared" si="165"/>
        <v>1.7974936412683962</v>
      </c>
      <c r="AP201" s="42">
        <f t="shared" si="166"/>
        <v>0.66054850521490271</v>
      </c>
      <c r="AQ201" s="42">
        <f t="shared" si="167"/>
        <v>1.4628206154481814E-3</v>
      </c>
      <c r="AR201" s="42">
        <f t="shared" si="168"/>
        <v>0.18169442379418063</v>
      </c>
      <c r="AS201" s="42">
        <f t="shared" si="169"/>
        <v>7.3563657707814752E-3</v>
      </c>
      <c r="AT201" s="42">
        <f t="shared" si="170"/>
        <v>9.4110549015821504E-4</v>
      </c>
      <c r="AU201" s="42">
        <f t="shared" si="171"/>
        <v>7.8678310802145612E-3</v>
      </c>
      <c r="AV201" s="42">
        <f t="shared" si="172"/>
        <v>3.6508382688790059E-2</v>
      </c>
      <c r="AW201" s="42">
        <f t="shared" si="173"/>
        <v>7.9169347026732756E-2</v>
      </c>
      <c r="AX201" s="42">
        <f t="shared" si="174"/>
        <v>2.4451218318791455E-2</v>
      </c>
      <c r="AY201" s="42">
        <f t="shared" si="175"/>
        <v>0</v>
      </c>
      <c r="AZ201" s="42">
        <f t="shared" si="176"/>
        <v>0.76416907056042693</v>
      </c>
      <c r="BA201" s="42">
        <f t="shared" si="177"/>
        <v>0.93499284564976481</v>
      </c>
      <c r="BB201" s="42">
        <f t="shared" si="178"/>
        <v>0.5167977764094539</v>
      </c>
      <c r="BD201" s="16" t="s">
        <v>183</v>
      </c>
      <c r="BE201" s="122">
        <v>45.369998931884801</v>
      </c>
      <c r="BF201" s="122">
        <v>1.12000000476837</v>
      </c>
      <c r="BG201" s="122">
        <v>12.579999923706101</v>
      </c>
      <c r="BH201" s="122"/>
      <c r="BI201" s="122">
        <v>9.5399999618530291</v>
      </c>
      <c r="BJ201" s="122">
        <v>15.560000419616699</v>
      </c>
      <c r="BK201" s="122">
        <v>11.1499996185303</v>
      </c>
      <c r="BL201" s="122">
        <v>0.239999994635582</v>
      </c>
      <c r="BM201" s="122">
        <v>2.1199998855590798</v>
      </c>
      <c r="BN201" s="122">
        <v>0.43999999761581399</v>
      </c>
      <c r="BO201" s="122">
        <v>0</v>
      </c>
      <c r="BP201" s="122">
        <v>0</v>
      </c>
      <c r="BQ201" s="122">
        <v>0</v>
      </c>
      <c r="BR201" s="122">
        <f t="shared" si="179"/>
        <v>98.119998738169784</v>
      </c>
      <c r="BS201" s="122"/>
      <c r="BT201" s="42">
        <v>6.4300266453427373</v>
      </c>
      <c r="BU201" s="42">
        <v>1.5699733546572627</v>
      </c>
      <c r="BV201" s="42">
        <v>0</v>
      </c>
      <c r="BW201" s="42">
        <v>8</v>
      </c>
      <c r="BX201" s="42">
        <v>0.5311406794101563</v>
      </c>
      <c r="BY201" s="42">
        <v>0.11940108345631348</v>
      </c>
      <c r="BZ201" s="42">
        <v>0</v>
      </c>
      <c r="CA201" s="42">
        <v>0.55841367557231081</v>
      </c>
      <c r="CB201" s="42">
        <v>3.2867807426538822</v>
      </c>
      <c r="CC201" s="42">
        <v>0.5042638189073374</v>
      </c>
      <c r="CD201" s="42">
        <v>0</v>
      </c>
      <c r="CE201" s="42">
        <v>5</v>
      </c>
      <c r="CF201" s="42">
        <v>0</v>
      </c>
      <c r="CG201" s="42">
        <v>6.8044856267857945E-2</v>
      </c>
      <c r="CH201" s="42">
        <v>2.8806730884938767E-2</v>
      </c>
      <c r="CI201" s="42">
        <v>1.6929369154069236</v>
      </c>
      <c r="CJ201" s="42">
        <v>0.21021149744027978</v>
      </c>
      <c r="CK201" s="42">
        <v>2</v>
      </c>
      <c r="CL201" s="42">
        <v>0.37228751830184514</v>
      </c>
      <c r="CM201" s="42">
        <v>7.9540811900610339E-2</v>
      </c>
      <c r="CN201" s="42">
        <v>0.4518283302024555</v>
      </c>
      <c r="CO201" s="24" t="s">
        <v>622</v>
      </c>
      <c r="CP201" s="24" t="s">
        <v>332</v>
      </c>
      <c r="CQ201" s="40">
        <v>0.8516985192073766</v>
      </c>
      <c r="CR201" s="42">
        <v>0.34395237035802134</v>
      </c>
      <c r="CS201" s="40">
        <v>0.36786631251600088</v>
      </c>
      <c r="CT201" s="40" t="s">
        <v>606</v>
      </c>
      <c r="CU201" s="40"/>
    </row>
    <row r="202" spans="1:99" s="43" customFormat="1" ht="10.5" customHeight="1">
      <c r="A202" s="16" t="s">
        <v>180</v>
      </c>
      <c r="B202" s="17" t="s">
        <v>181</v>
      </c>
      <c r="C202" s="85">
        <v>0.97000002861022905</v>
      </c>
      <c r="D202" s="25">
        <f t="shared" si="151"/>
        <v>970.00002861022904</v>
      </c>
      <c r="E202" s="16">
        <v>892</v>
      </c>
      <c r="F202" s="17" t="s">
        <v>178</v>
      </c>
      <c r="G202" s="18">
        <v>70</v>
      </c>
      <c r="H202" s="18">
        <v>0.259999990463257</v>
      </c>
      <c r="I202" s="18">
        <v>17.700000762939499</v>
      </c>
      <c r="J202" s="18">
        <v>1.2200000286102299</v>
      </c>
      <c r="K202" s="18">
        <v>0.109999999403954</v>
      </c>
      <c r="L202" s="18">
        <v>0.75</v>
      </c>
      <c r="M202" s="18">
        <v>4.1199998855590803</v>
      </c>
      <c r="N202" s="18">
        <v>4.17000007629394</v>
      </c>
      <c r="O202" s="18">
        <v>1.66999995708466</v>
      </c>
      <c r="P202" s="18"/>
      <c r="Q202" s="26">
        <f t="shared" si="153"/>
        <v>100.00000070035462</v>
      </c>
      <c r="R202" s="26"/>
      <c r="S202" s="26">
        <f t="shared" si="141"/>
        <v>69.999999509751774</v>
      </c>
      <c r="T202" s="26">
        <f t="shared" si="152"/>
        <v>0.25999998864233509</v>
      </c>
      <c r="U202" s="26">
        <f t="shared" si="142"/>
        <v>17.700000638976725</v>
      </c>
      <c r="V202" s="26">
        <f t="shared" si="143"/>
        <v>1.2200000200659036</v>
      </c>
      <c r="W202" s="26">
        <f t="shared" si="144"/>
        <v>0.10999999863356393</v>
      </c>
      <c r="X202" s="26">
        <f t="shared" si="145"/>
        <v>0.74999999474734036</v>
      </c>
      <c r="Y202" s="26">
        <f t="shared" si="146"/>
        <v>4.1199998567044709</v>
      </c>
      <c r="Z202" s="26">
        <f t="shared" si="147"/>
        <v>4.1700000470891521</v>
      </c>
      <c r="AA202" s="26">
        <f t="shared" si="148"/>
        <v>1.6699999453887382</v>
      </c>
      <c r="AB202" s="26">
        <f t="shared" si="149"/>
        <v>0</v>
      </c>
      <c r="AC202" s="26">
        <f t="shared" si="154"/>
        <v>100</v>
      </c>
      <c r="AD202" s="26"/>
      <c r="AE202" s="42">
        <f t="shared" si="155"/>
        <v>1.1650297997979506</v>
      </c>
      <c r="AF202" s="42">
        <f t="shared" si="156"/>
        <v>3.2554609164781047E-3</v>
      </c>
      <c r="AG202" s="42">
        <f t="shared" si="157"/>
        <v>0.34719064839752495</v>
      </c>
      <c r="AH202" s="42">
        <f t="shared" si="158"/>
        <v>1.6981142978579125E-2</v>
      </c>
      <c r="AI202" s="42">
        <f t="shared" si="159"/>
        <v>1.5506618993862324E-3</v>
      </c>
      <c r="AJ202" s="42">
        <f t="shared" si="160"/>
        <v>1.8608390150951261E-2</v>
      </c>
      <c r="AK202" s="42">
        <f t="shared" si="161"/>
        <v>7.3469880657075395E-2</v>
      </c>
      <c r="AL202" s="42">
        <f t="shared" si="162"/>
        <v>0.13456183911160596</v>
      </c>
      <c r="AM202" s="42">
        <f t="shared" si="163"/>
        <v>3.5457980319433098E-2</v>
      </c>
      <c r="AN202" s="42">
        <f t="shared" si="164"/>
        <v>0</v>
      </c>
      <c r="AO202" s="42">
        <f t="shared" si="165"/>
        <v>1.7961058042289846</v>
      </c>
      <c r="AP202" s="42">
        <f t="shared" si="166"/>
        <v>0.64864207724002299</v>
      </c>
      <c r="AQ202" s="42">
        <f t="shared" si="167"/>
        <v>1.8125106599026768E-3</v>
      </c>
      <c r="AR202" s="42">
        <f t="shared" si="168"/>
        <v>0.19330189100221948</v>
      </c>
      <c r="AS202" s="42">
        <f t="shared" si="169"/>
        <v>9.4544224168735033E-3</v>
      </c>
      <c r="AT202" s="42">
        <f t="shared" si="170"/>
        <v>8.6334663344172309E-4</v>
      </c>
      <c r="AU202" s="42">
        <f t="shared" si="171"/>
        <v>1.0360408672549943E-2</v>
      </c>
      <c r="AV202" s="42">
        <f t="shared" si="172"/>
        <v>4.090509617200077E-2</v>
      </c>
      <c r="AW202" s="42">
        <f t="shared" si="173"/>
        <v>7.4918659465815496E-2</v>
      </c>
      <c r="AX202" s="42">
        <f t="shared" si="174"/>
        <v>1.9741587737173515E-2</v>
      </c>
      <c r="AY202" s="42">
        <f t="shared" si="175"/>
        <v>0</v>
      </c>
      <c r="AZ202" s="42">
        <f t="shared" si="176"/>
        <v>0.74330232444301203</v>
      </c>
      <c r="BA202" s="42">
        <f t="shared" si="177"/>
        <v>0.91255303875445926</v>
      </c>
      <c r="BB202" s="42">
        <f t="shared" si="178"/>
        <v>0.52286131664680269</v>
      </c>
      <c r="BD202" s="16" t="s">
        <v>180</v>
      </c>
      <c r="BE202" s="122">
        <v>45.069999694824197</v>
      </c>
      <c r="BF202" s="122">
        <v>0.94999998807907104</v>
      </c>
      <c r="BG202" s="122">
        <v>11.810000419616699</v>
      </c>
      <c r="BH202" s="122"/>
      <c r="BI202" s="122">
        <v>9.5299997329711896</v>
      </c>
      <c r="BJ202" s="122">
        <v>15.6499996185303</v>
      </c>
      <c r="BK202" s="122">
        <v>11.4700002670288</v>
      </c>
      <c r="BL202" s="122">
        <v>0.239999994635582</v>
      </c>
      <c r="BM202" s="122">
        <v>2.1500000953674299</v>
      </c>
      <c r="BN202" s="122">
        <v>0.43999999761581399</v>
      </c>
      <c r="BO202" s="122">
        <v>0</v>
      </c>
      <c r="BP202" s="122">
        <v>0</v>
      </c>
      <c r="BQ202" s="122">
        <v>0</v>
      </c>
      <c r="BR202" s="122">
        <f t="shared" si="179"/>
        <v>97.309999808669076</v>
      </c>
      <c r="BS202" s="122"/>
      <c r="BT202" s="42">
        <v>6.4542222525490045</v>
      </c>
      <c r="BU202" s="42">
        <v>1.5457777474509955</v>
      </c>
      <c r="BV202" s="42">
        <v>0</v>
      </c>
      <c r="BW202" s="42">
        <v>8</v>
      </c>
      <c r="BX202" s="42">
        <v>0.44733219598682994</v>
      </c>
      <c r="BY202" s="42">
        <v>0.10233547285535943</v>
      </c>
      <c r="BZ202" s="42">
        <v>0</v>
      </c>
      <c r="CA202" s="42">
        <v>0.5762111960848415</v>
      </c>
      <c r="CB202" s="42">
        <v>3.3403180347716246</v>
      </c>
      <c r="CC202" s="42">
        <v>0.53380310030134481</v>
      </c>
      <c r="CD202" s="42">
        <v>0</v>
      </c>
      <c r="CE202" s="42">
        <v>5</v>
      </c>
      <c r="CF202" s="42">
        <v>0</v>
      </c>
      <c r="CG202" s="42">
        <v>3.1319953444937321E-2</v>
      </c>
      <c r="CH202" s="42">
        <v>2.9107595638107824E-2</v>
      </c>
      <c r="CI202" s="42">
        <v>1.7597124564059843</v>
      </c>
      <c r="CJ202" s="42">
        <v>0.17985999451097068</v>
      </c>
      <c r="CK202" s="42">
        <v>2</v>
      </c>
      <c r="CL202" s="42">
        <v>0.41705184800482331</v>
      </c>
      <c r="CM202" s="42">
        <v>8.0371556174749934E-2</v>
      </c>
      <c r="CN202" s="42">
        <v>0.49742340417957326</v>
      </c>
      <c r="CO202" s="24" t="s">
        <v>622</v>
      </c>
      <c r="CP202" s="24" t="s">
        <v>332</v>
      </c>
      <c r="CQ202" s="40">
        <v>0.85529853326740535</v>
      </c>
      <c r="CR202" s="42">
        <v>0.34161591513990175</v>
      </c>
      <c r="CS202" s="40">
        <v>0.37435184655806114</v>
      </c>
      <c r="CT202" s="40" t="s">
        <v>606</v>
      </c>
      <c r="CU202" s="40"/>
    </row>
    <row r="203" spans="1:99" s="43" customFormat="1" ht="10.5" customHeight="1">
      <c r="A203" s="16" t="s">
        <v>179</v>
      </c>
      <c r="B203" s="17" t="s">
        <v>157</v>
      </c>
      <c r="C203" s="85">
        <v>0.97000002861022905</v>
      </c>
      <c r="D203" s="25">
        <f t="shared" si="151"/>
        <v>970.00002861022904</v>
      </c>
      <c r="E203" s="16">
        <v>892</v>
      </c>
      <c r="F203" s="17" t="s">
        <v>178</v>
      </c>
      <c r="G203" s="18">
        <v>71.959999084472699</v>
      </c>
      <c r="H203" s="18">
        <v>0.270000010728836</v>
      </c>
      <c r="I203" s="18">
        <v>16.409999847412099</v>
      </c>
      <c r="J203" s="18">
        <v>1.12000000476837</v>
      </c>
      <c r="K203" s="18">
        <v>0.109999999403954</v>
      </c>
      <c r="L203" s="18">
        <v>0.57999998331070002</v>
      </c>
      <c r="M203" s="18">
        <v>3.1300001144409202</v>
      </c>
      <c r="N203" s="18">
        <v>3.28999996185303</v>
      </c>
      <c r="O203" s="18">
        <v>2.1199998855590798</v>
      </c>
      <c r="P203" s="18"/>
      <c r="Q203" s="26">
        <f t="shared" si="153"/>
        <v>98.989998891949682</v>
      </c>
      <c r="R203" s="26"/>
      <c r="S203" s="26">
        <f t="shared" si="141"/>
        <v>72.694211425357253</v>
      </c>
      <c r="T203" s="26">
        <f t="shared" si="152"/>
        <v>0.27275483761096764</v>
      </c>
      <c r="U203" s="26">
        <f t="shared" si="142"/>
        <v>16.577432095260519</v>
      </c>
      <c r="V203" s="26">
        <f t="shared" si="143"/>
        <v>1.1314274343925199</v>
      </c>
      <c r="W203" s="26">
        <f t="shared" si="144"/>
        <v>0.11112233623118031</v>
      </c>
      <c r="X203" s="26">
        <f t="shared" si="145"/>
        <v>0.58591775917058653</v>
      </c>
      <c r="Y203" s="26">
        <f t="shared" si="146"/>
        <v>3.1619357000472359</v>
      </c>
      <c r="Z203" s="26">
        <f t="shared" si="147"/>
        <v>3.3235680358418387</v>
      </c>
      <c r="AA203" s="26">
        <f t="shared" si="148"/>
        <v>2.1416303760879098</v>
      </c>
      <c r="AB203" s="26">
        <f t="shared" si="149"/>
        <v>0</v>
      </c>
      <c r="AC203" s="26">
        <f t="shared" si="154"/>
        <v>100</v>
      </c>
      <c r="AD203" s="26"/>
      <c r="AE203" s="42">
        <f t="shared" si="155"/>
        <v>1.1976506189549134</v>
      </c>
      <c r="AF203" s="42">
        <f t="shared" si="156"/>
        <v>3.3806712100653349E-3</v>
      </c>
      <c r="AG203" s="42">
        <f t="shared" si="157"/>
        <v>0.32188690630768685</v>
      </c>
      <c r="AH203" s="42">
        <f t="shared" si="158"/>
        <v>1.5589245713909088E-2</v>
      </c>
      <c r="AI203" s="42">
        <f t="shared" si="159"/>
        <v>1.5506618993862324E-3</v>
      </c>
      <c r="AJ203" s="42">
        <f t="shared" si="160"/>
        <v>1.4390487969320968E-2</v>
      </c>
      <c r="AK203" s="42">
        <f t="shared" si="161"/>
        <v>5.5815713896167081E-2</v>
      </c>
      <c r="AL203" s="42">
        <f t="shared" si="162"/>
        <v>0.10616509291230311</v>
      </c>
      <c r="AM203" s="42">
        <f t="shared" si="163"/>
        <v>4.5012524641366507E-2</v>
      </c>
      <c r="AN203" s="42">
        <f t="shared" si="164"/>
        <v>0</v>
      </c>
      <c r="AO203" s="42">
        <f t="shared" si="165"/>
        <v>1.7614419235051182</v>
      </c>
      <c r="AP203" s="42">
        <f t="shared" si="166"/>
        <v>0.67992625982904475</v>
      </c>
      <c r="AQ203" s="42">
        <f t="shared" si="167"/>
        <v>1.9192635107367546E-3</v>
      </c>
      <c r="AR203" s="42">
        <f t="shared" si="168"/>
        <v>0.18274057294330745</v>
      </c>
      <c r="AS203" s="42">
        <f t="shared" si="169"/>
        <v>8.8502751671129913E-3</v>
      </c>
      <c r="AT203" s="42">
        <f t="shared" si="170"/>
        <v>8.8033665980911165E-4</v>
      </c>
      <c r="AU203" s="42">
        <f t="shared" si="171"/>
        <v>8.1697203735704958E-3</v>
      </c>
      <c r="AV203" s="42">
        <f t="shared" si="172"/>
        <v>3.1687513026315735E-2</v>
      </c>
      <c r="AW203" s="42">
        <f t="shared" si="173"/>
        <v>6.0271696441199542E-2</v>
      </c>
      <c r="AX203" s="42">
        <f t="shared" si="174"/>
        <v>2.5554362048903347E-2</v>
      </c>
      <c r="AY203" s="42">
        <f t="shared" si="175"/>
        <v>0</v>
      </c>
      <c r="AZ203" s="42">
        <f t="shared" si="176"/>
        <v>0.7657523183191477</v>
      </c>
      <c r="BA203" s="42">
        <f t="shared" si="177"/>
        <v>1.083302091433157</v>
      </c>
      <c r="BB203" s="42">
        <f t="shared" si="178"/>
        <v>0.48000719824174626</v>
      </c>
      <c r="BD203" s="16" t="s">
        <v>179</v>
      </c>
      <c r="BE203" s="122">
        <v>45.560001373291001</v>
      </c>
      <c r="BF203" s="122">
        <v>0.94999998807907104</v>
      </c>
      <c r="BG203" s="122">
        <v>12.6000003814697</v>
      </c>
      <c r="BH203" s="122"/>
      <c r="BI203" s="122">
        <v>10.2600002288818</v>
      </c>
      <c r="BJ203" s="122">
        <v>14.8599996566772</v>
      </c>
      <c r="BK203" s="122">
        <v>10.710000038146999</v>
      </c>
      <c r="BL203" s="122">
        <v>0.28000000119209301</v>
      </c>
      <c r="BM203" s="122">
        <v>2.2799999713897701</v>
      </c>
      <c r="BN203" s="122">
        <v>0.37999999523162797</v>
      </c>
      <c r="BO203" s="122">
        <v>0</v>
      </c>
      <c r="BP203" s="122">
        <v>0</v>
      </c>
      <c r="BQ203" s="122">
        <v>0</v>
      </c>
      <c r="BR203" s="122">
        <f t="shared" si="179"/>
        <v>97.88000163435926</v>
      </c>
      <c r="BS203" s="122"/>
      <c r="BT203" s="42">
        <v>6.4751339499878844</v>
      </c>
      <c r="BU203" s="42">
        <v>1.5248660500121156</v>
      </c>
      <c r="BV203" s="42">
        <v>0</v>
      </c>
      <c r="BW203" s="42">
        <v>8</v>
      </c>
      <c r="BX203" s="42">
        <v>0.58551349274471187</v>
      </c>
      <c r="BY203" s="42">
        <v>0.10156284733985001</v>
      </c>
      <c r="BZ203" s="42">
        <v>0</v>
      </c>
      <c r="CA203" s="42">
        <v>0.60166098366509857</v>
      </c>
      <c r="CB203" s="42">
        <v>3.1477552269058835</v>
      </c>
      <c r="CC203" s="42">
        <v>0.56350744934445629</v>
      </c>
      <c r="CD203" s="42">
        <v>0</v>
      </c>
      <c r="CE203" s="42">
        <v>5</v>
      </c>
      <c r="CF203" s="42">
        <v>0</v>
      </c>
      <c r="CG203" s="42">
        <v>5.431526573299128E-2</v>
      </c>
      <c r="CH203" s="42">
        <v>3.3702475493607865E-2</v>
      </c>
      <c r="CI203" s="42">
        <v>1.6307088191314052</v>
      </c>
      <c r="CJ203" s="42">
        <v>0.28127343964199558</v>
      </c>
      <c r="CK203" s="42">
        <v>2</v>
      </c>
      <c r="CL203" s="42">
        <v>0.34695157466546878</v>
      </c>
      <c r="CM203" s="42">
        <v>6.8887743899127302E-2</v>
      </c>
      <c r="CN203" s="42">
        <v>0.41583931856459611</v>
      </c>
      <c r="CO203" s="24" t="s">
        <v>622</v>
      </c>
      <c r="CP203" s="24" t="s">
        <v>332</v>
      </c>
      <c r="CQ203" s="40">
        <v>0.83592884688716862</v>
      </c>
      <c r="CR203" s="42">
        <v>0.38733621932725565</v>
      </c>
      <c r="CS203" s="40">
        <v>0.35755143684328006</v>
      </c>
      <c r="CT203" s="40" t="s">
        <v>606</v>
      </c>
      <c r="CU203" s="40"/>
    </row>
    <row r="204" spans="1:99" s="43" customFormat="1" ht="10.5" customHeight="1">
      <c r="A204" s="12" t="s">
        <v>26</v>
      </c>
      <c r="B204" s="13" t="s">
        <v>28</v>
      </c>
      <c r="C204" s="86">
        <v>1</v>
      </c>
      <c r="D204" s="25">
        <f t="shared" si="151"/>
        <v>1000</v>
      </c>
      <c r="E204" s="12">
        <v>850</v>
      </c>
      <c r="F204" s="14" t="s">
        <v>27</v>
      </c>
      <c r="G204" s="15">
        <v>70.489997863769503</v>
      </c>
      <c r="H204" s="15">
        <v>0.10000000149011599</v>
      </c>
      <c r="I204" s="15">
        <v>13.5100002288818</v>
      </c>
      <c r="J204" s="15">
        <v>1.5</v>
      </c>
      <c r="K204" s="15">
        <v>0</v>
      </c>
      <c r="L204" s="15">
        <v>0.18999999761581399</v>
      </c>
      <c r="M204" s="15">
        <v>1.45000004768372</v>
      </c>
      <c r="N204" s="15">
        <v>1.33000004291534</v>
      </c>
      <c r="O204" s="15">
        <v>2.8699998855590798</v>
      </c>
      <c r="P204" s="15">
        <v>2.9999999329447701E-2</v>
      </c>
      <c r="Q204" s="26">
        <f t="shared" si="153"/>
        <v>91.469998067244831</v>
      </c>
      <c r="R204" s="26"/>
      <c r="S204" s="26">
        <f t="shared" si="141"/>
        <v>77.063517386267208</v>
      </c>
      <c r="T204" s="26">
        <f t="shared" si="152"/>
        <v>0.10932546583919273</v>
      </c>
      <c r="U204" s="26">
        <f t="shared" si="142"/>
        <v>14.769870465012829</v>
      </c>
      <c r="V204" s="26">
        <f t="shared" si="143"/>
        <v>1.6398819631517476</v>
      </c>
      <c r="W204" s="26">
        <f t="shared" si="144"/>
        <v>0</v>
      </c>
      <c r="X204" s="26">
        <f t="shared" si="145"/>
        <v>0.20771837939269891</v>
      </c>
      <c r="Y204" s="26">
        <f t="shared" si="146"/>
        <v>1.5852192831771375</v>
      </c>
      <c r="Z204" s="26">
        <f t="shared" si="147"/>
        <v>1.454028720911944</v>
      </c>
      <c r="AA204" s="26">
        <f t="shared" si="148"/>
        <v>3.1376406977172762</v>
      </c>
      <c r="AB204" s="26">
        <f t="shared" si="149"/>
        <v>3.2797638529950539E-2</v>
      </c>
      <c r="AC204" s="26">
        <f t="shared" si="154"/>
        <v>100</v>
      </c>
      <c r="AD204" s="26"/>
      <c r="AE204" s="42">
        <f t="shared" si="155"/>
        <v>1.1731849728426478</v>
      </c>
      <c r="AF204" s="42">
        <f t="shared" si="156"/>
        <v>1.2521004170760951E-3</v>
      </c>
      <c r="AG204" s="42">
        <f t="shared" si="157"/>
        <v>0.26500257271950578</v>
      </c>
      <c r="AH204" s="42">
        <f t="shared" si="158"/>
        <v>2.0878453992238786E-2</v>
      </c>
      <c r="AI204" s="42">
        <f t="shared" si="159"/>
        <v>0</v>
      </c>
      <c r="AJ204" s="42">
        <f t="shared" si="160"/>
        <v>4.7141254457531683E-3</v>
      </c>
      <c r="AK204" s="42">
        <f t="shared" si="161"/>
        <v>2.5857119760968231E-2</v>
      </c>
      <c r="AL204" s="42">
        <f t="shared" si="162"/>
        <v>4.2917805400200133E-2</v>
      </c>
      <c r="AM204" s="42">
        <f t="shared" si="163"/>
        <v>6.0936767709012692E-2</v>
      </c>
      <c r="AN204" s="42">
        <f t="shared" si="164"/>
        <v>4.2270035263704015E-4</v>
      </c>
      <c r="AO204" s="42">
        <f t="shared" si="165"/>
        <v>1.5951666186400399</v>
      </c>
      <c r="AP204" s="42">
        <f t="shared" si="166"/>
        <v>0.73546233925258997</v>
      </c>
      <c r="AQ204" s="42">
        <f t="shared" si="167"/>
        <v>7.8493393884055448E-4</v>
      </c>
      <c r="AR204" s="42">
        <f t="shared" si="168"/>
        <v>0.16612845932385034</v>
      </c>
      <c r="AS204" s="42">
        <f t="shared" si="169"/>
        <v>1.308857253422136E-2</v>
      </c>
      <c r="AT204" s="42">
        <f t="shared" si="170"/>
        <v>0</v>
      </c>
      <c r="AU204" s="42">
        <f t="shared" si="171"/>
        <v>2.955255827615173E-3</v>
      </c>
      <c r="AV204" s="42">
        <f t="shared" si="172"/>
        <v>1.6209667039680613E-2</v>
      </c>
      <c r="AW204" s="42">
        <f t="shared" si="173"/>
        <v>2.6904904414806353E-2</v>
      </c>
      <c r="AX204" s="42">
        <f t="shared" si="174"/>
        <v>3.8200879454814797E-2</v>
      </c>
      <c r="AY204" s="42">
        <f t="shared" si="175"/>
        <v>2.6498821358073146E-4</v>
      </c>
      <c r="AZ204" s="42">
        <f t="shared" si="176"/>
        <v>0.80056812312221104</v>
      </c>
      <c r="BA204" s="42">
        <f t="shared" si="177"/>
        <v>4.4289135349691717</v>
      </c>
      <c r="BB204" s="42">
        <f t="shared" si="178"/>
        <v>0.18419891817372233</v>
      </c>
      <c r="BD204" s="12" t="s">
        <v>26</v>
      </c>
      <c r="BE204" s="122">
        <v>40.25</v>
      </c>
      <c r="BF204" s="122">
        <v>0.91000002622604403</v>
      </c>
      <c r="BG204" s="122">
        <v>13.6199998855591</v>
      </c>
      <c r="BH204" s="122"/>
      <c r="BI204" s="122">
        <v>20</v>
      </c>
      <c r="BJ204" s="122">
        <v>7.5300002098083496</v>
      </c>
      <c r="BK204" s="122">
        <v>10.060000419616699</v>
      </c>
      <c r="BL204" s="122">
        <v>0.18000000715255701</v>
      </c>
      <c r="BM204" s="122">
        <v>2.03999996185303</v>
      </c>
      <c r="BN204" s="122">
        <v>0.93000000715255704</v>
      </c>
      <c r="BO204" s="122">
        <v>0</v>
      </c>
      <c r="BP204" s="122">
        <v>0</v>
      </c>
      <c r="BQ204" s="122">
        <v>0</v>
      </c>
      <c r="BR204" s="122">
        <f t="shared" si="179"/>
        <v>95.520000517368331</v>
      </c>
      <c r="BS204" s="122"/>
      <c r="BT204" s="42">
        <v>6.1645691637530469</v>
      </c>
      <c r="BU204" s="42">
        <v>1.8354308362469531</v>
      </c>
      <c r="BV204" s="42">
        <v>0</v>
      </c>
      <c r="BW204" s="42">
        <v>8</v>
      </c>
      <c r="BX204" s="42">
        <v>0.6228920838586669</v>
      </c>
      <c r="BY204" s="42">
        <v>0.10483939093241021</v>
      </c>
      <c r="BZ204" s="42">
        <v>0</v>
      </c>
      <c r="CA204" s="42">
        <v>0.85075812867519574</v>
      </c>
      <c r="CB204" s="42">
        <v>1.7188934591413605</v>
      </c>
      <c r="CC204" s="42">
        <v>1.7026169373923667</v>
      </c>
      <c r="CD204" s="42">
        <v>0</v>
      </c>
      <c r="CE204" s="42">
        <v>5</v>
      </c>
      <c r="CF204" s="42">
        <v>0</v>
      </c>
      <c r="CG204" s="42">
        <v>8.3377488716607218E-3</v>
      </c>
      <c r="CH204" s="42">
        <v>2.3347915188082765E-2</v>
      </c>
      <c r="CI204" s="42">
        <v>1.6506567139741091</v>
      </c>
      <c r="CJ204" s="42">
        <v>0.31765762196614755</v>
      </c>
      <c r="CK204" s="42">
        <v>2</v>
      </c>
      <c r="CL204" s="42">
        <v>0.28807694647664528</v>
      </c>
      <c r="CM204" s="42">
        <v>0.18168251733777888</v>
      </c>
      <c r="CN204" s="42">
        <v>0.46975946381442413</v>
      </c>
      <c r="CO204" s="24" t="s">
        <v>622</v>
      </c>
      <c r="CP204" s="24" t="s">
        <v>332</v>
      </c>
      <c r="CQ204" s="40">
        <v>0.50115730675831349</v>
      </c>
      <c r="CR204" s="42">
        <v>1.4900283977658415</v>
      </c>
      <c r="CS204" s="40">
        <v>0.33643203598378968</v>
      </c>
      <c r="CT204" s="40" t="s">
        <v>606</v>
      </c>
      <c r="CU204" s="40"/>
    </row>
    <row r="205" spans="1:99" s="43" customFormat="1" ht="10.5" customHeight="1">
      <c r="A205" s="12" t="s">
        <v>29</v>
      </c>
      <c r="B205" s="13" t="s">
        <v>30</v>
      </c>
      <c r="C205" s="86">
        <v>1</v>
      </c>
      <c r="D205" s="25">
        <f t="shared" si="151"/>
        <v>1000</v>
      </c>
      <c r="E205" s="12">
        <v>875</v>
      </c>
      <c r="F205" s="14" t="s">
        <v>27</v>
      </c>
      <c r="G205" s="15">
        <v>69.599998474121094</v>
      </c>
      <c r="H205" s="15">
        <v>0.20000000298023199</v>
      </c>
      <c r="I205" s="15">
        <v>14.1499996185303</v>
      </c>
      <c r="J205" s="15">
        <v>1.58000004291534</v>
      </c>
      <c r="K205" s="15">
        <v>2.9999999329447701E-2</v>
      </c>
      <c r="L205" s="15">
        <v>0.15999999642372101</v>
      </c>
      <c r="M205" s="15">
        <v>1.3099999427795399</v>
      </c>
      <c r="N205" s="15">
        <v>1.66999995708466</v>
      </c>
      <c r="O205" s="15">
        <v>3.7300000190734899</v>
      </c>
      <c r="P205" s="15">
        <v>0.129999995231628</v>
      </c>
      <c r="Q205" s="26">
        <f t="shared" si="153"/>
        <v>92.559998048469453</v>
      </c>
      <c r="R205" s="26"/>
      <c r="S205" s="26">
        <f t="shared" si="141"/>
        <v>75.194468389762434</v>
      </c>
      <c r="T205" s="26">
        <f t="shared" si="152"/>
        <v>0.21607606654820921</v>
      </c>
      <c r="U205" s="26">
        <f t="shared" si="142"/>
        <v>15.287381068353728</v>
      </c>
      <c r="V205" s="26">
        <f t="shared" si="143"/>
        <v>1.7070009466594478</v>
      </c>
      <c r="W205" s="26">
        <f t="shared" si="144"/>
        <v>3.2411408774812273E-2</v>
      </c>
      <c r="X205" s="26">
        <f t="shared" si="145"/>
        <v>0.17286084679899874</v>
      </c>
      <c r="Y205" s="26">
        <f t="shared" si="146"/>
        <v>1.4152981529813262</v>
      </c>
      <c r="Z205" s="26">
        <f t="shared" si="147"/>
        <v>1.804235082427462</v>
      </c>
      <c r="AA205" s="26">
        <f t="shared" si="148"/>
        <v>4.029818601681753</v>
      </c>
      <c r="AB205" s="26">
        <f t="shared" si="149"/>
        <v>0.14044943601182114</v>
      </c>
      <c r="AC205" s="26">
        <f t="shared" si="154"/>
        <v>99.999999999999986</v>
      </c>
      <c r="AD205" s="26"/>
      <c r="AE205" s="42">
        <f t="shared" si="155"/>
        <v>1.1583724612606137</v>
      </c>
      <c r="AF205" s="42">
        <f t="shared" si="156"/>
        <v>2.5042008341521903E-3</v>
      </c>
      <c r="AG205" s="42">
        <f t="shared" si="157"/>
        <v>0.27755634636291332</v>
      </c>
      <c r="AH205" s="42">
        <f t="shared" si="158"/>
        <v>2.1991972135828822E-2</v>
      </c>
      <c r="AI205" s="42">
        <f t="shared" si="159"/>
        <v>4.2290778358054153E-4</v>
      </c>
      <c r="AJ205" s="42">
        <f t="shared" si="160"/>
        <v>3.9697898101378757E-3</v>
      </c>
      <c r="AK205" s="42">
        <f t="shared" si="161"/>
        <v>2.3360568478202268E-2</v>
      </c>
      <c r="AL205" s="42">
        <f t="shared" si="162"/>
        <v>5.3889271326184665E-2</v>
      </c>
      <c r="AM205" s="42">
        <f t="shared" si="163"/>
        <v>7.9196569261401548E-2</v>
      </c>
      <c r="AN205" s="42">
        <f t="shared" si="164"/>
        <v>1.831701501849145E-3</v>
      </c>
      <c r="AO205" s="42">
        <f t="shared" si="165"/>
        <v>1.6230957887548643</v>
      </c>
      <c r="AP205" s="42">
        <f t="shared" si="166"/>
        <v>0.71368089874057483</v>
      </c>
      <c r="AQ205" s="42">
        <f t="shared" si="167"/>
        <v>1.5428546186255919E-3</v>
      </c>
      <c r="AR205" s="42">
        <f t="shared" si="168"/>
        <v>0.17100429209777993</v>
      </c>
      <c r="AS205" s="42">
        <f t="shared" si="169"/>
        <v>1.3549398802087746E-2</v>
      </c>
      <c r="AT205" s="42">
        <f t="shared" si="170"/>
        <v>2.6055626938997203E-4</v>
      </c>
      <c r="AU205" s="42">
        <f t="shared" si="171"/>
        <v>2.4458136344394348E-3</v>
      </c>
      <c r="AV205" s="42">
        <f t="shared" si="172"/>
        <v>1.4392600017847996E-2</v>
      </c>
      <c r="AW205" s="42">
        <f t="shared" si="173"/>
        <v>3.3201534807458952E-2</v>
      </c>
      <c r="AX205" s="42">
        <f t="shared" si="174"/>
        <v>4.8793527658744104E-2</v>
      </c>
      <c r="AY205" s="42">
        <f t="shared" si="175"/>
        <v>1.1285233530513375E-3</v>
      </c>
      <c r="AZ205" s="42">
        <f t="shared" si="176"/>
        <v>0.79567596120677786</v>
      </c>
      <c r="BA205" s="42">
        <f t="shared" si="177"/>
        <v>5.5398328847705454</v>
      </c>
      <c r="BB205" s="42">
        <f t="shared" si="178"/>
        <v>0.15290910603063304</v>
      </c>
      <c r="BD205" s="12" t="s">
        <v>29</v>
      </c>
      <c r="BE205" s="122">
        <v>41.689998626708999</v>
      </c>
      <c r="BF205" s="122">
        <v>1.8600000143051101</v>
      </c>
      <c r="BG205" s="122">
        <v>12.289999961853001</v>
      </c>
      <c r="BH205" s="122"/>
      <c r="BI205" s="122">
        <v>20.409999847412099</v>
      </c>
      <c r="BJ205" s="122">
        <v>7.9099998474121103</v>
      </c>
      <c r="BK205" s="122">
        <v>9.7100000381469709</v>
      </c>
      <c r="BL205" s="122">
        <v>0.129999995231628</v>
      </c>
      <c r="BM205" s="122">
        <v>2.1500000953674299</v>
      </c>
      <c r="BN205" s="122">
        <v>1.1100000143051101</v>
      </c>
      <c r="BO205" s="122">
        <v>0</v>
      </c>
      <c r="BP205" s="122">
        <v>0</v>
      </c>
      <c r="BQ205" s="122">
        <v>0</v>
      </c>
      <c r="BR205" s="122">
        <f t="shared" si="179"/>
        <v>97.259998440742464</v>
      </c>
      <c r="BS205" s="122"/>
      <c r="BT205" s="42">
        <v>6.2871711006468765</v>
      </c>
      <c r="BU205" s="42">
        <v>1.7128288993531235</v>
      </c>
      <c r="BV205" s="42">
        <v>0</v>
      </c>
      <c r="BW205" s="42">
        <v>8</v>
      </c>
      <c r="BX205" s="42">
        <v>0.47141062632615149</v>
      </c>
      <c r="BY205" s="42">
        <v>0.21100006340928049</v>
      </c>
      <c r="BZ205" s="42">
        <v>0</v>
      </c>
      <c r="CA205" s="42">
        <v>0.73755298053386298</v>
      </c>
      <c r="CB205" s="42">
        <v>1.7779395859969747</v>
      </c>
      <c r="CC205" s="42">
        <v>1.8020967437337303</v>
      </c>
      <c r="CD205" s="42">
        <v>0</v>
      </c>
      <c r="CE205" s="42">
        <v>5</v>
      </c>
      <c r="CF205" s="42">
        <v>0</v>
      </c>
      <c r="CG205" s="42">
        <v>3.4477456875340096E-2</v>
      </c>
      <c r="CH205" s="42">
        <v>1.6603722827832856E-2</v>
      </c>
      <c r="CI205" s="42">
        <v>1.5687890500190944</v>
      </c>
      <c r="CJ205" s="42">
        <v>0.38012977027773265</v>
      </c>
      <c r="CK205" s="42">
        <v>2</v>
      </c>
      <c r="CL205" s="42">
        <v>0.24847436353996089</v>
      </c>
      <c r="CM205" s="42">
        <v>0.21352057241231226</v>
      </c>
      <c r="CN205" s="42">
        <v>0.46199493595227314</v>
      </c>
      <c r="CO205" s="24" t="s">
        <v>622</v>
      </c>
      <c r="CP205" s="24" t="s">
        <v>679</v>
      </c>
      <c r="CQ205" s="40">
        <v>0.49188900387800816</v>
      </c>
      <c r="CR205" s="42">
        <v>1.4475249713148737</v>
      </c>
      <c r="CS205" s="40">
        <v>0.26129397789132564</v>
      </c>
      <c r="CT205" s="40" t="s">
        <v>606</v>
      </c>
      <c r="CU205" s="40"/>
    </row>
    <row r="206" spans="1:99" s="43" customFormat="1" ht="10.5" customHeight="1">
      <c r="A206" s="12" t="s">
        <v>31</v>
      </c>
      <c r="B206" s="13" t="s">
        <v>32</v>
      </c>
      <c r="C206" s="86">
        <v>1</v>
      </c>
      <c r="D206" s="25">
        <f t="shared" si="151"/>
        <v>1000</v>
      </c>
      <c r="E206" s="12">
        <v>900</v>
      </c>
      <c r="F206" s="14" t="s">
        <v>27</v>
      </c>
      <c r="G206" s="15">
        <v>70.220001220703097</v>
      </c>
      <c r="H206" s="15">
        <v>0.20999999344348899</v>
      </c>
      <c r="I206" s="15">
        <v>14.2700004577637</v>
      </c>
      <c r="J206" s="15">
        <v>1.9099999666214</v>
      </c>
      <c r="K206" s="15">
        <v>1.9999999552965199E-2</v>
      </c>
      <c r="L206" s="15">
        <v>0.18999999761581399</v>
      </c>
      <c r="M206" s="15">
        <v>1.5599999427795399</v>
      </c>
      <c r="N206" s="15">
        <v>1.8099999427795399</v>
      </c>
      <c r="O206" s="15">
        <v>3.8099999427795401</v>
      </c>
      <c r="P206" s="15">
        <v>7.0000000298023196E-2</v>
      </c>
      <c r="Q206" s="26">
        <f t="shared" si="153"/>
        <v>94.070001464337111</v>
      </c>
      <c r="R206" s="26"/>
      <c r="S206" s="26">
        <f t="shared" si="141"/>
        <v>74.646539946450631</v>
      </c>
      <c r="T206" s="26">
        <f t="shared" si="152"/>
        <v>0.22323800379986397</v>
      </c>
      <c r="U206" s="26">
        <f t="shared" si="142"/>
        <v>15.169554837493655</v>
      </c>
      <c r="V206" s="26">
        <f t="shared" si="143"/>
        <v>2.0304028243748888</v>
      </c>
      <c r="W206" s="26">
        <f t="shared" si="144"/>
        <v>2.1260762455231171E-2</v>
      </c>
      <c r="X206" s="26">
        <f t="shared" si="145"/>
        <v>0.20197724530475841</v>
      </c>
      <c r="Y206" s="26">
        <f t="shared" si="146"/>
        <v>1.6583394477472733</v>
      </c>
      <c r="Z206" s="26">
        <f t="shared" si="147"/>
        <v>1.9240989843778509</v>
      </c>
      <c r="AA206" s="26">
        <f t="shared" si="148"/>
        <v>4.0501752774224737</v>
      </c>
      <c r="AB206" s="26">
        <f t="shared" si="149"/>
        <v>7.4412670573371795E-2</v>
      </c>
      <c r="AC206" s="26">
        <f t="shared" si="154"/>
        <v>99.999999999999972</v>
      </c>
      <c r="AD206" s="26"/>
      <c r="AE206" s="42">
        <f t="shared" si="155"/>
        <v>1.1686913423423939</v>
      </c>
      <c r="AF206" s="42">
        <f t="shared" si="156"/>
        <v>2.6294107545844279E-3</v>
      </c>
      <c r="AG206" s="42">
        <f t="shared" si="157"/>
        <v>0.27991019762765035</v>
      </c>
      <c r="AH206" s="42">
        <f t="shared" si="158"/>
        <v>2.6585230952188343E-2</v>
      </c>
      <c r="AI206" s="42">
        <f t="shared" si="159"/>
        <v>2.8193852238702857E-4</v>
      </c>
      <c r="AJ206" s="42">
        <f t="shared" si="160"/>
        <v>4.7141254457531683E-3</v>
      </c>
      <c r="AK206" s="42">
        <f t="shared" si="161"/>
        <v>2.7818692428314078E-2</v>
      </c>
      <c r="AL206" s="42">
        <f t="shared" si="162"/>
        <v>5.8406934445137004E-2</v>
      </c>
      <c r="AM206" s="42">
        <f t="shared" si="163"/>
        <v>8.0895153568719277E-2</v>
      </c>
      <c r="AN206" s="42">
        <f t="shared" si="164"/>
        <v>9.8630084906445401E-4</v>
      </c>
      <c r="AO206" s="42">
        <f t="shared" si="165"/>
        <v>1.6509193269361921</v>
      </c>
      <c r="AP206" s="42">
        <f t="shared" si="166"/>
        <v>0.70790336225045825</v>
      </c>
      <c r="AQ206" s="42">
        <f t="shared" si="167"/>
        <v>1.5926948771410527E-3</v>
      </c>
      <c r="AR206" s="42">
        <f t="shared" si="168"/>
        <v>0.16954807728074336</v>
      </c>
      <c r="AS206" s="42">
        <f t="shared" si="169"/>
        <v>1.6103288948422285E-2</v>
      </c>
      <c r="AT206" s="42">
        <f t="shared" si="170"/>
        <v>1.7077668047551148E-4</v>
      </c>
      <c r="AU206" s="42">
        <f t="shared" si="171"/>
        <v>2.8554547571393043E-3</v>
      </c>
      <c r="AV206" s="42">
        <f t="shared" si="172"/>
        <v>1.6850425077971885E-2</v>
      </c>
      <c r="AW206" s="42">
        <f t="shared" si="173"/>
        <v>3.5378430364329021E-2</v>
      </c>
      <c r="AX206" s="42">
        <f t="shared" si="174"/>
        <v>4.9000064539098991E-2</v>
      </c>
      <c r="AY206" s="42">
        <f t="shared" si="175"/>
        <v>5.9742522422028346E-4</v>
      </c>
      <c r="AZ206" s="42">
        <f t="shared" si="176"/>
        <v>0.79228185715388622</v>
      </c>
      <c r="BA206" s="42">
        <f t="shared" si="177"/>
        <v>5.6394831359734559</v>
      </c>
      <c r="BB206" s="42">
        <f t="shared" si="178"/>
        <v>0.15061413358848511</v>
      </c>
      <c r="BD206" s="12" t="s">
        <v>31</v>
      </c>
      <c r="BE206" s="122">
        <v>41.169998168945298</v>
      </c>
      <c r="BF206" s="122">
        <v>1.0900000333786</v>
      </c>
      <c r="BG206" s="122">
        <v>13.2700004577637</v>
      </c>
      <c r="BH206" s="122"/>
      <c r="BI206" s="122">
        <v>19.780000686645501</v>
      </c>
      <c r="BJ206" s="122">
        <v>8.0200004577636701</v>
      </c>
      <c r="BK206" s="122">
        <v>9.7299995422363299</v>
      </c>
      <c r="BL206" s="122">
        <v>0.25</v>
      </c>
      <c r="BM206" s="122">
        <v>2.03999996185303</v>
      </c>
      <c r="BN206" s="122">
        <v>0.97000002861022905</v>
      </c>
      <c r="BO206" s="122">
        <v>0</v>
      </c>
      <c r="BP206" s="122">
        <v>0</v>
      </c>
      <c r="BQ206" s="122">
        <v>0</v>
      </c>
      <c r="BR206" s="122">
        <f t="shared" si="179"/>
        <v>96.31999933719635</v>
      </c>
      <c r="BS206" s="122"/>
      <c r="BT206" s="42">
        <v>6.2398756073751649</v>
      </c>
      <c r="BU206" s="42">
        <v>1.7601243926248351</v>
      </c>
      <c r="BV206" s="42">
        <v>0</v>
      </c>
      <c r="BW206" s="42">
        <v>8</v>
      </c>
      <c r="BX206" s="42">
        <v>0.61010840757848284</v>
      </c>
      <c r="BY206" s="42">
        <v>0.12427043975691633</v>
      </c>
      <c r="BZ206" s="42">
        <v>0</v>
      </c>
      <c r="CA206" s="42">
        <v>0.78402024002540571</v>
      </c>
      <c r="CB206" s="42">
        <v>1.8117013305925553</v>
      </c>
      <c r="CC206" s="42">
        <v>1.6698995820466398</v>
      </c>
      <c r="CD206" s="42">
        <v>0</v>
      </c>
      <c r="CE206" s="42">
        <v>5</v>
      </c>
      <c r="CF206" s="42">
        <v>0</v>
      </c>
      <c r="CG206" s="42">
        <v>5.3257131630287002E-2</v>
      </c>
      <c r="CH206" s="42">
        <v>3.2090304118744951E-2</v>
      </c>
      <c r="CI206" s="42">
        <v>1.5799008154575882</v>
      </c>
      <c r="CJ206" s="42">
        <v>0.33475174879337977</v>
      </c>
      <c r="CK206" s="42">
        <v>2</v>
      </c>
      <c r="CL206" s="42">
        <v>0.26468118281169095</v>
      </c>
      <c r="CM206" s="42">
        <v>0.18752543148880357</v>
      </c>
      <c r="CN206" s="42">
        <v>0.45220661430049452</v>
      </c>
      <c r="CO206" s="24" t="s">
        <v>622</v>
      </c>
      <c r="CP206" s="24" t="s">
        <v>332</v>
      </c>
      <c r="CQ206" s="40">
        <v>0.51252449402588773</v>
      </c>
      <c r="CR206" s="42">
        <v>1.383602848380733</v>
      </c>
      <c r="CS206" s="40">
        <v>0.24534213774927854</v>
      </c>
      <c r="CT206" s="40" t="s">
        <v>606</v>
      </c>
      <c r="CU206" s="40"/>
    </row>
    <row r="207" spans="1:99" s="43" customFormat="1" ht="10.5" customHeight="1">
      <c r="A207" s="16" t="s">
        <v>196</v>
      </c>
      <c r="B207" s="17" t="s">
        <v>193</v>
      </c>
      <c r="C207" s="85">
        <v>1</v>
      </c>
      <c r="D207" s="25">
        <f t="shared" si="151"/>
        <v>1000</v>
      </c>
      <c r="E207" s="16">
        <v>900</v>
      </c>
      <c r="F207" s="17" t="s">
        <v>192</v>
      </c>
      <c r="G207" s="18">
        <v>71.349998474121094</v>
      </c>
      <c r="H207" s="18">
        <v>0.28000000119209301</v>
      </c>
      <c r="I207" s="18">
        <v>16.090000152587901</v>
      </c>
      <c r="J207" s="18">
        <v>2.4780283223950059</v>
      </c>
      <c r="K207" s="18">
        <v>0.10000000149011599</v>
      </c>
      <c r="L207" s="18">
        <v>0.60000002384185802</v>
      </c>
      <c r="M207" s="18">
        <v>5.5599999427795401</v>
      </c>
      <c r="N207" s="18">
        <v>3.5299999713897701</v>
      </c>
      <c r="O207" s="18">
        <v>0.63999998569488503</v>
      </c>
      <c r="P207" s="18"/>
      <c r="Q207" s="26">
        <f t="shared" si="153"/>
        <v>100.62802687549227</v>
      </c>
      <c r="R207" s="26"/>
      <c r="S207" s="26">
        <f t="shared" si="141"/>
        <v>70.904697915226862</v>
      </c>
      <c r="T207" s="26">
        <f t="shared" si="152"/>
        <v>0.27825250070593044</v>
      </c>
      <c r="U207" s="26">
        <f t="shared" si="142"/>
        <v>15.989581284840421</v>
      </c>
      <c r="V207" s="26">
        <f t="shared" si="143"/>
        <v>2.462562766396172</v>
      </c>
      <c r="W207" s="26">
        <f t="shared" si="144"/>
        <v>9.937589416698657E-2</v>
      </c>
      <c r="X207" s="26">
        <f t="shared" si="145"/>
        <v>0.59625537981008225</v>
      </c>
      <c r="Y207" s="26">
        <f t="shared" si="146"/>
        <v>5.5252995764877371</v>
      </c>
      <c r="Z207" s="26">
        <f t="shared" si="147"/>
        <v>3.5079689833901471</v>
      </c>
      <c r="AA207" s="26">
        <f t="shared" si="148"/>
        <v>0.63600569897565551</v>
      </c>
      <c r="AB207" s="26">
        <f t="shared" si="149"/>
        <v>0</v>
      </c>
      <c r="AC207" s="26">
        <f t="shared" si="154"/>
        <v>100</v>
      </c>
      <c r="AD207" s="26"/>
      <c r="AE207" s="42">
        <f t="shared" si="155"/>
        <v>1.1874982062555626</v>
      </c>
      <c r="AF207" s="42">
        <f t="shared" si="156"/>
        <v>3.5058811304975726E-3</v>
      </c>
      <c r="AG207" s="42">
        <f t="shared" si="157"/>
        <v>0.31561001948598411</v>
      </c>
      <c r="AH207" s="42">
        <f t="shared" si="158"/>
        <v>3.4491600213725861E-2</v>
      </c>
      <c r="AI207" s="42">
        <f t="shared" si="159"/>
        <v>1.4096926644502821E-3</v>
      </c>
      <c r="AJ207" s="42">
        <f t="shared" si="160"/>
        <v>1.4886712712305803E-2</v>
      </c>
      <c r="AK207" s="42">
        <f t="shared" si="161"/>
        <v>9.9148675630103031E-2</v>
      </c>
      <c r="AL207" s="42">
        <f t="shared" si="162"/>
        <v>0.11390965935815521</v>
      </c>
      <c r="AM207" s="42">
        <f t="shared" si="163"/>
        <v>1.3588687113993907E-2</v>
      </c>
      <c r="AN207" s="42">
        <f t="shared" si="164"/>
        <v>0</v>
      </c>
      <c r="AO207" s="42">
        <f t="shared" si="165"/>
        <v>1.7840491345647782</v>
      </c>
      <c r="AP207" s="42">
        <f t="shared" si="166"/>
        <v>0.66561967562919999</v>
      </c>
      <c r="AQ207" s="42">
        <f t="shared" si="167"/>
        <v>1.9651258827873249E-3</v>
      </c>
      <c r="AR207" s="42">
        <f t="shared" si="168"/>
        <v>0.176906573575384</v>
      </c>
      <c r="AS207" s="42">
        <f t="shared" si="169"/>
        <v>1.9333324147566229E-2</v>
      </c>
      <c r="AT207" s="42">
        <f t="shared" si="170"/>
        <v>7.9016470854889262E-4</v>
      </c>
      <c r="AU207" s="42">
        <f t="shared" si="171"/>
        <v>8.3443400878852152E-3</v>
      </c>
      <c r="AV207" s="42">
        <f t="shared" si="172"/>
        <v>5.5575081262708895E-2</v>
      </c>
      <c r="AW207" s="42">
        <f t="shared" si="173"/>
        <v>6.3848947403538678E-2</v>
      </c>
      <c r="AX207" s="42">
        <f t="shared" si="174"/>
        <v>7.6167673023808781E-3</v>
      </c>
      <c r="AY207" s="42">
        <f t="shared" si="175"/>
        <v>0</v>
      </c>
      <c r="AZ207" s="42">
        <f t="shared" si="176"/>
        <v>0.73708539033511955</v>
      </c>
      <c r="BA207" s="42">
        <f t="shared" si="177"/>
        <v>2.3169386606899498</v>
      </c>
      <c r="BB207" s="42">
        <f t="shared" si="178"/>
        <v>0.30148281361102769</v>
      </c>
      <c r="BD207" s="16" t="s">
        <v>196</v>
      </c>
      <c r="BE207" s="122">
        <v>44.889999389648402</v>
      </c>
      <c r="BF207" s="122">
        <v>1.54999995231628</v>
      </c>
      <c r="BG207" s="122">
        <v>12.7299995422363</v>
      </c>
      <c r="BH207" s="122">
        <v>9.9999997764825804E-3</v>
      </c>
      <c r="BI207" s="122">
        <v>11.9700002670288</v>
      </c>
      <c r="BJ207" s="122">
        <v>12.560000419616699</v>
      </c>
      <c r="BK207" s="122">
        <v>11.689999580383301</v>
      </c>
      <c r="BL207" s="122">
        <v>0.28999999165535001</v>
      </c>
      <c r="BM207" s="122">
        <v>1.6599999666214</v>
      </c>
      <c r="BN207" s="122">
        <v>0.129999995231628</v>
      </c>
      <c r="BO207" s="122">
        <v>0</v>
      </c>
      <c r="BP207" s="122">
        <v>0</v>
      </c>
      <c r="BQ207" s="122">
        <v>0</v>
      </c>
      <c r="BR207" s="122">
        <f t="shared" si="179"/>
        <v>97.479999104514633</v>
      </c>
      <c r="BS207" s="122"/>
      <c r="BT207" s="42">
        <v>6.4537135059147417</v>
      </c>
      <c r="BU207" s="42">
        <v>1.5462864940852583</v>
      </c>
      <c r="BV207" s="42">
        <v>0</v>
      </c>
      <c r="BW207" s="42">
        <v>8</v>
      </c>
      <c r="BX207" s="42">
        <v>0.61053127245169003</v>
      </c>
      <c r="BY207" s="42">
        <v>0.16762469749795331</v>
      </c>
      <c r="BZ207" s="42">
        <v>1.1365930018131286E-3</v>
      </c>
      <c r="CA207" s="42">
        <v>0.62157688181906678</v>
      </c>
      <c r="CB207" s="42">
        <v>2.6913294424798422</v>
      </c>
      <c r="CC207" s="42">
        <v>0.81761215867753978</v>
      </c>
      <c r="CD207" s="42">
        <v>3.5309926049086643E-2</v>
      </c>
      <c r="CE207" s="42">
        <v>4.9451209719769924</v>
      </c>
      <c r="CF207" s="42">
        <v>0</v>
      </c>
      <c r="CG207" s="42">
        <v>0</v>
      </c>
      <c r="CH207" s="42">
        <v>0</v>
      </c>
      <c r="CI207" s="42">
        <v>1.8005139782356123</v>
      </c>
      <c r="CJ207" s="42">
        <v>0.19948602176438768</v>
      </c>
      <c r="CK207" s="42">
        <v>2</v>
      </c>
      <c r="CL207" s="42">
        <v>0.26319695056044118</v>
      </c>
      <c r="CM207" s="42">
        <v>2.383947906673391E-2</v>
      </c>
      <c r="CN207" s="42">
        <v>0.28703642962717507</v>
      </c>
      <c r="CO207" s="24" t="s">
        <v>622</v>
      </c>
      <c r="CP207" s="24" t="s">
        <v>332</v>
      </c>
      <c r="CQ207" s="40">
        <v>0.76699180219817276</v>
      </c>
      <c r="CR207" s="42">
        <v>0.5346431960918322</v>
      </c>
      <c r="CS207" s="40">
        <v>0.23075414345782613</v>
      </c>
      <c r="CT207" s="40" t="s">
        <v>606</v>
      </c>
      <c r="CU207" s="40"/>
    </row>
    <row r="208" spans="1:99" s="43" customFormat="1" ht="10.5" customHeight="1">
      <c r="A208" s="12">
        <v>1932</v>
      </c>
      <c r="B208" s="13" t="s">
        <v>7</v>
      </c>
      <c r="C208" s="86">
        <v>1</v>
      </c>
      <c r="D208" s="25">
        <f t="shared" si="151"/>
        <v>1000</v>
      </c>
      <c r="E208" s="12">
        <v>975</v>
      </c>
      <c r="F208" s="14" t="s">
        <v>46</v>
      </c>
      <c r="G208" s="15">
        <v>56.33</v>
      </c>
      <c r="H208" s="15">
        <v>1.04</v>
      </c>
      <c r="I208" s="15"/>
      <c r="J208" s="15">
        <v>7.71</v>
      </c>
      <c r="K208" s="15">
        <v>0.36</v>
      </c>
      <c r="L208" s="15">
        <v>2.88</v>
      </c>
      <c r="M208" s="15">
        <v>5.13</v>
      </c>
      <c r="N208" s="15">
        <v>5.01</v>
      </c>
      <c r="O208" s="15">
        <v>2.02</v>
      </c>
      <c r="P208" s="15">
        <v>0.59</v>
      </c>
      <c r="Q208" s="26">
        <f t="shared" si="153"/>
        <v>81.069999999999993</v>
      </c>
      <c r="R208" s="26"/>
      <c r="S208" s="26">
        <f t="shared" si="141"/>
        <v>69.483162698902191</v>
      </c>
      <c r="T208" s="26">
        <f t="shared" si="152"/>
        <v>1.2828419884050821</v>
      </c>
      <c r="U208" s="26"/>
      <c r="V208" s="26">
        <f t="shared" ref="V208:AB209" si="180">J208/$Q208*100</f>
        <v>9.5102997409645997</v>
      </c>
      <c r="W208" s="26">
        <f t="shared" si="180"/>
        <v>0.44406068829406692</v>
      </c>
      <c r="X208" s="26">
        <f t="shared" si="180"/>
        <v>3.5524855063525353</v>
      </c>
      <c r="Y208" s="26">
        <f t="shared" si="180"/>
        <v>6.3278648081904532</v>
      </c>
      <c r="Z208" s="26">
        <f t="shared" si="180"/>
        <v>6.1798445787590968</v>
      </c>
      <c r="AA208" s="26">
        <f t="shared" si="180"/>
        <v>2.4916738620944865</v>
      </c>
      <c r="AB208" s="26">
        <f t="shared" si="180"/>
        <v>0.72776612803749852</v>
      </c>
      <c r="AC208" s="26">
        <f t="shared" si="154"/>
        <v>100.00000000000003</v>
      </c>
      <c r="AD208" s="26"/>
      <c r="AE208" s="42">
        <f t="shared" si="155"/>
        <v>0.937516123180265</v>
      </c>
      <c r="AF208" s="42">
        <f t="shared" si="156"/>
        <v>1.3021844143550808E-2</v>
      </c>
      <c r="AG208" s="42">
        <f t="shared" si="157"/>
        <v>0</v>
      </c>
      <c r="AH208" s="42">
        <f t="shared" si="158"/>
        <v>0.10731525352010736</v>
      </c>
      <c r="AI208" s="42">
        <f t="shared" si="159"/>
        <v>5.0748935163992146E-3</v>
      </c>
      <c r="AJ208" s="42">
        <f t="shared" si="160"/>
        <v>7.1456218179652836E-2</v>
      </c>
      <c r="AK208" s="42">
        <f t="shared" si="161"/>
        <v>9.1480703456294332E-2</v>
      </c>
      <c r="AL208" s="42">
        <f t="shared" si="162"/>
        <v>0.16166781813306261</v>
      </c>
      <c r="AM208" s="42">
        <f t="shared" si="163"/>
        <v>4.2889294662193725E-2</v>
      </c>
      <c r="AN208" s="42">
        <f t="shared" si="164"/>
        <v>8.3131071210075583E-3</v>
      </c>
      <c r="AO208" s="42">
        <f t="shared" si="165"/>
        <v>1.4387352559125333</v>
      </c>
      <c r="AP208" s="42">
        <f t="shared" si="166"/>
        <v>0.6516251821365393</v>
      </c>
      <c r="AQ208" s="42">
        <f t="shared" si="167"/>
        <v>9.0508966747266956E-3</v>
      </c>
      <c r="AR208" s="42">
        <f t="shared" si="168"/>
        <v>0</v>
      </c>
      <c r="AS208" s="42">
        <f t="shared" si="169"/>
        <v>7.4589993592699938E-2</v>
      </c>
      <c r="AT208" s="42">
        <f t="shared" si="170"/>
        <v>3.5273296428538613E-3</v>
      </c>
      <c r="AU208" s="42">
        <f t="shared" si="171"/>
        <v>4.966599510646659E-2</v>
      </c>
      <c r="AV208" s="42">
        <f t="shared" si="172"/>
        <v>6.3584111865161538E-2</v>
      </c>
      <c r="AW208" s="42">
        <f t="shared" si="173"/>
        <v>0.11236801035401267</v>
      </c>
      <c r="AX208" s="42">
        <f t="shared" si="174"/>
        <v>2.9810414727753878E-2</v>
      </c>
      <c r="AY208" s="42">
        <f t="shared" si="175"/>
        <v>5.7780658997856286E-3</v>
      </c>
      <c r="AZ208" s="42">
        <f t="shared" si="176"/>
        <v>0.7938036072183059</v>
      </c>
      <c r="BA208" s="42">
        <f t="shared" si="177"/>
        <v>1.5018322583249359</v>
      </c>
      <c r="BB208" s="42">
        <f t="shared" si="178"/>
        <v>0.39970705336957119</v>
      </c>
      <c r="BD208" s="12">
        <v>1932</v>
      </c>
      <c r="BE208" s="122">
        <v>40.9</v>
      </c>
      <c r="BF208" s="122">
        <v>2.38</v>
      </c>
      <c r="BG208" s="122">
        <v>13.45</v>
      </c>
      <c r="BH208" s="122">
        <v>0.01</v>
      </c>
      <c r="BI208" s="122">
        <v>11.8</v>
      </c>
      <c r="BJ208" s="122">
        <v>14.11</v>
      </c>
      <c r="BK208" s="122">
        <v>10.19</v>
      </c>
      <c r="BL208" s="122">
        <v>0.41</v>
      </c>
      <c r="BM208" s="122">
        <v>2.87</v>
      </c>
      <c r="BN208" s="122">
        <v>0.59</v>
      </c>
      <c r="BO208" s="122">
        <v>0</v>
      </c>
      <c r="BP208" s="122">
        <v>0</v>
      </c>
      <c r="BQ208" s="122">
        <v>0</v>
      </c>
      <c r="BR208" s="122">
        <f t="shared" si="179"/>
        <v>96.710000000000008</v>
      </c>
      <c r="BS208" s="122"/>
      <c r="BT208" s="42">
        <v>5.9948604045512797</v>
      </c>
      <c r="BU208" s="42">
        <v>2.0051395954487203</v>
      </c>
      <c r="BV208" s="42">
        <v>0</v>
      </c>
      <c r="BW208" s="42">
        <v>8</v>
      </c>
      <c r="BX208" s="42">
        <v>0.31814831494658158</v>
      </c>
      <c r="BY208" s="42">
        <v>0.26240914321681941</v>
      </c>
      <c r="BZ208" s="42">
        <v>1.1587791472751341E-3</v>
      </c>
      <c r="CA208" s="42">
        <v>0.71185375247597449</v>
      </c>
      <c r="CB208" s="42">
        <v>3.0824774361278151</v>
      </c>
      <c r="CC208" s="42">
        <v>0.62395257408553384</v>
      </c>
      <c r="CD208" s="42">
        <v>0</v>
      </c>
      <c r="CE208" s="42">
        <v>5</v>
      </c>
      <c r="CF208" s="42">
        <v>0</v>
      </c>
      <c r="CG208" s="42">
        <v>0.11063684062480972</v>
      </c>
      <c r="CH208" s="42">
        <v>5.0895380225318948E-2</v>
      </c>
      <c r="CI208" s="42">
        <v>1.6001174804176199</v>
      </c>
      <c r="CJ208" s="42">
        <v>0.23835029873225144</v>
      </c>
      <c r="CK208" s="42">
        <v>2</v>
      </c>
      <c r="CL208" s="42">
        <v>0.57720425723957403</v>
      </c>
      <c r="CM208" s="42">
        <v>0.11030650393793122</v>
      </c>
      <c r="CN208" s="42">
        <v>0.6875107611775052</v>
      </c>
      <c r="CO208" s="24" t="s">
        <v>622</v>
      </c>
      <c r="CP208" s="24" t="s">
        <v>624</v>
      </c>
      <c r="CQ208" s="40">
        <v>0.80755133629660136</v>
      </c>
      <c r="CR208" s="42">
        <v>0.46915303665487879</v>
      </c>
      <c r="CS208" s="40">
        <v>0.31238710851646456</v>
      </c>
      <c r="CT208" s="40" t="s">
        <v>606</v>
      </c>
      <c r="CU208" s="40"/>
    </row>
    <row r="209" spans="1:99" s="47" customFormat="1" ht="10.5" customHeight="1" thickBot="1">
      <c r="A209" s="19" t="s">
        <v>48</v>
      </c>
      <c r="B209" s="20" t="s">
        <v>6</v>
      </c>
      <c r="C209" s="89">
        <v>1</v>
      </c>
      <c r="D209" s="32">
        <f t="shared" si="151"/>
        <v>1000</v>
      </c>
      <c r="E209" s="19">
        <v>925</v>
      </c>
      <c r="F209" s="21" t="s">
        <v>46</v>
      </c>
      <c r="G209" s="22">
        <v>59.68</v>
      </c>
      <c r="H209" s="22">
        <v>1.06</v>
      </c>
      <c r="I209" s="22"/>
      <c r="J209" s="22">
        <v>6.27</v>
      </c>
      <c r="K209" s="22">
        <v>0.31</v>
      </c>
      <c r="L209" s="22">
        <v>2.2400000000000002</v>
      </c>
      <c r="M209" s="22">
        <v>4.95</v>
      </c>
      <c r="N209" s="22">
        <v>4.8899999999999997</v>
      </c>
      <c r="O209" s="22">
        <v>2.1</v>
      </c>
      <c r="P209" s="22">
        <v>0.63</v>
      </c>
      <c r="Q209" s="33">
        <f t="shared" si="153"/>
        <v>82.13</v>
      </c>
      <c r="R209" s="33"/>
      <c r="S209" s="33">
        <f t="shared" si="141"/>
        <v>72.665286740533304</v>
      </c>
      <c r="T209" s="33">
        <f t="shared" si="152"/>
        <v>1.2906367953244857</v>
      </c>
      <c r="U209" s="33"/>
      <c r="V209" s="33">
        <f t="shared" si="180"/>
        <v>7.6342384025325698</v>
      </c>
      <c r="W209" s="33">
        <f t="shared" si="180"/>
        <v>0.37745038353829297</v>
      </c>
      <c r="X209" s="33">
        <f t="shared" si="180"/>
        <v>2.7273834165347624</v>
      </c>
      <c r="Y209" s="33">
        <f t="shared" si="180"/>
        <v>6.0270303177888724</v>
      </c>
      <c r="Z209" s="33">
        <f t="shared" si="180"/>
        <v>5.9539754048459761</v>
      </c>
      <c r="AA209" s="33">
        <f t="shared" si="180"/>
        <v>2.5569219530013396</v>
      </c>
      <c r="AB209" s="33">
        <f t="shared" si="180"/>
        <v>0.76707658590040184</v>
      </c>
      <c r="AC209" s="33">
        <f t="shared" si="154"/>
        <v>100</v>
      </c>
      <c r="AD209" s="33"/>
      <c r="AE209" s="46">
        <f t="shared" si="155"/>
        <v>0.99327112074202417</v>
      </c>
      <c r="AF209" s="46">
        <f t="shared" si="156"/>
        <v>1.3272264223234478E-2</v>
      </c>
      <c r="AG209" s="46">
        <f t="shared" si="157"/>
        <v>0</v>
      </c>
      <c r="AH209" s="46">
        <f t="shared" si="158"/>
        <v>8.7271937687558115E-2</v>
      </c>
      <c r="AI209" s="46">
        <f t="shared" si="159"/>
        <v>4.3700471946771019E-3</v>
      </c>
      <c r="AJ209" s="46">
        <f t="shared" si="160"/>
        <v>5.5577058584174437E-2</v>
      </c>
      <c r="AK209" s="46">
        <f t="shared" si="161"/>
        <v>8.8270854212213826E-2</v>
      </c>
      <c r="AL209" s="46">
        <f t="shared" si="162"/>
        <v>0.1577955350640072</v>
      </c>
      <c r="AM209" s="46">
        <f t="shared" si="163"/>
        <v>4.4587880589409316E-2</v>
      </c>
      <c r="AN209" s="46">
        <f t="shared" si="164"/>
        <v>8.8767076037877327E-3</v>
      </c>
      <c r="AO209" s="46">
        <f t="shared" si="165"/>
        <v>1.4532934059010865</v>
      </c>
      <c r="AP209" s="46">
        <f t="shared" si="166"/>
        <v>0.68346220846310501</v>
      </c>
      <c r="AQ209" s="46">
        <f t="shared" si="167"/>
        <v>9.1325427951042468E-3</v>
      </c>
      <c r="AR209" s="46">
        <f t="shared" si="168"/>
        <v>0</v>
      </c>
      <c r="AS209" s="46">
        <f t="shared" si="169"/>
        <v>6.0051148194295176E-2</v>
      </c>
      <c r="AT209" s="46">
        <f t="shared" si="170"/>
        <v>3.0069958185542983E-3</v>
      </c>
      <c r="AU209" s="46">
        <f t="shared" si="171"/>
        <v>3.8242145982706748E-2</v>
      </c>
      <c r="AV209" s="46">
        <f t="shared" si="172"/>
        <v>6.073849496171297E-2</v>
      </c>
      <c r="AW209" s="46">
        <f t="shared" si="173"/>
        <v>0.10857789240856641</v>
      </c>
      <c r="AX209" s="46">
        <f t="shared" si="174"/>
        <v>3.0680577238127262E-2</v>
      </c>
      <c r="AY209" s="46">
        <f t="shared" si="175"/>
        <v>6.1079941378278683E-3</v>
      </c>
      <c r="AZ209" s="46">
        <f t="shared" si="176"/>
        <v>0.82272067810979865</v>
      </c>
      <c r="BA209" s="46">
        <f t="shared" si="177"/>
        <v>1.5702870916671503</v>
      </c>
      <c r="BB209" s="46">
        <f t="shared" si="178"/>
        <v>0.38906159675391588</v>
      </c>
      <c r="BD209" s="19" t="s">
        <v>48</v>
      </c>
      <c r="BE209" s="127">
        <v>41.37</v>
      </c>
      <c r="BF209" s="127">
        <v>2.64</v>
      </c>
      <c r="BG209" s="127">
        <v>14.35</v>
      </c>
      <c r="BH209" s="127">
        <v>0.03</v>
      </c>
      <c r="BI209" s="127">
        <v>10.38</v>
      </c>
      <c r="BJ209" s="127">
        <v>13.91</v>
      </c>
      <c r="BK209" s="127">
        <v>10.199999999999999</v>
      </c>
      <c r="BL209" s="127">
        <v>0.45</v>
      </c>
      <c r="BM209" s="127">
        <v>2.81</v>
      </c>
      <c r="BN209" s="127">
        <v>0.65</v>
      </c>
      <c r="BO209" s="127">
        <v>0</v>
      </c>
      <c r="BP209" s="127">
        <v>0</v>
      </c>
      <c r="BQ209" s="127">
        <v>0</v>
      </c>
      <c r="BR209" s="127">
        <f t="shared" si="179"/>
        <v>96.79</v>
      </c>
      <c r="BS209" s="127"/>
      <c r="BT209" s="46">
        <v>6.0178448672780682</v>
      </c>
      <c r="BU209" s="46">
        <v>1.9821551327219318</v>
      </c>
      <c r="BV209" s="46">
        <v>0</v>
      </c>
      <c r="BW209" s="46">
        <v>8</v>
      </c>
      <c r="BX209" s="46">
        <v>0.47782924829613993</v>
      </c>
      <c r="BY209" s="46">
        <v>0.28887212321085792</v>
      </c>
      <c r="BZ209" s="46">
        <v>3.450020109105746E-3</v>
      </c>
      <c r="CA209" s="46">
        <v>0.62270931489327808</v>
      </c>
      <c r="CB209" s="46">
        <v>3.015780459475434</v>
      </c>
      <c r="CC209" s="46">
        <v>0.59135883401518363</v>
      </c>
      <c r="CD209" s="46">
        <v>0</v>
      </c>
      <c r="CE209" s="46">
        <v>5</v>
      </c>
      <c r="CF209" s="46">
        <v>0</v>
      </c>
      <c r="CG209" s="46">
        <v>4.8679070666370672E-2</v>
      </c>
      <c r="CH209" s="46">
        <v>5.5437893612522805E-2</v>
      </c>
      <c r="CI209" s="46">
        <v>1.5895623142850748</v>
      </c>
      <c r="CJ209" s="46">
        <v>0.30632072143603173</v>
      </c>
      <c r="CK209" s="46">
        <v>2</v>
      </c>
      <c r="CL209" s="46">
        <v>0.48613889845467351</v>
      </c>
      <c r="CM209" s="46">
        <v>0.1206041259830461</v>
      </c>
      <c r="CN209" s="46">
        <v>0.60674302443771966</v>
      </c>
      <c r="CO209" s="49" t="s">
        <v>622</v>
      </c>
      <c r="CP209" s="49" t="s">
        <v>624</v>
      </c>
      <c r="CQ209" s="48">
        <v>0.82492622966263163</v>
      </c>
      <c r="CR209" s="46">
        <v>0.41862943513348239</v>
      </c>
      <c r="CS209" s="48">
        <v>0.26659420264929373</v>
      </c>
      <c r="CT209" s="48" t="s">
        <v>606</v>
      </c>
      <c r="CU209" s="48"/>
    </row>
    <row r="210" spans="1:99" s="43" customFormat="1" ht="10.5" customHeight="1">
      <c r="A210" s="25"/>
      <c r="D210" s="25"/>
      <c r="E210" s="25"/>
      <c r="BD210" s="52"/>
      <c r="BE210" s="152"/>
      <c r="BF210" s="152"/>
      <c r="BG210" s="152"/>
      <c r="BH210" s="139"/>
      <c r="BI210" s="152"/>
      <c r="BJ210" s="152"/>
      <c r="BK210" s="152"/>
      <c r="BL210" s="152"/>
      <c r="BM210" s="152"/>
      <c r="BN210" s="152"/>
      <c r="BO210" s="122"/>
      <c r="BP210" s="122"/>
      <c r="BQ210" s="122"/>
      <c r="BR210" s="122"/>
      <c r="BS210" s="122"/>
      <c r="BT210" s="42"/>
      <c r="BU210" s="42"/>
      <c r="BV210" s="42"/>
      <c r="BW210" s="42"/>
      <c r="BX210" s="42"/>
      <c r="BY210" s="42"/>
      <c r="BZ210" s="42"/>
      <c r="CA210" s="42"/>
      <c r="CB210" s="42"/>
      <c r="CC210" s="42"/>
      <c r="CD210" s="42"/>
      <c r="CE210" s="42"/>
      <c r="CF210" s="42"/>
      <c r="CG210" s="42"/>
      <c r="CH210" s="42"/>
      <c r="CI210" s="42"/>
      <c r="CJ210" s="42"/>
      <c r="CK210" s="42"/>
      <c r="CL210" s="42"/>
      <c r="CM210" s="42"/>
      <c r="CN210" s="42"/>
      <c r="CO210" s="24"/>
      <c r="CP210" s="24"/>
      <c r="CQ210" s="40"/>
      <c r="CR210" s="42"/>
      <c r="CS210" s="40"/>
      <c r="CT210" s="40"/>
      <c r="CU210" s="40"/>
    </row>
    <row r="211" spans="1:99" s="43" customFormat="1" ht="10.5" customHeight="1">
      <c r="A211" s="25"/>
      <c r="D211" s="25"/>
      <c r="E211" s="25"/>
      <c r="BD211" s="52"/>
      <c r="BE211" s="152"/>
      <c r="BF211" s="152"/>
      <c r="BG211" s="152"/>
      <c r="BH211" s="139"/>
      <c r="BI211" s="152"/>
      <c r="BJ211" s="152"/>
      <c r="BK211" s="152"/>
      <c r="BL211" s="152"/>
      <c r="BM211" s="152"/>
      <c r="BN211" s="152"/>
      <c r="BO211" s="122"/>
      <c r="BP211" s="122"/>
      <c r="BQ211" s="122"/>
      <c r="BR211" s="122"/>
      <c r="BS211" s="122"/>
      <c r="BT211" s="42"/>
      <c r="BU211" s="42"/>
      <c r="BV211" s="42"/>
      <c r="BW211" s="42"/>
      <c r="BX211" s="42"/>
      <c r="BY211" s="42"/>
      <c r="BZ211" s="42"/>
      <c r="CA211" s="42"/>
      <c r="CB211" s="42"/>
      <c r="CC211" s="42"/>
      <c r="CD211" s="42"/>
      <c r="CE211" s="42"/>
      <c r="CF211" s="42"/>
      <c r="CG211" s="42"/>
      <c r="CH211" s="42"/>
      <c r="CI211" s="42"/>
      <c r="CJ211" s="42"/>
      <c r="CK211" s="42"/>
      <c r="CL211" s="42"/>
      <c r="CM211" s="42"/>
      <c r="CN211" s="42"/>
      <c r="CO211" s="24"/>
      <c r="CP211" s="24"/>
      <c r="CQ211" s="40"/>
      <c r="CR211" s="42"/>
      <c r="CS211" s="40"/>
      <c r="CT211" s="40"/>
      <c r="CU211" s="40"/>
    </row>
    <row r="212" spans="1:99" s="43" customFormat="1" ht="10.5" customHeight="1">
      <c r="A212" s="25"/>
      <c r="D212" s="25"/>
      <c r="E212" s="25"/>
      <c r="BD212" s="52"/>
      <c r="BE212" s="152"/>
      <c r="BF212" s="152"/>
      <c r="BG212" s="152"/>
      <c r="BH212" s="139"/>
      <c r="BI212" s="152"/>
      <c r="BJ212" s="152"/>
      <c r="BK212" s="152"/>
      <c r="BL212" s="152"/>
      <c r="BM212" s="152"/>
      <c r="BN212" s="152"/>
      <c r="BO212" s="122"/>
      <c r="BP212" s="122"/>
      <c r="BQ212" s="122"/>
      <c r="BR212" s="122"/>
      <c r="BS212" s="122"/>
      <c r="BT212" s="42"/>
      <c r="BU212" s="42"/>
      <c r="BV212" s="42"/>
      <c r="BW212" s="42"/>
      <c r="BX212" s="42"/>
      <c r="BY212" s="42"/>
      <c r="BZ212" s="42"/>
      <c r="CA212" s="42"/>
      <c r="CB212" s="42"/>
      <c r="CC212" s="42"/>
      <c r="CD212" s="42"/>
      <c r="CE212" s="42"/>
      <c r="CF212" s="42"/>
      <c r="CG212" s="42"/>
      <c r="CH212" s="42"/>
      <c r="CI212" s="42"/>
      <c r="CJ212" s="42"/>
      <c r="CK212" s="42"/>
      <c r="CL212" s="42"/>
      <c r="CM212" s="42"/>
      <c r="CN212" s="42"/>
      <c r="CO212" s="24"/>
      <c r="CP212" s="24"/>
      <c r="CQ212" s="40"/>
      <c r="CR212" s="42"/>
      <c r="CS212" s="40"/>
      <c r="CT212" s="40"/>
      <c r="CU212" s="40"/>
    </row>
    <row r="213" spans="1:99" s="43" customFormat="1" ht="10.5" customHeight="1">
      <c r="A213" s="25"/>
      <c r="D213" s="25"/>
      <c r="E213" s="25"/>
      <c r="BD213" s="52"/>
      <c r="BE213" s="152"/>
      <c r="BF213" s="152"/>
      <c r="BG213" s="152"/>
      <c r="BH213" s="139"/>
      <c r="BI213" s="152"/>
      <c r="BJ213" s="152"/>
      <c r="BK213" s="152"/>
      <c r="BL213" s="152"/>
      <c r="BM213" s="152"/>
      <c r="BN213" s="152"/>
      <c r="BO213" s="122"/>
      <c r="BP213" s="122"/>
      <c r="BQ213" s="122"/>
      <c r="BR213" s="122"/>
      <c r="BS213" s="122"/>
      <c r="BT213" s="42"/>
      <c r="BU213" s="42"/>
      <c r="BV213" s="42"/>
      <c r="BW213" s="42"/>
      <c r="BX213" s="42"/>
      <c r="BY213" s="42"/>
      <c r="BZ213" s="42"/>
      <c r="CA213" s="42"/>
      <c r="CB213" s="42"/>
      <c r="CC213" s="42"/>
      <c r="CD213" s="42"/>
      <c r="CE213" s="42"/>
      <c r="CF213" s="42"/>
      <c r="CG213" s="42"/>
      <c r="CH213" s="42"/>
      <c r="CI213" s="42"/>
      <c r="CJ213" s="42"/>
      <c r="CK213" s="42"/>
      <c r="CL213" s="42"/>
      <c r="CM213" s="42"/>
      <c r="CN213" s="42"/>
      <c r="CO213" s="24"/>
      <c r="CP213" s="24"/>
      <c r="CQ213" s="40"/>
      <c r="CR213" s="42"/>
      <c r="CS213" s="40"/>
      <c r="CT213" s="40"/>
      <c r="CU213" s="40"/>
    </row>
    <row r="214" spans="1:99" s="43" customFormat="1" ht="10.5" customHeight="1">
      <c r="A214" s="25"/>
      <c r="D214" s="25"/>
      <c r="E214" s="25"/>
      <c r="BD214" s="52"/>
      <c r="BE214" s="152"/>
      <c r="BF214" s="152"/>
      <c r="BG214" s="152"/>
      <c r="BH214" s="139"/>
      <c r="BI214" s="152"/>
      <c r="BJ214" s="152"/>
      <c r="BK214" s="152"/>
      <c r="BL214" s="152"/>
      <c r="BM214" s="152"/>
      <c r="BN214" s="152"/>
      <c r="BO214" s="122"/>
      <c r="BP214" s="122"/>
      <c r="BQ214" s="122"/>
      <c r="BR214" s="122"/>
      <c r="BS214" s="122"/>
      <c r="BT214" s="42"/>
      <c r="BU214" s="42"/>
      <c r="BV214" s="42"/>
      <c r="BW214" s="42"/>
      <c r="BX214" s="42"/>
      <c r="BY214" s="42"/>
      <c r="BZ214" s="42"/>
      <c r="CA214" s="42"/>
      <c r="CB214" s="42"/>
      <c r="CC214" s="42"/>
      <c r="CD214" s="42"/>
      <c r="CE214" s="42"/>
      <c r="CF214" s="42"/>
      <c r="CG214" s="42"/>
      <c r="CH214" s="42"/>
      <c r="CI214" s="42"/>
      <c r="CJ214" s="42"/>
      <c r="CK214" s="42"/>
      <c r="CL214" s="42"/>
      <c r="CM214" s="42"/>
      <c r="CN214" s="42"/>
      <c r="CO214" s="24"/>
      <c r="CP214" s="24"/>
      <c r="CQ214" s="40"/>
      <c r="CR214" s="42"/>
      <c r="CS214" s="40"/>
      <c r="CT214" s="40"/>
      <c r="CU214" s="40"/>
    </row>
    <row r="215" spans="1:99" s="43" customFormat="1" ht="10.5" customHeight="1">
      <c r="A215" s="25"/>
      <c r="D215" s="25"/>
      <c r="E215" s="25"/>
      <c r="BD215" s="52"/>
      <c r="BE215" s="152"/>
      <c r="BF215" s="152"/>
      <c r="BG215" s="152"/>
      <c r="BH215" s="139"/>
      <c r="BI215" s="152"/>
      <c r="BJ215" s="152"/>
      <c r="BK215" s="152"/>
      <c r="BL215" s="152"/>
      <c r="BM215" s="152"/>
      <c r="BN215" s="152"/>
      <c r="BO215" s="122"/>
      <c r="BP215" s="122"/>
      <c r="BQ215" s="122"/>
      <c r="BR215" s="122"/>
      <c r="BS215" s="122"/>
      <c r="BT215" s="42"/>
      <c r="BU215" s="42"/>
      <c r="BV215" s="42"/>
      <c r="BW215" s="42"/>
      <c r="BX215" s="42"/>
      <c r="BY215" s="42"/>
      <c r="BZ215" s="42"/>
      <c r="CA215" s="42"/>
      <c r="CB215" s="42"/>
      <c r="CC215" s="42"/>
      <c r="CD215" s="42"/>
      <c r="CE215" s="42"/>
      <c r="CF215" s="42"/>
      <c r="CG215" s="42"/>
      <c r="CH215" s="42"/>
      <c r="CI215" s="42"/>
      <c r="CJ215" s="42"/>
      <c r="CK215" s="42"/>
      <c r="CL215" s="42"/>
      <c r="CM215" s="42"/>
      <c r="CN215" s="42"/>
      <c r="CO215" s="24"/>
      <c r="CP215" s="24"/>
      <c r="CQ215" s="40"/>
      <c r="CR215" s="42"/>
      <c r="CS215" s="40"/>
      <c r="CT215" s="40"/>
      <c r="CU215" s="40"/>
    </row>
    <row r="216" spans="1:99" s="43" customFormat="1" ht="10.5" customHeight="1">
      <c r="A216" s="25"/>
      <c r="D216" s="25"/>
      <c r="E216" s="25"/>
      <c r="BD216" s="52"/>
      <c r="BE216" s="152"/>
      <c r="BF216" s="152"/>
      <c r="BG216" s="152"/>
      <c r="BH216" s="139"/>
      <c r="BI216" s="152"/>
      <c r="BJ216" s="152"/>
      <c r="BK216" s="152"/>
      <c r="BL216" s="152"/>
      <c r="BM216" s="152"/>
      <c r="BN216" s="152"/>
      <c r="BO216" s="122"/>
      <c r="BP216" s="122"/>
      <c r="BQ216" s="122"/>
      <c r="BR216" s="122"/>
      <c r="BS216" s="122"/>
      <c r="BT216" s="42"/>
      <c r="BU216" s="42"/>
      <c r="BV216" s="42"/>
      <c r="BW216" s="42"/>
      <c r="BX216" s="42"/>
      <c r="BY216" s="42"/>
      <c r="BZ216" s="42"/>
      <c r="CA216" s="42"/>
      <c r="CB216" s="42"/>
      <c r="CC216" s="42"/>
      <c r="CD216" s="42"/>
      <c r="CE216" s="42"/>
      <c r="CF216" s="42"/>
      <c r="CG216" s="42"/>
      <c r="CH216" s="42"/>
      <c r="CI216" s="42"/>
      <c r="CJ216" s="42"/>
      <c r="CK216" s="42"/>
      <c r="CL216" s="42"/>
      <c r="CM216" s="42"/>
      <c r="CN216" s="42"/>
      <c r="CO216" s="24"/>
      <c r="CP216" s="24"/>
      <c r="CQ216" s="40"/>
      <c r="CR216" s="42"/>
      <c r="CS216" s="40"/>
      <c r="CT216" s="40"/>
      <c r="CU216" s="40"/>
    </row>
    <row r="217" spans="1:99" s="43" customFormat="1" ht="10.5" customHeight="1">
      <c r="A217" s="25"/>
      <c r="D217" s="25"/>
      <c r="E217" s="25"/>
      <c r="BD217" s="52"/>
      <c r="BE217" s="152"/>
      <c r="BF217" s="152"/>
      <c r="BG217" s="152"/>
      <c r="BH217" s="139"/>
      <c r="BI217" s="152"/>
      <c r="BJ217" s="152"/>
      <c r="BK217" s="152"/>
      <c r="BL217" s="152"/>
      <c r="BM217" s="152"/>
      <c r="BN217" s="152"/>
      <c r="BO217" s="122"/>
      <c r="BP217" s="122"/>
      <c r="BQ217" s="122"/>
      <c r="BR217" s="122"/>
      <c r="BS217" s="122"/>
      <c r="BT217" s="42"/>
      <c r="BU217" s="42"/>
      <c r="BV217" s="42"/>
      <c r="BW217" s="42"/>
      <c r="BX217" s="42"/>
      <c r="BY217" s="42"/>
      <c r="BZ217" s="42"/>
      <c r="CA217" s="42"/>
      <c r="CB217" s="42"/>
      <c r="CC217" s="42"/>
      <c r="CD217" s="42"/>
      <c r="CE217" s="42"/>
      <c r="CF217" s="42"/>
      <c r="CG217" s="42"/>
      <c r="CH217" s="42"/>
      <c r="CI217" s="42"/>
      <c r="CJ217" s="42"/>
      <c r="CK217" s="42"/>
      <c r="CL217" s="42"/>
      <c r="CM217" s="42"/>
      <c r="CN217" s="42"/>
      <c r="CO217" s="24"/>
      <c r="CP217" s="24"/>
      <c r="CQ217" s="40"/>
      <c r="CR217" s="42"/>
      <c r="CS217" s="40"/>
      <c r="CT217" s="40"/>
      <c r="CU217" s="40"/>
    </row>
    <row r="218" spans="1:99" s="43" customFormat="1" ht="10.5" customHeight="1">
      <c r="A218" s="25"/>
      <c r="D218" s="25"/>
      <c r="E218" s="25"/>
      <c r="BD218" s="52"/>
      <c r="BE218" s="152"/>
      <c r="BF218" s="152"/>
      <c r="BG218" s="152"/>
      <c r="BH218" s="139"/>
      <c r="BI218" s="152"/>
      <c r="BJ218" s="152"/>
      <c r="BK218" s="152"/>
      <c r="BL218" s="152"/>
      <c r="BM218" s="152"/>
      <c r="BN218" s="152"/>
      <c r="BO218" s="122"/>
      <c r="BP218" s="122"/>
      <c r="BQ218" s="122"/>
      <c r="BR218" s="122"/>
      <c r="BS218" s="122"/>
      <c r="BT218" s="42"/>
      <c r="BU218" s="42"/>
      <c r="BV218" s="42"/>
      <c r="BW218" s="42"/>
      <c r="BX218" s="42"/>
      <c r="BY218" s="42"/>
      <c r="BZ218" s="42"/>
      <c r="CA218" s="42"/>
      <c r="CB218" s="42"/>
      <c r="CC218" s="42"/>
      <c r="CD218" s="42"/>
      <c r="CE218" s="42"/>
      <c r="CF218" s="42"/>
      <c r="CG218" s="42"/>
      <c r="CH218" s="42"/>
      <c r="CI218" s="42"/>
      <c r="CJ218" s="42"/>
      <c r="CK218" s="42"/>
      <c r="CL218" s="42"/>
      <c r="CM218" s="42"/>
      <c r="CN218" s="42"/>
      <c r="CO218" s="24"/>
      <c r="CP218" s="24"/>
      <c r="CQ218" s="40"/>
      <c r="CR218" s="42"/>
      <c r="CS218" s="40"/>
      <c r="CT218" s="40"/>
      <c r="CU218" s="40"/>
    </row>
    <row r="219" spans="1:99" s="43" customFormat="1" ht="10.5" customHeight="1">
      <c r="A219" s="25"/>
      <c r="D219" s="25"/>
      <c r="E219" s="25"/>
      <c r="BD219" s="52"/>
      <c r="BE219" s="152"/>
      <c r="BF219" s="152"/>
      <c r="BG219" s="152"/>
      <c r="BH219" s="139"/>
      <c r="BI219" s="152"/>
      <c r="BJ219" s="152"/>
      <c r="BK219" s="152"/>
      <c r="BL219" s="152"/>
      <c r="BM219" s="152"/>
      <c r="BN219" s="152"/>
      <c r="BO219" s="122"/>
      <c r="BP219" s="122"/>
      <c r="BQ219" s="122"/>
      <c r="BR219" s="122"/>
      <c r="BS219" s="122"/>
      <c r="BT219" s="42"/>
      <c r="BU219" s="42"/>
      <c r="BV219" s="42"/>
      <c r="BW219" s="42"/>
      <c r="BX219" s="42"/>
      <c r="BY219" s="42"/>
      <c r="BZ219" s="42"/>
      <c r="CA219" s="42"/>
      <c r="CB219" s="42"/>
      <c r="CC219" s="42"/>
      <c r="CD219" s="42"/>
      <c r="CE219" s="42"/>
      <c r="CF219" s="42"/>
      <c r="CG219" s="42"/>
      <c r="CH219" s="42"/>
      <c r="CI219" s="42"/>
      <c r="CJ219" s="42"/>
      <c r="CK219" s="42"/>
      <c r="CL219" s="42"/>
      <c r="CM219" s="42"/>
      <c r="CN219" s="42"/>
      <c r="CO219" s="24"/>
      <c r="CP219" s="24"/>
      <c r="CQ219" s="40"/>
      <c r="CR219" s="42"/>
      <c r="CS219" s="40"/>
      <c r="CT219" s="40"/>
      <c r="CU219" s="40"/>
    </row>
    <row r="220" spans="1:99" s="43" customFormat="1" ht="10.5" customHeight="1">
      <c r="A220" s="25"/>
      <c r="D220" s="25"/>
      <c r="E220" s="25"/>
      <c r="BD220" s="52"/>
      <c r="BE220" s="152"/>
      <c r="BF220" s="152"/>
      <c r="BG220" s="152"/>
      <c r="BH220" s="139"/>
      <c r="BI220" s="152"/>
      <c r="BJ220" s="152"/>
      <c r="BK220" s="152"/>
      <c r="BL220" s="152"/>
      <c r="BM220" s="152"/>
      <c r="BN220" s="152"/>
      <c r="BO220" s="122"/>
      <c r="BP220" s="122"/>
      <c r="BQ220" s="122"/>
      <c r="BR220" s="122"/>
      <c r="BS220" s="122"/>
      <c r="BT220" s="42"/>
      <c r="BU220" s="42"/>
      <c r="BV220" s="42"/>
      <c r="BW220" s="42"/>
      <c r="BX220" s="42"/>
      <c r="BY220" s="42"/>
      <c r="BZ220" s="42"/>
      <c r="CA220" s="42"/>
      <c r="CB220" s="42"/>
      <c r="CC220" s="42"/>
      <c r="CD220" s="42"/>
      <c r="CE220" s="42"/>
      <c r="CF220" s="42"/>
      <c r="CG220" s="42"/>
      <c r="CH220" s="42"/>
      <c r="CI220" s="42"/>
      <c r="CJ220" s="42"/>
      <c r="CK220" s="42"/>
      <c r="CL220" s="42"/>
      <c r="CM220" s="42"/>
      <c r="CN220" s="42"/>
      <c r="CO220" s="24"/>
      <c r="CP220" s="24"/>
      <c r="CQ220" s="40"/>
      <c r="CR220" s="42"/>
      <c r="CS220" s="40"/>
      <c r="CT220" s="40"/>
      <c r="CU220" s="40"/>
    </row>
    <row r="221" spans="1:99" s="43" customFormat="1" ht="10.5" customHeight="1">
      <c r="A221" s="25"/>
      <c r="D221" s="25"/>
      <c r="E221" s="25"/>
      <c r="BD221" s="52"/>
      <c r="BE221" s="152"/>
      <c r="BF221" s="152"/>
      <c r="BG221" s="152"/>
      <c r="BH221" s="139"/>
      <c r="BI221" s="152"/>
      <c r="BJ221" s="152"/>
      <c r="BK221" s="152"/>
      <c r="BL221" s="152"/>
      <c r="BM221" s="152"/>
      <c r="BN221" s="152"/>
      <c r="BO221" s="122"/>
      <c r="BP221" s="122"/>
      <c r="BQ221" s="122"/>
      <c r="BR221" s="122"/>
      <c r="BS221" s="122"/>
      <c r="BT221" s="42"/>
      <c r="BU221" s="42"/>
      <c r="BV221" s="42"/>
      <c r="BW221" s="42"/>
      <c r="BX221" s="42"/>
      <c r="BY221" s="42"/>
      <c r="BZ221" s="42"/>
      <c r="CA221" s="42"/>
      <c r="CB221" s="42"/>
      <c r="CC221" s="42"/>
      <c r="CD221" s="42"/>
      <c r="CE221" s="42"/>
      <c r="CF221" s="42"/>
      <c r="CG221" s="42"/>
      <c r="CH221" s="42"/>
      <c r="CI221" s="42"/>
      <c r="CJ221" s="42"/>
      <c r="CK221" s="42"/>
      <c r="CL221" s="42"/>
      <c r="CM221" s="42"/>
      <c r="CN221" s="42"/>
      <c r="CO221" s="24"/>
      <c r="CP221" s="24"/>
      <c r="CQ221" s="40"/>
      <c r="CR221" s="42"/>
      <c r="CS221" s="40"/>
      <c r="CT221" s="40"/>
      <c r="CU221" s="40"/>
    </row>
    <row r="222" spans="1:99" s="43" customFormat="1" ht="10.5" customHeight="1">
      <c r="A222" s="25"/>
      <c r="D222" s="25"/>
      <c r="E222" s="25"/>
      <c r="BD222" s="52"/>
      <c r="BE222" s="152"/>
      <c r="BF222" s="152"/>
      <c r="BG222" s="152"/>
      <c r="BH222" s="139"/>
      <c r="BI222" s="152"/>
      <c r="BJ222" s="152"/>
      <c r="BK222" s="152"/>
      <c r="BL222" s="152"/>
      <c r="BM222" s="152"/>
      <c r="BN222" s="152"/>
      <c r="BO222" s="122"/>
      <c r="BP222" s="122"/>
      <c r="BQ222" s="122"/>
      <c r="BR222" s="122"/>
      <c r="BS222" s="122"/>
      <c r="BT222" s="42"/>
      <c r="BU222" s="42"/>
      <c r="BV222" s="42"/>
      <c r="BW222" s="42"/>
      <c r="BX222" s="42"/>
      <c r="BY222" s="42"/>
      <c r="BZ222" s="42"/>
      <c r="CA222" s="42"/>
      <c r="CB222" s="42"/>
      <c r="CC222" s="42"/>
      <c r="CD222" s="42"/>
      <c r="CE222" s="42"/>
      <c r="CF222" s="42"/>
      <c r="CG222" s="42"/>
      <c r="CH222" s="42"/>
      <c r="CI222" s="42"/>
      <c r="CJ222" s="42"/>
      <c r="CK222" s="42"/>
      <c r="CL222" s="42"/>
      <c r="CM222" s="42"/>
      <c r="CN222" s="42"/>
      <c r="CO222" s="24"/>
      <c r="CP222" s="24"/>
      <c r="CQ222" s="40"/>
      <c r="CR222" s="42"/>
      <c r="CS222" s="40"/>
      <c r="CT222" s="40"/>
      <c r="CU222" s="40"/>
    </row>
    <row r="223" spans="1:99" s="43" customFormat="1" ht="10.5" customHeight="1">
      <c r="A223" s="25"/>
      <c r="D223" s="25"/>
      <c r="E223" s="25"/>
      <c r="BD223" s="52"/>
      <c r="BE223" s="152"/>
      <c r="BF223" s="152"/>
      <c r="BG223" s="152"/>
      <c r="BH223" s="139"/>
      <c r="BI223" s="152"/>
      <c r="BJ223" s="152"/>
      <c r="BK223" s="152"/>
      <c r="BL223" s="152"/>
      <c r="BM223" s="152"/>
      <c r="BN223" s="152"/>
      <c r="BO223" s="122"/>
      <c r="BP223" s="122"/>
      <c r="BQ223" s="122"/>
      <c r="BR223" s="122"/>
      <c r="BS223" s="122"/>
      <c r="BT223" s="42"/>
      <c r="BU223" s="42"/>
      <c r="BV223" s="42"/>
      <c r="BW223" s="42"/>
      <c r="BX223" s="42"/>
      <c r="BY223" s="42"/>
      <c r="BZ223" s="42"/>
      <c r="CA223" s="42"/>
      <c r="CB223" s="42"/>
      <c r="CC223" s="42"/>
      <c r="CD223" s="42"/>
      <c r="CE223" s="42"/>
      <c r="CF223" s="42"/>
      <c r="CG223" s="42"/>
      <c r="CH223" s="42"/>
      <c r="CI223" s="42"/>
      <c r="CJ223" s="42"/>
      <c r="CK223" s="42"/>
      <c r="CL223" s="42"/>
      <c r="CM223" s="42"/>
      <c r="CN223" s="42"/>
      <c r="CO223" s="24"/>
      <c r="CP223" s="24"/>
      <c r="CQ223" s="40"/>
      <c r="CR223" s="42"/>
      <c r="CS223" s="40"/>
      <c r="CT223" s="40"/>
      <c r="CU223" s="40"/>
    </row>
    <row r="224" spans="1:99" s="43" customFormat="1" ht="10.5" customHeight="1">
      <c r="A224" s="25"/>
      <c r="D224" s="25"/>
      <c r="E224" s="25"/>
      <c r="BD224" s="52"/>
      <c r="BE224" s="152"/>
      <c r="BF224" s="152"/>
      <c r="BG224" s="152"/>
      <c r="BH224" s="139"/>
      <c r="BI224" s="152"/>
      <c r="BJ224" s="152"/>
      <c r="BK224" s="152"/>
      <c r="BL224" s="152"/>
      <c r="BM224" s="152"/>
      <c r="BN224" s="152"/>
      <c r="BO224" s="122"/>
      <c r="BP224" s="122"/>
      <c r="BQ224" s="122"/>
      <c r="BR224" s="122"/>
      <c r="BS224" s="122"/>
      <c r="BT224" s="42"/>
      <c r="BU224" s="42"/>
      <c r="BV224" s="42"/>
      <c r="BW224" s="42"/>
      <c r="BX224" s="42"/>
      <c r="BY224" s="42"/>
      <c r="BZ224" s="42"/>
      <c r="CA224" s="42"/>
      <c r="CB224" s="42"/>
      <c r="CC224" s="42"/>
      <c r="CD224" s="42"/>
      <c r="CE224" s="42"/>
      <c r="CF224" s="42"/>
      <c r="CG224" s="42"/>
      <c r="CH224" s="42"/>
      <c r="CI224" s="42"/>
      <c r="CJ224" s="42"/>
      <c r="CK224" s="42"/>
      <c r="CL224" s="42"/>
      <c r="CM224" s="42"/>
      <c r="CN224" s="42"/>
      <c r="CO224" s="24"/>
      <c r="CP224" s="24"/>
      <c r="CQ224" s="40"/>
      <c r="CR224" s="42"/>
      <c r="CS224" s="40"/>
      <c r="CT224" s="40"/>
      <c r="CU224" s="40"/>
    </row>
    <row r="225" spans="1:99" s="43" customFormat="1" ht="10.5" customHeight="1">
      <c r="A225" s="25"/>
      <c r="D225" s="25"/>
      <c r="E225" s="25"/>
      <c r="BD225" s="52"/>
      <c r="BE225" s="152"/>
      <c r="BF225" s="152"/>
      <c r="BG225" s="152"/>
      <c r="BH225" s="139"/>
      <c r="BI225" s="152"/>
      <c r="BJ225" s="152"/>
      <c r="BK225" s="152"/>
      <c r="BL225" s="152"/>
      <c r="BM225" s="152"/>
      <c r="BN225" s="152"/>
      <c r="BO225" s="122"/>
      <c r="BP225" s="122"/>
      <c r="BQ225" s="122"/>
      <c r="BR225" s="122"/>
      <c r="BS225" s="122"/>
      <c r="BT225" s="42"/>
      <c r="BU225" s="42"/>
      <c r="BV225" s="42"/>
      <c r="BW225" s="42"/>
      <c r="BX225" s="42"/>
      <c r="BY225" s="42"/>
      <c r="BZ225" s="42"/>
      <c r="CA225" s="42"/>
      <c r="CB225" s="42"/>
      <c r="CC225" s="42"/>
      <c r="CD225" s="42"/>
      <c r="CE225" s="42"/>
      <c r="CF225" s="42"/>
      <c r="CG225" s="42"/>
      <c r="CH225" s="42"/>
      <c r="CI225" s="42"/>
      <c r="CJ225" s="42"/>
      <c r="CK225" s="42"/>
      <c r="CL225" s="42"/>
      <c r="CM225" s="42"/>
      <c r="CN225" s="42"/>
      <c r="CO225" s="24"/>
      <c r="CP225" s="24"/>
      <c r="CQ225" s="40"/>
      <c r="CR225" s="42"/>
      <c r="CS225" s="40"/>
      <c r="CT225" s="40"/>
      <c r="CU225" s="40"/>
    </row>
    <row r="226" spans="1:99" s="43" customFormat="1" ht="10.5" customHeight="1">
      <c r="A226" s="25"/>
      <c r="D226" s="25"/>
      <c r="E226" s="25"/>
      <c r="BD226" s="52"/>
      <c r="BE226" s="152"/>
      <c r="BF226" s="152"/>
      <c r="BG226" s="152"/>
      <c r="BH226" s="139"/>
      <c r="BI226" s="152"/>
      <c r="BJ226" s="152"/>
      <c r="BK226" s="152"/>
      <c r="BL226" s="152"/>
      <c r="BM226" s="152"/>
      <c r="BN226" s="152"/>
      <c r="BO226" s="122"/>
      <c r="BP226" s="122"/>
      <c r="BQ226" s="122"/>
      <c r="BR226" s="122"/>
      <c r="BS226" s="122"/>
      <c r="BT226" s="42"/>
      <c r="BU226" s="42"/>
      <c r="BV226" s="42"/>
      <c r="BW226" s="42"/>
      <c r="BX226" s="42"/>
      <c r="BY226" s="42"/>
      <c r="BZ226" s="42"/>
      <c r="CA226" s="42"/>
      <c r="CB226" s="42"/>
      <c r="CC226" s="42"/>
      <c r="CD226" s="42"/>
      <c r="CE226" s="42"/>
      <c r="CF226" s="42"/>
      <c r="CG226" s="42"/>
      <c r="CH226" s="42"/>
      <c r="CI226" s="42"/>
      <c r="CJ226" s="42"/>
      <c r="CK226" s="42"/>
      <c r="CL226" s="42"/>
      <c r="CM226" s="42"/>
      <c r="CN226" s="42"/>
      <c r="CO226" s="24"/>
      <c r="CP226" s="24"/>
      <c r="CQ226" s="40"/>
      <c r="CR226" s="42"/>
      <c r="CS226" s="40"/>
      <c r="CT226" s="40"/>
      <c r="CU226" s="40"/>
    </row>
    <row r="227" spans="1:99" s="43" customFormat="1" ht="10.5" customHeight="1">
      <c r="A227" s="25"/>
      <c r="D227" s="25"/>
      <c r="E227" s="25"/>
      <c r="BD227" s="52"/>
      <c r="BE227" s="152"/>
      <c r="BF227" s="152"/>
      <c r="BG227" s="152"/>
      <c r="BH227" s="139"/>
      <c r="BI227" s="152"/>
      <c r="BJ227" s="152"/>
      <c r="BK227" s="152"/>
      <c r="BL227" s="152"/>
      <c r="BM227" s="152"/>
      <c r="BN227" s="152"/>
      <c r="BO227" s="122"/>
      <c r="BP227" s="122"/>
      <c r="BQ227" s="122"/>
      <c r="BR227" s="122"/>
      <c r="BS227" s="122"/>
      <c r="BT227" s="42"/>
      <c r="BU227" s="42"/>
      <c r="BV227" s="42"/>
      <c r="BW227" s="42"/>
      <c r="BX227" s="42"/>
      <c r="BY227" s="42"/>
      <c r="BZ227" s="42"/>
      <c r="CA227" s="42"/>
      <c r="CB227" s="42"/>
      <c r="CC227" s="42"/>
      <c r="CD227" s="42"/>
      <c r="CE227" s="42"/>
      <c r="CF227" s="42"/>
      <c r="CG227" s="42"/>
      <c r="CH227" s="42"/>
      <c r="CI227" s="42"/>
      <c r="CJ227" s="42"/>
      <c r="CK227" s="42"/>
      <c r="CL227" s="42"/>
      <c r="CM227" s="42"/>
      <c r="CN227" s="42"/>
      <c r="CO227" s="24"/>
      <c r="CP227" s="24"/>
      <c r="CQ227" s="40"/>
      <c r="CR227" s="42"/>
      <c r="CS227" s="40"/>
      <c r="CT227" s="40"/>
      <c r="CU227" s="40"/>
    </row>
    <row r="228" spans="1:99" s="43" customFormat="1" ht="10.5" customHeight="1">
      <c r="A228" s="25"/>
      <c r="D228" s="25"/>
      <c r="E228" s="25"/>
      <c r="BD228" s="52"/>
      <c r="BE228" s="152"/>
      <c r="BF228" s="152"/>
      <c r="BG228" s="152"/>
      <c r="BH228" s="139"/>
      <c r="BI228" s="152"/>
      <c r="BJ228" s="152"/>
      <c r="BK228" s="152"/>
      <c r="BL228" s="152"/>
      <c r="BM228" s="152"/>
      <c r="BN228" s="152"/>
      <c r="BO228" s="122"/>
      <c r="BP228" s="122"/>
      <c r="BQ228" s="122"/>
      <c r="BR228" s="122"/>
      <c r="BS228" s="122"/>
      <c r="BT228" s="42"/>
      <c r="BU228" s="42"/>
      <c r="BV228" s="42"/>
      <c r="BW228" s="42"/>
      <c r="BX228" s="42"/>
      <c r="BY228" s="42"/>
      <c r="BZ228" s="42"/>
      <c r="CA228" s="42"/>
      <c r="CB228" s="42"/>
      <c r="CC228" s="42"/>
      <c r="CD228" s="42"/>
      <c r="CE228" s="42"/>
      <c r="CF228" s="42"/>
      <c r="CG228" s="42"/>
      <c r="CH228" s="42"/>
      <c r="CI228" s="42"/>
      <c r="CJ228" s="42"/>
      <c r="CK228" s="42"/>
      <c r="CL228" s="42"/>
      <c r="CM228" s="42"/>
      <c r="CN228" s="42"/>
      <c r="CO228" s="24"/>
      <c r="CP228" s="24"/>
      <c r="CQ228" s="40"/>
      <c r="CR228" s="42"/>
      <c r="CS228" s="40"/>
      <c r="CT228" s="40"/>
      <c r="CU228" s="40"/>
    </row>
    <row r="229" spans="1:99" s="43" customFormat="1" ht="10.5" customHeight="1">
      <c r="A229" s="25"/>
      <c r="D229" s="25"/>
      <c r="E229" s="25"/>
      <c r="BD229" s="52"/>
      <c r="BE229" s="152"/>
      <c r="BF229" s="152"/>
      <c r="BG229" s="152"/>
      <c r="BH229" s="139"/>
      <c r="BI229" s="152"/>
      <c r="BJ229" s="152"/>
      <c r="BK229" s="152"/>
      <c r="BL229" s="152"/>
      <c r="BM229" s="152"/>
      <c r="BN229" s="152"/>
      <c r="BO229" s="122"/>
      <c r="BP229" s="122"/>
      <c r="BQ229" s="122"/>
      <c r="BR229" s="122"/>
      <c r="BS229" s="122"/>
      <c r="BT229" s="42"/>
      <c r="BU229" s="42"/>
      <c r="BV229" s="42"/>
      <c r="BW229" s="42"/>
      <c r="BX229" s="42"/>
      <c r="BY229" s="42"/>
      <c r="BZ229" s="42"/>
      <c r="CA229" s="42"/>
      <c r="CB229" s="42"/>
      <c r="CC229" s="42"/>
      <c r="CD229" s="42"/>
      <c r="CE229" s="42"/>
      <c r="CF229" s="42"/>
      <c r="CG229" s="42"/>
      <c r="CH229" s="42"/>
      <c r="CI229" s="42"/>
      <c r="CJ229" s="42"/>
      <c r="CK229" s="42"/>
      <c r="CL229" s="42"/>
      <c r="CM229" s="42"/>
      <c r="CN229" s="42"/>
      <c r="CO229" s="24"/>
      <c r="CP229" s="24"/>
      <c r="CQ229" s="40"/>
      <c r="CR229" s="42"/>
      <c r="CS229" s="40"/>
      <c r="CT229" s="40"/>
      <c r="CU229" s="40"/>
    </row>
    <row r="230" spans="1:99" s="43" customFormat="1" ht="10.5" customHeight="1">
      <c r="A230" s="25"/>
      <c r="D230" s="25"/>
      <c r="E230" s="25"/>
      <c r="BD230" s="52"/>
      <c r="BE230" s="152"/>
      <c r="BF230" s="152"/>
      <c r="BG230" s="152"/>
      <c r="BH230" s="139"/>
      <c r="BI230" s="152"/>
      <c r="BJ230" s="152"/>
      <c r="BK230" s="152"/>
      <c r="BL230" s="152"/>
      <c r="BM230" s="152"/>
      <c r="BN230" s="152"/>
      <c r="BO230" s="122"/>
      <c r="BP230" s="122"/>
      <c r="BQ230" s="122"/>
      <c r="BR230" s="122"/>
      <c r="BS230" s="122"/>
      <c r="BT230" s="42"/>
      <c r="BU230" s="42"/>
      <c r="BV230" s="42"/>
      <c r="BW230" s="42"/>
      <c r="BX230" s="42"/>
      <c r="BY230" s="42"/>
      <c r="BZ230" s="42"/>
      <c r="CA230" s="42"/>
      <c r="CB230" s="42"/>
      <c r="CC230" s="42"/>
      <c r="CD230" s="42"/>
      <c r="CE230" s="42"/>
      <c r="CF230" s="42"/>
      <c r="CG230" s="42"/>
      <c r="CH230" s="42"/>
      <c r="CI230" s="42"/>
      <c r="CJ230" s="42"/>
      <c r="CK230" s="42"/>
      <c r="CL230" s="42"/>
      <c r="CM230" s="42"/>
      <c r="CN230" s="42"/>
      <c r="CO230" s="24"/>
      <c r="CP230" s="24"/>
      <c r="CQ230" s="40"/>
      <c r="CR230" s="42"/>
      <c r="CS230" s="40"/>
      <c r="CT230" s="40"/>
      <c r="CU230" s="40"/>
    </row>
    <row r="231" spans="1:99" s="43" customFormat="1" ht="10.5" customHeight="1">
      <c r="A231" s="25"/>
      <c r="D231" s="25"/>
      <c r="E231" s="25"/>
      <c r="BD231" s="52"/>
      <c r="BE231" s="152"/>
      <c r="BF231" s="152"/>
      <c r="BG231" s="152"/>
      <c r="BH231" s="139"/>
      <c r="BI231" s="152"/>
      <c r="BJ231" s="152"/>
      <c r="BK231" s="152"/>
      <c r="BL231" s="152"/>
      <c r="BM231" s="152"/>
      <c r="BN231" s="152"/>
      <c r="BO231" s="122"/>
      <c r="BP231" s="122"/>
      <c r="BQ231" s="122"/>
      <c r="BR231" s="122"/>
      <c r="BS231" s="122"/>
      <c r="BT231" s="42"/>
      <c r="BU231" s="42"/>
      <c r="BV231" s="42"/>
      <c r="BW231" s="42"/>
      <c r="BX231" s="42"/>
      <c r="BY231" s="42"/>
      <c r="BZ231" s="42"/>
      <c r="CA231" s="42"/>
      <c r="CB231" s="42"/>
      <c r="CC231" s="42"/>
      <c r="CD231" s="42"/>
      <c r="CE231" s="42"/>
      <c r="CF231" s="42"/>
      <c r="CG231" s="42"/>
      <c r="CH231" s="42"/>
      <c r="CI231" s="42"/>
      <c r="CJ231" s="42"/>
      <c r="CK231" s="42"/>
      <c r="CL231" s="42"/>
      <c r="CM231" s="42"/>
      <c r="CN231" s="42"/>
      <c r="CO231" s="24"/>
      <c r="CP231" s="24"/>
      <c r="CQ231" s="40"/>
      <c r="CR231" s="42"/>
      <c r="CS231" s="40"/>
      <c r="CT231" s="40"/>
      <c r="CU231" s="40"/>
    </row>
    <row r="232" spans="1:99" s="43" customFormat="1" ht="10.5" customHeight="1">
      <c r="A232" s="25"/>
      <c r="D232" s="25"/>
      <c r="E232" s="25"/>
      <c r="BD232" s="25"/>
      <c r="BE232" s="122"/>
      <c r="BF232" s="122"/>
      <c r="BG232" s="122"/>
      <c r="BH232" s="122"/>
      <c r="BI232" s="122"/>
      <c r="BJ232" s="122"/>
      <c r="BK232" s="122"/>
      <c r="BL232" s="122"/>
      <c r="BM232" s="122"/>
      <c r="BN232" s="122"/>
      <c r="BO232" s="122"/>
      <c r="BP232" s="122"/>
      <c r="BQ232" s="122"/>
      <c r="BR232" s="122"/>
      <c r="BS232" s="122"/>
      <c r="BT232" s="42"/>
      <c r="BU232" s="42"/>
      <c r="BV232" s="42"/>
      <c r="BW232" s="42"/>
      <c r="BX232" s="42"/>
      <c r="BY232" s="42"/>
      <c r="BZ232" s="42"/>
      <c r="CA232" s="42"/>
      <c r="CB232" s="42"/>
      <c r="CC232" s="42"/>
      <c r="CD232" s="42"/>
      <c r="CE232" s="42"/>
      <c r="CF232" s="42"/>
      <c r="CG232" s="42"/>
      <c r="CH232" s="42"/>
      <c r="CI232" s="42"/>
      <c r="CJ232" s="42"/>
      <c r="CK232" s="42"/>
      <c r="CL232" s="42"/>
      <c r="CM232" s="42"/>
      <c r="CN232" s="42"/>
      <c r="CO232" s="24"/>
      <c r="CP232" s="24"/>
      <c r="CQ232" s="40"/>
      <c r="CR232" s="42"/>
      <c r="CS232" s="40"/>
      <c r="CT232" s="40"/>
      <c r="CU232" s="40"/>
    </row>
    <row r="233" spans="1:99" s="43" customFormat="1" ht="10.5" customHeight="1">
      <c r="A233" s="25"/>
      <c r="D233" s="25"/>
      <c r="E233" s="25"/>
      <c r="BD233" s="25"/>
      <c r="BE233" s="139"/>
      <c r="BF233" s="139"/>
      <c r="BG233" s="139"/>
      <c r="BH233" s="139"/>
      <c r="BI233" s="139"/>
      <c r="BJ233" s="139"/>
      <c r="BK233" s="139"/>
      <c r="BL233" s="139"/>
      <c r="BM233" s="139"/>
      <c r="BN233" s="139"/>
      <c r="BO233" s="139"/>
      <c r="BP233" s="139"/>
      <c r="BQ233" s="139"/>
      <c r="BR233" s="122"/>
      <c r="BS233" s="122"/>
      <c r="BT233" s="42"/>
      <c r="BU233" s="42"/>
      <c r="BV233" s="42"/>
      <c r="BW233" s="42"/>
      <c r="BX233" s="42"/>
      <c r="BY233" s="42"/>
      <c r="BZ233" s="42"/>
      <c r="CA233" s="42"/>
      <c r="CB233" s="42"/>
      <c r="CC233" s="42"/>
      <c r="CD233" s="42"/>
      <c r="CE233" s="42"/>
      <c r="CF233" s="42"/>
      <c r="CG233" s="42"/>
      <c r="CH233" s="42"/>
      <c r="CI233" s="42"/>
      <c r="CJ233" s="42"/>
      <c r="CK233" s="42"/>
      <c r="CL233" s="42"/>
      <c r="CM233" s="42"/>
      <c r="CN233" s="42"/>
      <c r="CO233" s="24"/>
      <c r="CP233" s="24"/>
      <c r="CQ233" s="40"/>
      <c r="CR233" s="42"/>
      <c r="CS233" s="40"/>
      <c r="CT233" s="40"/>
      <c r="CU233" s="40"/>
    </row>
    <row r="234" spans="1:99" s="43" customFormat="1" ht="10.5" customHeight="1">
      <c r="A234" s="25"/>
      <c r="D234" s="25"/>
      <c r="E234" s="25"/>
      <c r="BD234" s="25"/>
      <c r="BE234" s="139"/>
      <c r="BF234" s="139"/>
      <c r="BG234" s="139"/>
      <c r="BH234" s="139"/>
      <c r="BI234" s="139"/>
      <c r="BJ234" s="139"/>
      <c r="BK234" s="139"/>
      <c r="BL234" s="139"/>
      <c r="BM234" s="139"/>
      <c r="BN234" s="139"/>
      <c r="BO234" s="139"/>
      <c r="BP234" s="139"/>
      <c r="BQ234" s="139"/>
      <c r="BR234" s="122"/>
      <c r="BS234" s="122"/>
      <c r="BT234" s="42"/>
      <c r="BU234" s="42"/>
      <c r="BV234" s="42"/>
      <c r="BW234" s="42"/>
      <c r="BX234" s="42"/>
      <c r="BY234" s="42"/>
      <c r="BZ234" s="42"/>
      <c r="CA234" s="42"/>
      <c r="CB234" s="42"/>
      <c r="CC234" s="42"/>
      <c r="CD234" s="42"/>
      <c r="CE234" s="42"/>
      <c r="CF234" s="42"/>
      <c r="CG234" s="42"/>
      <c r="CH234" s="42"/>
      <c r="CI234" s="42"/>
      <c r="CJ234" s="42"/>
      <c r="CK234" s="42"/>
      <c r="CL234" s="42"/>
      <c r="CM234" s="42"/>
      <c r="CN234" s="42"/>
      <c r="CO234" s="24"/>
      <c r="CP234" s="24"/>
      <c r="CQ234" s="40"/>
      <c r="CR234" s="42"/>
      <c r="CS234" s="40"/>
      <c r="CT234" s="40"/>
      <c r="CU234" s="40"/>
    </row>
    <row r="235" spans="1:99" s="43" customFormat="1" ht="10.5" customHeight="1">
      <c r="A235" s="25"/>
      <c r="D235" s="25"/>
      <c r="E235" s="25"/>
      <c r="BD235" s="25"/>
      <c r="BE235" s="139"/>
      <c r="BF235" s="139"/>
      <c r="BG235" s="139"/>
      <c r="BH235" s="139"/>
      <c r="BI235" s="139"/>
      <c r="BJ235" s="139"/>
      <c r="BK235" s="139"/>
      <c r="BL235" s="139"/>
      <c r="BM235" s="139"/>
      <c r="BN235" s="139"/>
      <c r="BO235" s="139"/>
      <c r="BP235" s="139"/>
      <c r="BQ235" s="139"/>
      <c r="BR235" s="139"/>
      <c r="BS235" s="139"/>
      <c r="CT235" s="40"/>
    </row>
    <row r="236" spans="1:99" s="43" customFormat="1" ht="10.5" customHeight="1">
      <c r="A236" s="25"/>
      <c r="D236" s="25"/>
      <c r="E236" s="25"/>
      <c r="BD236" s="25"/>
      <c r="BE236" s="139"/>
      <c r="BF236" s="139"/>
      <c r="BG236" s="139"/>
      <c r="BH236" s="139"/>
      <c r="BI236" s="139"/>
      <c r="BJ236" s="139"/>
      <c r="BK236" s="139"/>
      <c r="BL236" s="139"/>
      <c r="BM236" s="139"/>
      <c r="BN236" s="139"/>
      <c r="BO236" s="139"/>
      <c r="BP236" s="139"/>
      <c r="BQ236" s="139"/>
      <c r="BR236" s="139"/>
      <c r="BS236" s="139"/>
      <c r="CT236" s="40"/>
    </row>
    <row r="237" spans="1:99" s="43" customFormat="1" ht="10.5" customHeight="1">
      <c r="A237" s="25"/>
      <c r="D237" s="25"/>
      <c r="E237" s="25"/>
      <c r="BD237" s="25"/>
      <c r="BE237" s="139"/>
      <c r="BF237" s="139"/>
      <c r="BG237" s="139"/>
      <c r="BH237" s="139"/>
      <c r="BI237" s="139"/>
      <c r="BJ237" s="139"/>
      <c r="BK237" s="139"/>
      <c r="BL237" s="139"/>
      <c r="BM237" s="139"/>
      <c r="BN237" s="139"/>
      <c r="BO237" s="139"/>
      <c r="BP237" s="139"/>
      <c r="BQ237" s="139"/>
      <c r="BR237" s="139"/>
      <c r="BS237" s="139"/>
      <c r="CT237" s="40"/>
    </row>
    <row r="238" spans="1:99" s="43" customFormat="1" ht="10.5" customHeight="1">
      <c r="A238" s="25"/>
      <c r="D238" s="25"/>
      <c r="E238" s="25"/>
      <c r="BD238" s="25"/>
      <c r="BE238" s="139"/>
      <c r="BF238" s="139"/>
      <c r="BG238" s="139"/>
      <c r="BH238" s="139"/>
      <c r="BI238" s="139"/>
      <c r="BJ238" s="139"/>
      <c r="BK238" s="139"/>
      <c r="BL238" s="139"/>
      <c r="BM238" s="139"/>
      <c r="BN238" s="139"/>
      <c r="BO238" s="139"/>
      <c r="BP238" s="139"/>
      <c r="BQ238" s="139"/>
      <c r="BR238" s="139"/>
      <c r="BS238" s="139"/>
      <c r="CT238" s="40"/>
    </row>
    <row r="239" spans="1:99" s="43" customFormat="1" ht="10.5" customHeight="1">
      <c r="A239" s="25"/>
      <c r="D239" s="25"/>
      <c r="E239" s="25"/>
      <c r="BD239" s="25"/>
      <c r="BE239" s="139"/>
      <c r="BF239" s="139"/>
      <c r="BG239" s="139"/>
      <c r="BH239" s="139"/>
      <c r="BI239" s="139"/>
      <c r="BJ239" s="139"/>
      <c r="BK239" s="139"/>
      <c r="BL239" s="139"/>
      <c r="BM239" s="139"/>
      <c r="BN239" s="139"/>
      <c r="BO239" s="139"/>
      <c r="BP239" s="139"/>
      <c r="BQ239" s="139"/>
      <c r="BR239" s="139"/>
      <c r="BS239" s="139"/>
      <c r="CT239" s="40"/>
    </row>
    <row r="240" spans="1:99" s="43" customFormat="1" ht="10.5" customHeight="1">
      <c r="A240" s="25"/>
      <c r="D240" s="25"/>
      <c r="E240" s="25"/>
      <c r="BD240" s="25"/>
      <c r="BE240" s="139"/>
      <c r="BF240" s="139"/>
      <c r="BG240" s="139"/>
      <c r="BH240" s="139"/>
      <c r="BI240" s="139"/>
      <c r="BJ240" s="139"/>
      <c r="BK240" s="139"/>
      <c r="BL240" s="139"/>
      <c r="BM240" s="139"/>
      <c r="BN240" s="139"/>
      <c r="BO240" s="139"/>
      <c r="BP240" s="139"/>
      <c r="BQ240" s="139"/>
      <c r="BR240" s="139"/>
      <c r="BS240" s="139"/>
      <c r="CT240" s="40"/>
    </row>
    <row r="241" spans="1:98" s="43" customFormat="1" ht="10.5" customHeight="1">
      <c r="A241" s="25"/>
      <c r="D241" s="25"/>
      <c r="E241" s="25"/>
      <c r="BD241" s="25"/>
      <c r="BE241" s="139"/>
      <c r="BF241" s="139"/>
      <c r="BG241" s="139"/>
      <c r="BH241" s="139"/>
      <c r="BI241" s="139"/>
      <c r="BJ241" s="139"/>
      <c r="BK241" s="139"/>
      <c r="BL241" s="139"/>
      <c r="BM241" s="139"/>
      <c r="BN241" s="139"/>
      <c r="BO241" s="139"/>
      <c r="BP241" s="139"/>
      <c r="BQ241" s="139"/>
      <c r="BR241" s="139"/>
      <c r="BS241" s="139"/>
      <c r="CT241" s="40"/>
    </row>
    <row r="242" spans="1:98" s="43" customFormat="1" ht="10.5" customHeight="1">
      <c r="A242" s="25"/>
      <c r="D242" s="25"/>
      <c r="E242" s="25"/>
      <c r="BD242" s="25"/>
      <c r="BE242" s="139"/>
      <c r="BF242" s="139"/>
      <c r="BG242" s="139"/>
      <c r="BH242" s="139"/>
      <c r="BI242" s="139"/>
      <c r="BJ242" s="139"/>
      <c r="BK242" s="139"/>
      <c r="BL242" s="139"/>
      <c r="BM242" s="139"/>
      <c r="BN242" s="139"/>
      <c r="BO242" s="139"/>
      <c r="BP242" s="139"/>
      <c r="BQ242" s="139"/>
      <c r="BR242" s="139"/>
      <c r="BS242" s="139"/>
      <c r="CT242" s="40"/>
    </row>
    <row r="243" spans="1:98" s="43" customFormat="1" ht="10.5" customHeight="1">
      <c r="A243" s="25"/>
      <c r="D243" s="25"/>
      <c r="E243" s="25"/>
      <c r="BD243" s="25"/>
      <c r="BE243" s="139"/>
      <c r="BF243" s="139"/>
      <c r="BG243" s="139"/>
      <c r="BH243" s="139"/>
      <c r="BI243" s="139"/>
      <c r="BJ243" s="139"/>
      <c r="BK243" s="139"/>
      <c r="BL243" s="139"/>
      <c r="BM243" s="139"/>
      <c r="BN243" s="139"/>
      <c r="BO243" s="139"/>
      <c r="BP243" s="139"/>
      <c r="BQ243" s="139"/>
      <c r="BR243" s="139"/>
      <c r="BS243" s="139"/>
      <c r="CT243" s="40"/>
    </row>
    <row r="244" spans="1:98" s="43" customFormat="1" ht="10.5" customHeight="1">
      <c r="A244" s="25"/>
      <c r="D244" s="25"/>
      <c r="E244" s="25"/>
      <c r="BD244" s="25"/>
      <c r="BE244" s="139"/>
      <c r="BF244" s="139"/>
      <c r="BG244" s="139"/>
      <c r="BH244" s="139"/>
      <c r="BI244" s="139"/>
      <c r="BJ244" s="139"/>
      <c r="BK244" s="139"/>
      <c r="BL244" s="139"/>
      <c r="BM244" s="139"/>
      <c r="BN244" s="139"/>
      <c r="BO244" s="139"/>
      <c r="BP244" s="139"/>
      <c r="BQ244" s="139"/>
      <c r="BR244" s="139"/>
      <c r="BS244" s="139"/>
      <c r="CT244" s="40"/>
    </row>
    <row r="245" spans="1:98" s="43" customFormat="1" ht="10.5" customHeight="1">
      <c r="A245" s="25"/>
      <c r="D245" s="25"/>
      <c r="E245" s="25"/>
      <c r="BD245" s="25"/>
      <c r="BE245" s="139"/>
      <c r="BF245" s="139"/>
      <c r="BG245" s="139"/>
      <c r="BH245" s="139"/>
      <c r="BI245" s="139"/>
      <c r="BJ245" s="139"/>
      <c r="BK245" s="139"/>
      <c r="BL245" s="139"/>
      <c r="BM245" s="139"/>
      <c r="BN245" s="139"/>
      <c r="BO245" s="139"/>
      <c r="BP245" s="139"/>
      <c r="BQ245" s="139"/>
      <c r="BR245" s="139"/>
      <c r="BS245" s="139"/>
      <c r="CT245" s="40"/>
    </row>
    <row r="246" spans="1:98" s="43" customFormat="1" ht="10.5" customHeight="1">
      <c r="A246" s="25"/>
      <c r="D246" s="25"/>
      <c r="E246" s="25"/>
      <c r="BD246" s="25"/>
      <c r="BE246" s="139"/>
      <c r="BF246" s="139"/>
      <c r="BG246" s="139"/>
      <c r="BH246" s="139"/>
      <c r="BI246" s="139"/>
      <c r="BJ246" s="139"/>
      <c r="BK246" s="139"/>
      <c r="BL246" s="139"/>
      <c r="BM246" s="139"/>
      <c r="BN246" s="139"/>
      <c r="BO246" s="139"/>
      <c r="BP246" s="139"/>
      <c r="BQ246" s="139"/>
      <c r="BR246" s="139"/>
      <c r="BS246" s="139"/>
      <c r="CT246" s="40"/>
    </row>
    <row r="247" spans="1:98" s="43" customFormat="1" ht="10.5" customHeight="1">
      <c r="A247" s="25"/>
      <c r="D247" s="25"/>
      <c r="E247" s="25"/>
      <c r="BD247" s="25"/>
      <c r="BE247" s="139"/>
      <c r="BF247" s="139"/>
      <c r="BG247" s="139"/>
      <c r="BH247" s="139"/>
      <c r="BI247" s="139"/>
      <c r="BJ247" s="139"/>
      <c r="BK247" s="139"/>
      <c r="BL247" s="139"/>
      <c r="BM247" s="139"/>
      <c r="BN247" s="139"/>
      <c r="BO247" s="139"/>
      <c r="BP247" s="139"/>
      <c r="BQ247" s="139"/>
      <c r="BR247" s="139"/>
      <c r="BS247" s="139"/>
      <c r="CT247" s="40"/>
    </row>
    <row r="248" spans="1:98" s="43" customFormat="1" ht="10.5" customHeight="1">
      <c r="A248" s="25"/>
      <c r="D248" s="25"/>
      <c r="E248" s="25"/>
      <c r="BD248" s="25"/>
      <c r="BE248" s="139"/>
      <c r="BF248" s="139"/>
      <c r="BG248" s="139"/>
      <c r="BH248" s="139"/>
      <c r="BI248" s="139"/>
      <c r="BJ248" s="139"/>
      <c r="BK248" s="139"/>
      <c r="BL248" s="139"/>
      <c r="BM248" s="139"/>
      <c r="BN248" s="139"/>
      <c r="BO248" s="139"/>
      <c r="BP248" s="139"/>
      <c r="BQ248" s="139"/>
      <c r="BR248" s="139"/>
      <c r="BS248" s="139"/>
      <c r="CT248" s="40"/>
    </row>
    <row r="249" spans="1:98" s="43" customFormat="1" ht="10.5" customHeight="1">
      <c r="A249" s="25"/>
      <c r="D249" s="25"/>
      <c r="E249" s="25"/>
      <c r="BD249" s="25"/>
      <c r="BE249" s="139"/>
      <c r="BF249" s="139"/>
      <c r="BG249" s="139"/>
      <c r="BH249" s="139"/>
      <c r="BI249" s="139"/>
      <c r="BJ249" s="139"/>
      <c r="BK249" s="139"/>
      <c r="BL249" s="139"/>
      <c r="BM249" s="139"/>
      <c r="BN249" s="139"/>
      <c r="BO249" s="139"/>
      <c r="BP249" s="139"/>
      <c r="BQ249" s="139"/>
      <c r="BR249" s="139"/>
      <c r="BS249" s="139"/>
      <c r="CT249" s="40"/>
    </row>
    <row r="250" spans="1:98" s="43" customFormat="1" ht="10.5" customHeight="1">
      <c r="A250" s="25"/>
      <c r="D250" s="25"/>
      <c r="E250" s="25"/>
      <c r="BD250" s="25"/>
      <c r="BE250" s="139"/>
      <c r="BF250" s="139"/>
      <c r="BG250" s="139"/>
      <c r="BH250" s="139"/>
      <c r="BI250" s="139"/>
      <c r="BJ250" s="139"/>
      <c r="BK250" s="139"/>
      <c r="BL250" s="139"/>
      <c r="BM250" s="139"/>
      <c r="BN250" s="139"/>
      <c r="BO250" s="139"/>
      <c r="BP250" s="139"/>
      <c r="BQ250" s="139"/>
      <c r="BR250" s="139"/>
      <c r="BS250" s="139"/>
      <c r="CT250" s="40"/>
    </row>
    <row r="251" spans="1:98" s="43" customFormat="1" ht="10.5" customHeight="1">
      <c r="A251" s="25"/>
      <c r="D251" s="25"/>
      <c r="E251" s="25"/>
      <c r="BD251" s="25"/>
      <c r="BE251" s="139"/>
      <c r="BF251" s="139"/>
      <c r="BG251" s="139"/>
      <c r="BH251" s="139"/>
      <c r="BI251" s="139"/>
      <c r="BJ251" s="139"/>
      <c r="BK251" s="139"/>
      <c r="BL251" s="139"/>
      <c r="BM251" s="139"/>
      <c r="BN251" s="139"/>
      <c r="BO251" s="139"/>
      <c r="BP251" s="139"/>
      <c r="BQ251" s="139"/>
      <c r="BR251" s="139"/>
      <c r="BS251" s="139"/>
      <c r="CT251" s="40"/>
    </row>
    <row r="252" spans="1:98" s="43" customFormat="1" ht="10.5" customHeight="1">
      <c r="A252" s="25"/>
      <c r="D252" s="25"/>
      <c r="E252" s="25"/>
      <c r="BD252" s="25"/>
      <c r="BE252" s="139"/>
      <c r="BF252" s="139"/>
      <c r="BG252" s="139"/>
      <c r="BH252" s="139"/>
      <c r="BI252" s="139"/>
      <c r="BJ252" s="139"/>
      <c r="BK252" s="139"/>
      <c r="BL252" s="139"/>
      <c r="BM252" s="139"/>
      <c r="BN252" s="139"/>
      <c r="BO252" s="139"/>
      <c r="BP252" s="139"/>
      <c r="BQ252" s="139"/>
      <c r="BR252" s="139"/>
      <c r="BS252" s="139"/>
      <c r="CT252" s="40"/>
    </row>
    <row r="253" spans="1:98" s="43" customFormat="1" ht="10.5" customHeight="1">
      <c r="A253" s="25"/>
      <c r="D253" s="25"/>
      <c r="E253" s="25"/>
      <c r="BD253" s="25"/>
      <c r="BE253" s="139"/>
      <c r="BF253" s="139"/>
      <c r="BG253" s="139"/>
      <c r="BH253" s="139"/>
      <c r="BI253" s="139"/>
      <c r="BJ253" s="139"/>
      <c r="BK253" s="139"/>
      <c r="BL253" s="139"/>
      <c r="BM253" s="139"/>
      <c r="BN253" s="139"/>
      <c r="BO253" s="139"/>
      <c r="BP253" s="139"/>
      <c r="BQ253" s="139"/>
      <c r="BR253" s="139"/>
      <c r="BS253" s="139"/>
      <c r="CT253" s="40"/>
    </row>
    <row r="254" spans="1:98" s="43" customFormat="1" ht="10.5" customHeight="1">
      <c r="A254" s="25"/>
      <c r="D254" s="25"/>
      <c r="E254" s="25"/>
      <c r="BD254" s="25"/>
      <c r="BE254" s="139"/>
      <c r="BF254" s="139"/>
      <c r="BG254" s="139"/>
      <c r="BH254" s="139"/>
      <c r="BI254" s="139"/>
      <c r="BJ254" s="139"/>
      <c r="BK254" s="139"/>
      <c r="BL254" s="139"/>
      <c r="BM254" s="139"/>
      <c r="BN254" s="139"/>
      <c r="BO254" s="139"/>
      <c r="BP254" s="139"/>
      <c r="BQ254" s="139"/>
      <c r="BR254" s="139"/>
      <c r="BS254" s="139"/>
      <c r="CT254" s="40"/>
    </row>
    <row r="255" spans="1:98" s="43" customFormat="1" ht="10.5" customHeight="1">
      <c r="A255" s="25"/>
      <c r="D255" s="25"/>
      <c r="E255" s="25"/>
      <c r="BD255" s="25"/>
      <c r="BE255" s="139"/>
      <c r="BF255" s="139"/>
      <c r="BG255" s="139"/>
      <c r="BH255" s="139"/>
      <c r="BI255" s="139"/>
      <c r="BJ255" s="139"/>
      <c r="BK255" s="139"/>
      <c r="BL255" s="139"/>
      <c r="BM255" s="139"/>
      <c r="BN255" s="139"/>
      <c r="BO255" s="139"/>
      <c r="BP255" s="139"/>
      <c r="BQ255" s="139"/>
      <c r="BR255" s="139"/>
      <c r="BS255" s="139"/>
      <c r="CT255" s="40"/>
    </row>
    <row r="256" spans="1:98" s="43" customFormat="1" ht="10.5" customHeight="1">
      <c r="A256" s="25"/>
      <c r="D256" s="25"/>
      <c r="E256" s="25"/>
      <c r="BD256" s="25"/>
      <c r="BE256" s="139"/>
      <c r="BF256" s="139"/>
      <c r="BG256" s="139"/>
      <c r="BH256" s="139"/>
      <c r="BI256" s="139"/>
      <c r="BJ256" s="139"/>
      <c r="BK256" s="139"/>
      <c r="BL256" s="139"/>
      <c r="BM256" s="139"/>
      <c r="BN256" s="139"/>
      <c r="BO256" s="139"/>
      <c r="BP256" s="139"/>
      <c r="BQ256" s="139"/>
      <c r="BR256" s="139"/>
      <c r="BS256" s="139"/>
      <c r="CT256" s="40"/>
    </row>
    <row r="257" spans="1:98" s="43" customFormat="1" ht="10.5" customHeight="1">
      <c r="A257" s="25"/>
      <c r="D257" s="25"/>
      <c r="E257" s="25"/>
      <c r="BD257" s="25"/>
      <c r="BE257" s="139"/>
      <c r="BF257" s="139"/>
      <c r="BG257" s="139"/>
      <c r="BH257" s="139"/>
      <c r="BI257" s="139"/>
      <c r="BJ257" s="139"/>
      <c r="BK257" s="139"/>
      <c r="BL257" s="139"/>
      <c r="BM257" s="139"/>
      <c r="BN257" s="139"/>
      <c r="BO257" s="139"/>
      <c r="BP257" s="139"/>
      <c r="BQ257" s="139"/>
      <c r="BR257" s="139"/>
      <c r="BS257" s="139"/>
      <c r="CT257" s="40"/>
    </row>
    <row r="258" spans="1:98" s="43" customFormat="1" ht="10.5" customHeight="1">
      <c r="A258" s="25"/>
      <c r="D258" s="25"/>
      <c r="E258" s="25"/>
      <c r="BD258" s="25"/>
      <c r="BE258" s="139"/>
      <c r="BF258" s="139"/>
      <c r="BG258" s="139"/>
      <c r="BH258" s="139"/>
      <c r="BI258" s="139"/>
      <c r="BJ258" s="139"/>
      <c r="BK258" s="139"/>
      <c r="BL258" s="139"/>
      <c r="BM258" s="139"/>
      <c r="BN258" s="139"/>
      <c r="BO258" s="139"/>
      <c r="BP258" s="139"/>
      <c r="BQ258" s="139"/>
      <c r="BR258" s="139"/>
      <c r="BS258" s="139"/>
      <c r="CT258" s="40"/>
    </row>
    <row r="259" spans="1:98" s="43" customFormat="1" ht="10.5" customHeight="1">
      <c r="A259" s="25"/>
      <c r="D259" s="25"/>
      <c r="E259" s="25"/>
      <c r="BD259" s="25"/>
      <c r="BE259" s="139"/>
      <c r="BF259" s="139"/>
      <c r="BG259" s="139"/>
      <c r="BH259" s="139"/>
      <c r="BI259" s="139"/>
      <c r="BJ259" s="139"/>
      <c r="BK259" s="139"/>
      <c r="BL259" s="139"/>
      <c r="BM259" s="139"/>
      <c r="BN259" s="139"/>
      <c r="BO259" s="139"/>
      <c r="BP259" s="139"/>
      <c r="BQ259" s="139"/>
      <c r="BR259" s="139"/>
      <c r="BS259" s="139"/>
      <c r="CT259" s="40"/>
    </row>
    <row r="260" spans="1:98" s="43" customFormat="1" ht="10.5" customHeight="1">
      <c r="A260" s="25"/>
      <c r="D260" s="25"/>
      <c r="E260" s="25"/>
      <c r="BD260" s="25"/>
      <c r="BE260" s="139"/>
      <c r="BF260" s="139"/>
      <c r="BG260" s="139"/>
      <c r="BH260" s="139"/>
      <c r="BI260" s="139"/>
      <c r="BJ260" s="139"/>
      <c r="BK260" s="139"/>
      <c r="BL260" s="139"/>
      <c r="BM260" s="139"/>
      <c r="BN260" s="139"/>
      <c r="BO260" s="139"/>
      <c r="BP260" s="139"/>
      <c r="BQ260" s="139"/>
      <c r="BR260" s="139"/>
      <c r="BS260" s="139"/>
      <c r="CT260" s="40"/>
    </row>
    <row r="261" spans="1:98" s="43" customFormat="1" ht="10.5" customHeight="1">
      <c r="A261" s="25"/>
      <c r="D261" s="25"/>
      <c r="E261" s="25"/>
      <c r="BD261" s="25"/>
      <c r="BE261" s="139"/>
      <c r="BF261" s="139"/>
      <c r="BG261" s="139"/>
      <c r="BH261" s="139"/>
      <c r="BI261" s="139"/>
      <c r="BJ261" s="139"/>
      <c r="BK261" s="139"/>
      <c r="BL261" s="139"/>
      <c r="BM261" s="139"/>
      <c r="BN261" s="139"/>
      <c r="BO261" s="139"/>
      <c r="BP261" s="139"/>
      <c r="BQ261" s="139"/>
      <c r="BR261" s="139"/>
      <c r="BS261" s="139"/>
      <c r="CT261" s="40"/>
    </row>
    <row r="262" spans="1:98" s="43" customFormat="1" ht="10.5" customHeight="1">
      <c r="A262" s="25"/>
      <c r="D262" s="25"/>
      <c r="E262" s="25"/>
      <c r="BD262" s="25"/>
      <c r="BE262" s="139"/>
      <c r="BF262" s="139"/>
      <c r="BG262" s="139"/>
      <c r="BH262" s="139"/>
      <c r="BI262" s="139"/>
      <c r="BJ262" s="139"/>
      <c r="BK262" s="139"/>
      <c r="BL262" s="139"/>
      <c r="BM262" s="139"/>
      <c r="BN262" s="139"/>
      <c r="BO262" s="139"/>
      <c r="BP262" s="139"/>
      <c r="BQ262" s="139"/>
      <c r="BR262" s="139"/>
      <c r="BS262" s="139"/>
      <c r="CT262" s="40"/>
    </row>
    <row r="263" spans="1:98" s="43" customFormat="1" ht="10.5" customHeight="1">
      <c r="A263" s="25"/>
      <c r="D263" s="25"/>
      <c r="E263" s="25"/>
      <c r="BD263" s="25"/>
      <c r="BE263" s="139"/>
      <c r="BF263" s="139"/>
      <c r="BG263" s="139"/>
      <c r="BH263" s="139"/>
      <c r="BI263" s="139"/>
      <c r="BJ263" s="139"/>
      <c r="BK263" s="139"/>
      <c r="BL263" s="139"/>
      <c r="BM263" s="139"/>
      <c r="BN263" s="139"/>
      <c r="BO263" s="139"/>
      <c r="BP263" s="139"/>
      <c r="BQ263" s="139"/>
      <c r="BR263" s="139"/>
      <c r="BS263" s="139"/>
      <c r="CT263" s="40"/>
    </row>
    <row r="264" spans="1:98" s="43" customFormat="1" ht="10.5" customHeight="1">
      <c r="A264" s="25"/>
      <c r="D264" s="25"/>
      <c r="E264" s="25"/>
      <c r="BD264" s="25"/>
      <c r="BE264" s="139"/>
      <c r="BF264" s="139"/>
      <c r="BG264" s="139"/>
      <c r="BH264" s="139"/>
      <c r="BI264" s="139"/>
      <c r="BJ264" s="139"/>
      <c r="BK264" s="139"/>
      <c r="BL264" s="139"/>
      <c r="BM264" s="139"/>
      <c r="BN264" s="139"/>
      <c r="BO264" s="139"/>
      <c r="BP264" s="139"/>
      <c r="BQ264" s="139"/>
      <c r="BR264" s="139"/>
      <c r="BS264" s="139"/>
      <c r="CT264" s="40"/>
    </row>
    <row r="265" spans="1:98" s="43" customFormat="1" ht="10.5" customHeight="1">
      <c r="A265" s="25"/>
      <c r="D265" s="25"/>
      <c r="E265" s="25"/>
      <c r="BD265" s="25"/>
      <c r="BE265" s="139"/>
      <c r="BF265" s="139"/>
      <c r="BG265" s="139"/>
      <c r="BH265" s="139"/>
      <c r="BI265" s="139"/>
      <c r="BJ265" s="139"/>
      <c r="BK265" s="139"/>
      <c r="BL265" s="139"/>
      <c r="BM265" s="139"/>
      <c r="BN265" s="139"/>
      <c r="BO265" s="139"/>
      <c r="BP265" s="139"/>
      <c r="BQ265" s="139"/>
      <c r="BR265" s="139"/>
      <c r="BS265" s="139"/>
      <c r="CT265" s="40"/>
    </row>
    <row r="266" spans="1:98" s="43" customFormat="1" ht="10.5" customHeight="1">
      <c r="A266" s="25"/>
      <c r="D266" s="25"/>
      <c r="E266" s="25"/>
      <c r="BD266" s="25"/>
      <c r="BE266" s="139"/>
      <c r="BF266" s="139"/>
      <c r="BG266" s="139"/>
      <c r="BH266" s="139"/>
      <c r="BI266" s="139"/>
      <c r="BJ266" s="139"/>
      <c r="BK266" s="139"/>
      <c r="BL266" s="139"/>
      <c r="BM266" s="139"/>
      <c r="BN266" s="139"/>
      <c r="BO266" s="139"/>
      <c r="BP266" s="139"/>
      <c r="BQ266" s="139"/>
      <c r="BR266" s="139"/>
      <c r="BS266" s="139"/>
      <c r="CT266" s="40"/>
    </row>
    <row r="267" spans="1:98" s="43" customFormat="1" ht="10.5" customHeight="1">
      <c r="A267" s="25"/>
      <c r="D267" s="25"/>
      <c r="E267" s="25"/>
      <c r="BD267" s="25"/>
      <c r="BE267" s="139"/>
      <c r="BF267" s="139"/>
      <c r="BG267" s="139"/>
      <c r="BH267" s="139"/>
      <c r="BI267" s="139"/>
      <c r="BJ267" s="139"/>
      <c r="BK267" s="139"/>
      <c r="BL267" s="139"/>
      <c r="BM267" s="139"/>
      <c r="BN267" s="139"/>
      <c r="BO267" s="139"/>
      <c r="BP267" s="139"/>
      <c r="BQ267" s="139"/>
      <c r="BR267" s="139"/>
      <c r="BS267" s="139"/>
      <c r="CT267" s="40"/>
    </row>
    <row r="268" spans="1:98" s="43" customFormat="1" ht="10.5" customHeight="1">
      <c r="A268" s="25"/>
      <c r="D268" s="25"/>
      <c r="E268" s="25"/>
      <c r="BD268" s="25"/>
      <c r="BE268" s="139"/>
      <c r="BF268" s="139"/>
      <c r="BG268" s="139"/>
      <c r="BH268" s="139"/>
      <c r="BI268" s="139"/>
      <c r="BJ268" s="139"/>
      <c r="BK268" s="139"/>
      <c r="BL268" s="139"/>
      <c r="BM268" s="139"/>
      <c r="BN268" s="139"/>
      <c r="BO268" s="139"/>
      <c r="BP268" s="139"/>
      <c r="BQ268" s="139"/>
      <c r="BR268" s="139"/>
      <c r="BS268" s="139"/>
      <c r="CT268" s="40"/>
    </row>
    <row r="269" spans="1:98" s="43" customFormat="1" ht="10.5" customHeight="1">
      <c r="A269" s="25"/>
      <c r="D269" s="25"/>
      <c r="E269" s="25"/>
      <c r="BD269" s="25"/>
      <c r="BE269" s="139"/>
      <c r="BF269" s="139"/>
      <c r="BG269" s="139"/>
      <c r="BH269" s="139"/>
      <c r="BI269" s="139"/>
      <c r="BJ269" s="139"/>
      <c r="BK269" s="139"/>
      <c r="BL269" s="139"/>
      <c r="BM269" s="139"/>
      <c r="BN269" s="139"/>
      <c r="BO269" s="139"/>
      <c r="BP269" s="139"/>
      <c r="BQ269" s="139"/>
      <c r="BR269" s="139"/>
      <c r="BS269" s="139"/>
      <c r="CT269" s="40"/>
    </row>
    <row r="270" spans="1:98" s="43" customFormat="1" ht="10.5" customHeight="1">
      <c r="A270" s="25"/>
      <c r="D270" s="25"/>
      <c r="E270" s="25"/>
      <c r="BD270" s="25"/>
      <c r="BE270" s="139"/>
      <c r="BF270" s="139"/>
      <c r="BG270" s="139"/>
      <c r="BH270" s="139"/>
      <c r="BI270" s="139"/>
      <c r="BJ270" s="139"/>
      <c r="BK270" s="139"/>
      <c r="BL270" s="139"/>
      <c r="BM270" s="139"/>
      <c r="BN270" s="139"/>
      <c r="BO270" s="139"/>
      <c r="BP270" s="139"/>
      <c r="BQ270" s="139"/>
      <c r="BR270" s="139"/>
      <c r="BS270" s="139"/>
      <c r="CT270" s="40"/>
    </row>
    <row r="271" spans="1:98" s="43" customFormat="1" ht="10.5" customHeight="1">
      <c r="A271" s="25"/>
      <c r="D271" s="25"/>
      <c r="E271" s="25"/>
      <c r="BD271" s="25"/>
      <c r="BE271" s="139"/>
      <c r="BF271" s="139"/>
      <c r="BG271" s="139"/>
      <c r="BH271" s="139"/>
      <c r="BI271" s="139"/>
      <c r="BJ271" s="139"/>
      <c r="BK271" s="139"/>
      <c r="BL271" s="139"/>
      <c r="BM271" s="139"/>
      <c r="BN271" s="139"/>
      <c r="BO271" s="139"/>
      <c r="BP271" s="139"/>
      <c r="BQ271" s="139"/>
      <c r="BR271" s="139"/>
      <c r="BS271" s="139"/>
      <c r="CT271" s="40"/>
    </row>
    <row r="272" spans="1:98" s="43" customFormat="1" ht="10.5" customHeight="1">
      <c r="A272" s="25"/>
      <c r="D272" s="25"/>
      <c r="E272" s="25"/>
      <c r="BD272" s="25"/>
      <c r="BE272" s="139"/>
      <c r="BF272" s="139"/>
      <c r="BG272" s="139"/>
      <c r="BH272" s="139"/>
      <c r="BI272" s="139"/>
      <c r="BJ272" s="139"/>
      <c r="BK272" s="139"/>
      <c r="BL272" s="139"/>
      <c r="BM272" s="139"/>
      <c r="BN272" s="139"/>
      <c r="BO272" s="139"/>
      <c r="BP272" s="139"/>
      <c r="BQ272" s="139"/>
      <c r="BR272" s="139"/>
      <c r="BS272" s="139"/>
      <c r="CT272" s="40"/>
    </row>
    <row r="273" spans="1:98" s="43" customFormat="1" ht="10.5" customHeight="1">
      <c r="A273" s="25"/>
      <c r="D273" s="25"/>
      <c r="E273" s="25"/>
      <c r="BD273" s="25"/>
      <c r="BE273" s="139"/>
      <c r="BF273" s="139"/>
      <c r="BG273" s="139"/>
      <c r="BH273" s="139"/>
      <c r="BI273" s="139"/>
      <c r="BJ273" s="139"/>
      <c r="BK273" s="139"/>
      <c r="BL273" s="139"/>
      <c r="BM273" s="139"/>
      <c r="BN273" s="139"/>
      <c r="BO273" s="139"/>
      <c r="BP273" s="139"/>
      <c r="BQ273" s="139"/>
      <c r="BR273" s="139"/>
      <c r="BS273" s="139"/>
      <c r="CT273" s="40"/>
    </row>
    <row r="274" spans="1:98" s="43" customFormat="1" ht="10.5" customHeight="1">
      <c r="A274" s="25"/>
      <c r="D274" s="25"/>
      <c r="E274" s="25"/>
      <c r="BD274" s="25"/>
      <c r="BE274" s="139"/>
      <c r="BF274" s="139"/>
      <c r="BG274" s="139"/>
      <c r="BH274" s="139"/>
      <c r="BI274" s="139"/>
      <c r="BJ274" s="139"/>
      <c r="BK274" s="139"/>
      <c r="BL274" s="139"/>
      <c r="BM274" s="139"/>
      <c r="BN274" s="139"/>
      <c r="BO274" s="139"/>
      <c r="BP274" s="139"/>
      <c r="BQ274" s="139"/>
      <c r="BR274" s="139"/>
      <c r="BS274" s="139"/>
      <c r="CT274" s="40"/>
    </row>
    <row r="275" spans="1:98" s="43" customFormat="1" ht="10.5" customHeight="1">
      <c r="A275" s="25"/>
      <c r="D275" s="25"/>
      <c r="E275" s="25"/>
      <c r="BD275" s="25"/>
      <c r="BE275" s="139"/>
      <c r="BF275" s="139"/>
      <c r="BG275" s="139"/>
      <c r="BH275" s="139"/>
      <c r="BI275" s="139"/>
      <c r="BJ275" s="139"/>
      <c r="BK275" s="139"/>
      <c r="BL275" s="139"/>
      <c r="BM275" s="139"/>
      <c r="BN275" s="139"/>
      <c r="BO275" s="139"/>
      <c r="BP275" s="139"/>
      <c r="BQ275" s="139"/>
      <c r="BR275" s="139"/>
      <c r="BS275" s="139"/>
      <c r="CT275" s="40"/>
    </row>
    <row r="276" spans="1:98" s="43" customFormat="1" ht="10.5" customHeight="1">
      <c r="A276" s="25"/>
      <c r="D276" s="25"/>
      <c r="E276" s="25"/>
      <c r="BD276" s="25"/>
      <c r="BE276" s="139"/>
      <c r="BF276" s="139"/>
      <c r="BG276" s="139"/>
      <c r="BH276" s="139"/>
      <c r="BI276" s="139"/>
      <c r="BJ276" s="139"/>
      <c r="BK276" s="139"/>
      <c r="BL276" s="139"/>
      <c r="BM276" s="139"/>
      <c r="BN276" s="139"/>
      <c r="BO276" s="139"/>
      <c r="BP276" s="139"/>
      <c r="BQ276" s="139"/>
      <c r="BR276" s="139"/>
      <c r="BS276" s="139"/>
      <c r="CT276" s="40"/>
    </row>
    <row r="277" spans="1:98" s="43" customFormat="1" ht="10.5" customHeight="1">
      <c r="A277" s="25"/>
      <c r="D277" s="25"/>
      <c r="E277" s="25"/>
      <c r="BD277" s="25"/>
      <c r="BE277" s="139"/>
      <c r="BF277" s="139"/>
      <c r="BG277" s="139"/>
      <c r="BH277" s="139"/>
      <c r="BI277" s="139"/>
      <c r="BJ277" s="139"/>
      <c r="BK277" s="139"/>
      <c r="BL277" s="139"/>
      <c r="BM277" s="139"/>
      <c r="BN277" s="139"/>
      <c r="BO277" s="139"/>
      <c r="BP277" s="139"/>
      <c r="BQ277" s="139"/>
      <c r="BR277" s="139"/>
      <c r="BS277" s="139"/>
      <c r="CT277" s="40"/>
    </row>
    <row r="278" spans="1:98" s="43" customFormat="1" ht="10.5" customHeight="1">
      <c r="A278" s="25"/>
      <c r="D278" s="25"/>
      <c r="E278" s="25"/>
      <c r="BD278" s="25"/>
      <c r="BE278" s="139"/>
      <c r="BF278" s="139"/>
      <c r="BG278" s="139"/>
      <c r="BH278" s="139"/>
      <c r="BI278" s="139"/>
      <c r="BJ278" s="139"/>
      <c r="BK278" s="139"/>
      <c r="BL278" s="139"/>
      <c r="BM278" s="139"/>
      <c r="BN278" s="139"/>
      <c r="BO278" s="139"/>
      <c r="BP278" s="139"/>
      <c r="BQ278" s="139"/>
      <c r="BR278" s="139"/>
      <c r="BS278" s="139"/>
      <c r="CT278" s="40"/>
    </row>
    <row r="279" spans="1:98" s="43" customFormat="1" ht="10.5" customHeight="1">
      <c r="A279" s="25"/>
      <c r="D279" s="25"/>
      <c r="E279" s="25"/>
      <c r="BD279" s="25"/>
      <c r="BE279" s="139"/>
      <c r="BF279" s="139"/>
      <c r="BG279" s="139"/>
      <c r="BH279" s="139"/>
      <c r="BI279" s="139"/>
      <c r="BJ279" s="139"/>
      <c r="BK279" s="139"/>
      <c r="BL279" s="139"/>
      <c r="BM279" s="139"/>
      <c r="BN279" s="139"/>
      <c r="BO279" s="139"/>
      <c r="BP279" s="139"/>
      <c r="BQ279" s="139"/>
      <c r="BR279" s="139"/>
      <c r="BS279" s="139"/>
      <c r="CT279" s="40"/>
    </row>
    <row r="280" spans="1:98" s="43" customFormat="1" ht="10.5" customHeight="1">
      <c r="A280" s="25"/>
      <c r="D280" s="25"/>
      <c r="E280" s="25"/>
      <c r="BD280" s="25"/>
      <c r="BE280" s="139"/>
      <c r="BF280" s="139"/>
      <c r="BG280" s="139"/>
      <c r="BH280" s="139"/>
      <c r="BI280" s="139"/>
      <c r="BJ280" s="139"/>
      <c r="BK280" s="139"/>
      <c r="BL280" s="139"/>
      <c r="BM280" s="139"/>
      <c r="BN280" s="139"/>
      <c r="BO280" s="139"/>
      <c r="BP280" s="139"/>
      <c r="BQ280" s="139"/>
      <c r="BR280" s="139"/>
      <c r="BS280" s="139"/>
      <c r="CT280" s="40"/>
    </row>
    <row r="281" spans="1:98" s="43" customFormat="1" ht="10.5" customHeight="1">
      <c r="A281" s="25"/>
      <c r="D281" s="25"/>
      <c r="E281" s="25"/>
      <c r="BD281" s="25"/>
      <c r="BE281" s="139"/>
      <c r="BF281" s="139"/>
      <c r="BG281" s="139"/>
      <c r="BH281" s="139"/>
      <c r="BI281" s="139"/>
      <c r="BJ281" s="139"/>
      <c r="BK281" s="139"/>
      <c r="BL281" s="139"/>
      <c r="BM281" s="139"/>
      <c r="BN281" s="139"/>
      <c r="BO281" s="139"/>
      <c r="BP281" s="139"/>
      <c r="BQ281" s="139"/>
      <c r="BR281" s="139"/>
      <c r="BS281" s="139"/>
      <c r="CT281" s="40"/>
    </row>
    <row r="282" spans="1:98" s="43" customFormat="1" ht="10.5" customHeight="1">
      <c r="A282" s="25"/>
      <c r="D282" s="25"/>
      <c r="E282" s="25"/>
      <c r="BD282" s="25"/>
      <c r="BE282" s="139"/>
      <c r="BF282" s="139"/>
      <c r="BG282" s="139"/>
      <c r="BH282" s="139"/>
      <c r="BI282" s="139"/>
      <c r="BJ282" s="139"/>
      <c r="BK282" s="139"/>
      <c r="BL282" s="139"/>
      <c r="BM282" s="139"/>
      <c r="BN282" s="139"/>
      <c r="BO282" s="139"/>
      <c r="BP282" s="139"/>
      <c r="BQ282" s="139"/>
      <c r="BR282" s="139"/>
      <c r="BS282" s="139"/>
      <c r="CT282" s="40"/>
    </row>
    <row r="283" spans="1:98" s="43" customFormat="1" ht="10.5" customHeight="1">
      <c r="A283" s="25"/>
      <c r="D283" s="25"/>
      <c r="E283" s="25"/>
      <c r="BD283" s="25"/>
      <c r="BE283" s="139"/>
      <c r="BF283" s="139"/>
      <c r="BG283" s="139"/>
      <c r="BH283" s="139"/>
      <c r="BI283" s="139"/>
      <c r="BJ283" s="139"/>
      <c r="BK283" s="139"/>
      <c r="BL283" s="139"/>
      <c r="BM283" s="139"/>
      <c r="BN283" s="139"/>
      <c r="BO283" s="139"/>
      <c r="BP283" s="139"/>
      <c r="BQ283" s="139"/>
      <c r="BR283" s="139"/>
      <c r="BS283" s="139"/>
      <c r="CT283" s="40"/>
    </row>
    <row r="284" spans="1:98" s="43" customFormat="1" ht="10.5" customHeight="1">
      <c r="A284" s="25"/>
      <c r="D284" s="25"/>
      <c r="E284" s="25"/>
      <c r="BD284" s="25"/>
      <c r="BE284" s="139"/>
      <c r="BF284" s="139"/>
      <c r="BG284" s="139"/>
      <c r="BH284" s="139"/>
      <c r="BI284" s="139"/>
      <c r="BJ284" s="139"/>
      <c r="BK284" s="139"/>
      <c r="BL284" s="139"/>
      <c r="BM284" s="139"/>
      <c r="BN284" s="139"/>
      <c r="BO284" s="139"/>
      <c r="BP284" s="139"/>
      <c r="BQ284" s="139"/>
      <c r="BR284" s="139"/>
      <c r="BS284" s="139"/>
      <c r="CT284" s="40"/>
    </row>
    <row r="285" spans="1:98" s="43" customFormat="1" ht="10.5" customHeight="1">
      <c r="A285" s="25"/>
      <c r="D285" s="25"/>
      <c r="E285" s="25"/>
      <c r="BD285" s="25"/>
      <c r="BE285" s="139"/>
      <c r="BF285" s="139"/>
      <c r="BG285" s="139"/>
      <c r="BH285" s="139"/>
      <c r="BI285" s="139"/>
      <c r="BJ285" s="139"/>
      <c r="BK285" s="139"/>
      <c r="BL285" s="139"/>
      <c r="BM285" s="139"/>
      <c r="BN285" s="139"/>
      <c r="BO285" s="139"/>
      <c r="BP285" s="139"/>
      <c r="BQ285" s="139"/>
      <c r="BR285" s="139"/>
      <c r="BS285" s="139"/>
      <c r="CT285" s="40"/>
    </row>
    <row r="286" spans="1:98" s="43" customFormat="1" ht="10.5" customHeight="1">
      <c r="A286" s="25"/>
      <c r="D286" s="25"/>
      <c r="E286" s="25"/>
      <c r="BD286" s="25"/>
      <c r="BE286" s="139"/>
      <c r="BF286" s="139"/>
      <c r="BG286" s="139"/>
      <c r="BH286" s="139"/>
      <c r="BI286" s="139"/>
      <c r="BJ286" s="139"/>
      <c r="BK286" s="139"/>
      <c r="BL286" s="139"/>
      <c r="BM286" s="139"/>
      <c r="BN286" s="139"/>
      <c r="BO286" s="139"/>
      <c r="BP286" s="139"/>
      <c r="BQ286" s="139"/>
      <c r="BR286" s="139"/>
      <c r="BS286" s="139"/>
      <c r="CT286" s="40"/>
    </row>
    <row r="287" spans="1:98" s="43" customFormat="1" ht="10.5" customHeight="1">
      <c r="A287" s="25"/>
      <c r="D287" s="25"/>
      <c r="E287" s="25"/>
      <c r="BD287" s="25"/>
      <c r="BE287" s="139"/>
      <c r="BF287" s="139"/>
      <c r="BG287" s="139"/>
      <c r="BH287" s="139"/>
      <c r="BI287" s="139"/>
      <c r="BJ287" s="139"/>
      <c r="BK287" s="139"/>
      <c r="BL287" s="139"/>
      <c r="BM287" s="139"/>
      <c r="BN287" s="139"/>
      <c r="BO287" s="139"/>
      <c r="BP287" s="139"/>
      <c r="BQ287" s="139"/>
      <c r="BR287" s="139"/>
      <c r="BS287" s="139"/>
      <c r="CT287" s="40"/>
    </row>
    <row r="288" spans="1:98" s="43" customFormat="1" ht="10.5" customHeight="1">
      <c r="A288" s="25"/>
      <c r="D288" s="25"/>
      <c r="E288" s="25"/>
      <c r="BD288" s="25"/>
      <c r="BE288" s="139"/>
      <c r="BF288" s="139"/>
      <c r="BG288" s="139"/>
      <c r="BH288" s="139"/>
      <c r="BI288" s="139"/>
      <c r="BJ288" s="139"/>
      <c r="BK288" s="139"/>
      <c r="BL288" s="139"/>
      <c r="BM288" s="139"/>
      <c r="BN288" s="139"/>
      <c r="BO288" s="139"/>
      <c r="BP288" s="139"/>
      <c r="BQ288" s="139"/>
      <c r="BR288" s="139"/>
      <c r="BS288" s="139"/>
      <c r="CT288" s="40"/>
    </row>
    <row r="289" spans="1:71" s="43" customFormat="1" ht="10.5" customHeight="1">
      <c r="A289" s="25"/>
      <c r="D289" s="25"/>
      <c r="E289" s="25"/>
      <c r="BD289" s="25"/>
      <c r="BE289" s="139"/>
      <c r="BF289" s="139"/>
      <c r="BG289" s="139"/>
      <c r="BH289" s="139"/>
      <c r="BI289" s="139"/>
      <c r="BJ289" s="139"/>
      <c r="BK289" s="139"/>
      <c r="BL289" s="139"/>
      <c r="BM289" s="139"/>
      <c r="BN289" s="139"/>
      <c r="BO289" s="139"/>
      <c r="BP289" s="139"/>
      <c r="BQ289" s="139"/>
      <c r="BR289" s="139"/>
      <c r="BS289" s="139"/>
    </row>
  </sheetData>
  <sortState xmlns:xlrd2="http://schemas.microsoft.com/office/spreadsheetml/2017/richdata2" ref="A134:OS207">
    <sortCondition ref="CU134:CU207"/>
  </sortState>
  <conditionalFormatting sqref="CT235:CT288 CO5:CU234">
    <cfRule type="cellIs" dxfId="3" priority="17" operator="equal">
      <formula>"Fail"</formula>
    </cfRule>
    <cfRule type="cellIs" dxfId="2" priority="18" operator="equal">
      <formula>"Pass"</formula>
    </cfRule>
  </conditionalFormatting>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L41"/>
  <sheetViews>
    <sheetView workbookViewId="0">
      <pane xSplit="1" ySplit="3" topLeftCell="B4" activePane="bottomRight" state="frozen"/>
      <selection pane="topRight" activeCell="B1" sqref="B1"/>
      <selection pane="bottomLeft" activeCell="A3" sqref="A3"/>
      <selection pane="bottomRight" sqref="A1:A2"/>
    </sheetView>
  </sheetViews>
  <sheetFormatPr defaultColWidth="8.77734375" defaultRowHeight="14.4"/>
  <cols>
    <col min="1" max="1" width="7.77734375" style="105" bestFit="1" customWidth="1"/>
    <col min="2" max="2" width="13.44140625" style="105" customWidth="1"/>
    <col min="3" max="3" width="9.33203125" style="109" customWidth="1"/>
    <col min="4" max="4" width="7.109375" style="102" customWidth="1"/>
    <col min="5" max="5" width="8.109375" style="104" customWidth="1"/>
    <col min="6" max="6" width="9.33203125" style="109" customWidth="1"/>
    <col min="7" max="7" width="7.77734375" style="102" customWidth="1"/>
    <col min="8" max="8" width="7.109375" style="102" customWidth="1"/>
    <col min="9" max="9" width="9.33203125" style="109" customWidth="1"/>
    <col min="10" max="10" width="7.109375" style="102" customWidth="1"/>
    <col min="11" max="11" width="7.6640625" style="102" customWidth="1"/>
    <col min="12" max="12" width="9.33203125" style="109" customWidth="1"/>
    <col min="13" max="14" width="7.109375" style="102" customWidth="1"/>
    <col min="15" max="15" width="9.33203125" style="109" customWidth="1"/>
    <col min="16" max="16" width="7.109375" style="102" customWidth="1"/>
    <col min="17" max="17" width="7.44140625" style="102" customWidth="1"/>
    <col min="18" max="18" width="9.33203125" style="109" customWidth="1"/>
    <col min="19" max="19" width="7.109375" style="102" customWidth="1"/>
    <col min="20" max="20" width="7.6640625" style="102" customWidth="1"/>
    <col min="21" max="21" width="9.33203125" style="109" customWidth="1"/>
    <col min="22" max="22" width="7.109375" style="102" customWidth="1"/>
    <col min="23" max="23" width="8.33203125" style="102" customWidth="1"/>
    <col min="24" max="24" width="9.33203125" style="109" customWidth="1"/>
    <col min="25" max="25" width="7.109375" style="102" customWidth="1"/>
    <col min="26" max="26" width="7.6640625" style="102" customWidth="1"/>
    <col min="27" max="27" width="9.33203125" style="109" customWidth="1"/>
    <col min="28" max="28" width="7.109375" style="102" customWidth="1"/>
    <col min="29" max="29" width="7.77734375" style="102" customWidth="1"/>
    <col min="30" max="30" width="9.33203125" style="109" customWidth="1"/>
    <col min="31" max="31" width="7.109375" style="102" customWidth="1"/>
    <col min="32" max="32" width="8" style="102" customWidth="1"/>
    <col min="33" max="33" width="9.33203125" style="109" customWidth="1"/>
    <col min="34" max="34" width="7.109375" style="102" customWidth="1"/>
    <col min="35" max="35" width="7.77734375" style="102" customWidth="1"/>
    <col min="36" max="36" width="9.33203125" style="109" customWidth="1"/>
    <col min="37" max="37" width="7.109375" style="102" customWidth="1"/>
    <col min="38" max="38" width="7.6640625" style="102" customWidth="1"/>
    <col min="39" max="39" width="6" style="102" bestFit="1" customWidth="1"/>
    <col min="40" max="41" width="6" style="102" customWidth="1"/>
    <col min="42" max="42" width="6.109375" style="102" bestFit="1" customWidth="1"/>
    <col min="43" max="50" width="6.6640625" style="102" customWidth="1"/>
    <col min="51" max="51" width="8.77734375" style="102"/>
    <col min="52" max="52" width="4.44140625" style="102" customWidth="1"/>
    <col min="53" max="92" width="9.33203125" style="102" customWidth="1"/>
    <col min="93" max="94" width="10.44140625" style="102" customWidth="1"/>
    <col min="95" max="101" width="9.33203125" style="102" customWidth="1"/>
    <col min="102" max="103" width="10.44140625" style="102" customWidth="1"/>
    <col min="104" max="110" width="9.33203125" style="102" customWidth="1"/>
    <col min="111" max="112" width="10.44140625" style="102" customWidth="1"/>
    <col min="113" max="119" width="9.33203125" style="102" customWidth="1"/>
    <col min="120" max="121" width="10.44140625" style="102" customWidth="1"/>
    <col min="122" max="124" width="9.33203125" style="102" customWidth="1"/>
    <col min="125" max="16384" width="8.77734375" style="102"/>
  </cols>
  <sheetData>
    <row r="1" spans="1:38">
      <c r="A1" s="155" t="s">
        <v>691</v>
      </c>
    </row>
    <row r="2" spans="1:38">
      <c r="A2" s="155" t="s">
        <v>692</v>
      </c>
    </row>
    <row r="3" spans="1:38" s="96" customFormat="1">
      <c r="A3" s="107" t="s">
        <v>620</v>
      </c>
      <c r="B3" s="107" t="s">
        <v>663</v>
      </c>
      <c r="C3" s="109" t="s">
        <v>334</v>
      </c>
      <c r="D3" s="96" t="s">
        <v>666</v>
      </c>
      <c r="E3" s="108" t="s">
        <v>667</v>
      </c>
      <c r="F3" s="109" t="s">
        <v>676</v>
      </c>
      <c r="G3" s="96" t="s">
        <v>666</v>
      </c>
      <c r="H3" s="96" t="s">
        <v>667</v>
      </c>
      <c r="I3" s="109" t="s">
        <v>664</v>
      </c>
      <c r="J3" s="96" t="s">
        <v>666</v>
      </c>
      <c r="K3" s="96" t="s">
        <v>667</v>
      </c>
      <c r="L3" s="109" t="s">
        <v>665</v>
      </c>
      <c r="M3" s="96" t="s">
        <v>666</v>
      </c>
      <c r="N3" s="96" t="s">
        <v>667</v>
      </c>
      <c r="O3" s="109" t="s">
        <v>668</v>
      </c>
      <c r="P3" s="96" t="s">
        <v>666</v>
      </c>
      <c r="Q3" s="96" t="s">
        <v>667</v>
      </c>
      <c r="R3" s="109" t="s">
        <v>247</v>
      </c>
      <c r="S3" s="96" t="s">
        <v>666</v>
      </c>
      <c r="T3" s="96" t="s">
        <v>667</v>
      </c>
      <c r="U3" s="109" t="s">
        <v>257</v>
      </c>
      <c r="V3" s="96" t="s">
        <v>666</v>
      </c>
      <c r="W3" s="96" t="s">
        <v>667</v>
      </c>
      <c r="X3" s="109" t="s">
        <v>258</v>
      </c>
      <c r="Y3" s="96" t="s">
        <v>666</v>
      </c>
      <c r="Z3" s="96" t="s">
        <v>667</v>
      </c>
      <c r="AA3" s="109" t="s">
        <v>669</v>
      </c>
      <c r="AB3" s="96" t="s">
        <v>666</v>
      </c>
      <c r="AC3" s="96" t="s">
        <v>667</v>
      </c>
      <c r="AD3" s="109" t="s">
        <v>243</v>
      </c>
      <c r="AE3" s="96" t="s">
        <v>666</v>
      </c>
      <c r="AF3" s="96" t="s">
        <v>667</v>
      </c>
      <c r="AG3" s="109" t="s">
        <v>248</v>
      </c>
      <c r="AH3" s="96" t="s">
        <v>666</v>
      </c>
      <c r="AI3" s="96" t="s">
        <v>667</v>
      </c>
      <c r="AJ3" s="109" t="s">
        <v>333</v>
      </c>
      <c r="AK3" s="96" t="s">
        <v>666</v>
      </c>
      <c r="AL3" s="96" t="s">
        <v>667</v>
      </c>
    </row>
    <row r="4" spans="1:38" ht="15.6">
      <c r="A4" s="105">
        <v>1</v>
      </c>
      <c r="B4" s="106" t="s">
        <v>672</v>
      </c>
      <c r="C4" s="109">
        <v>-736.71699999999998</v>
      </c>
      <c r="D4" s="102">
        <v>111.669</v>
      </c>
      <c r="E4" s="103">
        <v>1.1599999999999999E-9</v>
      </c>
      <c r="L4" s="109">
        <v>288.733</v>
      </c>
      <c r="M4" s="102">
        <v>27.704000000000001</v>
      </c>
      <c r="N4" s="102" t="s">
        <v>670</v>
      </c>
      <c r="O4" s="109">
        <v>56.536000000000001</v>
      </c>
      <c r="P4" s="102">
        <v>14.651</v>
      </c>
      <c r="Q4" s="102">
        <v>1.84E-4</v>
      </c>
      <c r="R4" s="109">
        <v>27.169</v>
      </c>
      <c r="S4" s="102">
        <v>9.3330000000000002</v>
      </c>
      <c r="T4" s="102">
        <v>4.287E-3</v>
      </c>
      <c r="U4" s="109">
        <v>62.664999999999999</v>
      </c>
      <c r="V4" s="102">
        <v>13.169</v>
      </c>
      <c r="W4" s="103">
        <v>5.4500000000000003E-6</v>
      </c>
      <c r="X4" s="109">
        <v>34.814</v>
      </c>
      <c r="Y4" s="102">
        <v>9.5939999999999994</v>
      </c>
      <c r="Z4" s="102">
        <v>4.1899999999999999E-4</v>
      </c>
      <c r="AD4" s="109">
        <v>83.989000000000004</v>
      </c>
      <c r="AE4" s="102">
        <v>19.98</v>
      </c>
      <c r="AF4" s="103">
        <v>5.0500000000000001E-5</v>
      </c>
      <c r="AG4" s="109">
        <v>44.225000000000001</v>
      </c>
      <c r="AH4" s="102">
        <v>9.3770000000000007</v>
      </c>
      <c r="AI4" s="103">
        <v>6.5030000000000002E-6</v>
      </c>
      <c r="AJ4" s="109">
        <v>14.048999999999999</v>
      </c>
      <c r="AK4" s="102">
        <v>5.0510000000000002</v>
      </c>
      <c r="AL4" s="102">
        <v>6.2769999999999996E-3</v>
      </c>
    </row>
    <row r="5" spans="1:38" ht="15.6">
      <c r="A5" s="105">
        <v>2</v>
      </c>
      <c r="B5" s="106" t="s">
        <v>672</v>
      </c>
      <c r="C5" s="109">
        <v>-399.98910000000001</v>
      </c>
      <c r="D5" s="102">
        <v>42.283099999999997</v>
      </c>
      <c r="E5" s="103">
        <v>2.7400000000000001E-16</v>
      </c>
      <c r="L5" s="109">
        <v>212.94630000000001</v>
      </c>
      <c r="M5" s="102">
        <v>16.873699999999999</v>
      </c>
      <c r="N5" s="102" t="s">
        <v>670</v>
      </c>
      <c r="O5" s="109">
        <v>11.7464</v>
      </c>
      <c r="P5" s="102">
        <v>3.5223</v>
      </c>
      <c r="Q5" s="102">
        <v>1.1299999999999999E-3</v>
      </c>
      <c r="U5" s="109">
        <v>23.565300000000001</v>
      </c>
      <c r="V5" s="102">
        <v>2.8603999999999998</v>
      </c>
      <c r="W5" s="103">
        <v>2.1800000000000001E-13</v>
      </c>
      <c r="X5" s="109">
        <v>6.8467000000000002</v>
      </c>
      <c r="Y5" s="102">
        <v>0.92010000000000003</v>
      </c>
      <c r="Z5" s="103">
        <v>1.5E-11</v>
      </c>
      <c r="AD5" s="109">
        <v>24.7743</v>
      </c>
      <c r="AE5" s="102">
        <v>5.7930000000000001</v>
      </c>
      <c r="AF5" s="103">
        <v>3.7700000000000002E-5</v>
      </c>
      <c r="AG5" s="109">
        <v>24.439900000000002</v>
      </c>
      <c r="AH5" s="102">
        <v>6.0324999999999998</v>
      </c>
      <c r="AI5" s="103">
        <v>8.9499999999999994E-5</v>
      </c>
    </row>
    <row r="6" spans="1:38" ht="15.6">
      <c r="A6" s="105">
        <v>3</v>
      </c>
      <c r="B6" s="106" t="s">
        <v>672</v>
      </c>
      <c r="C6" s="109">
        <v>-228</v>
      </c>
      <c r="D6" s="102">
        <v>14.1</v>
      </c>
      <c r="E6" s="102" t="s">
        <v>670</v>
      </c>
      <c r="F6" s="110">
        <v>1.065E-2</v>
      </c>
      <c r="G6" s="103">
        <v>4.6979999999999999E-3</v>
      </c>
      <c r="H6" s="102">
        <v>2.5100000000000001E-2</v>
      </c>
      <c r="L6" s="109">
        <v>165</v>
      </c>
      <c r="M6" s="102">
        <v>7.9539999999999997</v>
      </c>
      <c r="N6" s="111" t="s">
        <v>670</v>
      </c>
      <c r="R6" s="109">
        <v>-7.2190000000000003</v>
      </c>
      <c r="S6" s="102">
        <v>0.68840000000000001</v>
      </c>
      <c r="T6" s="111" t="s">
        <v>670</v>
      </c>
    </row>
    <row r="7" spans="1:38" ht="15.6">
      <c r="A7" s="105">
        <v>4</v>
      </c>
      <c r="B7" s="106" t="s">
        <v>672</v>
      </c>
      <c r="C7" s="109">
        <v>-222.614</v>
      </c>
      <c r="D7" s="102">
        <v>14.124000000000001</v>
      </c>
      <c r="E7" s="102" t="s">
        <v>670</v>
      </c>
      <c r="L7" s="109">
        <v>167.517</v>
      </c>
      <c r="M7" s="102">
        <v>8.0060000000000002</v>
      </c>
      <c r="N7" s="111" t="s">
        <v>670</v>
      </c>
      <c r="R7" s="109">
        <v>-7.1559999999999997</v>
      </c>
      <c r="S7" s="102">
        <v>0.69899999999999995</v>
      </c>
      <c r="T7" s="111" t="s">
        <v>670</v>
      </c>
    </row>
    <row r="8" spans="1:38" ht="15.6">
      <c r="A8" s="105">
        <v>5</v>
      </c>
      <c r="B8" s="106" t="s">
        <v>673</v>
      </c>
      <c r="C8" s="109">
        <v>23.487039200000002</v>
      </c>
      <c r="D8" s="102">
        <v>1.3726499999999999</v>
      </c>
      <c r="E8" s="102" t="s">
        <v>670</v>
      </c>
      <c r="F8" s="110">
        <v>-1.0914E-3</v>
      </c>
      <c r="G8" s="103">
        <v>4.8870000000000001E-4</v>
      </c>
      <c r="H8" s="102">
        <v>2.7365E-2</v>
      </c>
      <c r="I8" s="109">
        <v>-2.5692099000000002</v>
      </c>
      <c r="J8" s="102">
        <v>0.15978999999999999</v>
      </c>
      <c r="K8" s="102" t="s">
        <v>670</v>
      </c>
      <c r="O8" s="109">
        <v>-1.3918929</v>
      </c>
      <c r="P8" s="102">
        <v>0.28268660000000001</v>
      </c>
      <c r="Q8" s="103">
        <v>2.6900000000000001E-6</v>
      </c>
      <c r="U8" s="109">
        <v>-2.1195360999999999</v>
      </c>
      <c r="V8" s="102">
        <v>0.22884979999999999</v>
      </c>
      <c r="W8" s="103">
        <v>8.7000000000000004E-16</v>
      </c>
      <c r="X8" s="109">
        <v>-1.0510775000000001</v>
      </c>
      <c r="Y8" s="102">
        <v>9.4155699999999995E-2</v>
      </c>
      <c r="Z8" s="111" t="s">
        <v>670</v>
      </c>
      <c r="AG8" s="109">
        <v>-2.0634033999999999</v>
      </c>
      <c r="AH8" s="102">
        <v>0.49216339999999997</v>
      </c>
      <c r="AI8" s="103">
        <v>5.2500000000000002E-5</v>
      </c>
      <c r="AJ8" s="109">
        <v>-1.5960633</v>
      </c>
      <c r="AK8" s="102">
        <v>0.45956560000000002</v>
      </c>
      <c r="AL8" s="103">
        <v>7.1299999999999998E-4</v>
      </c>
    </row>
    <row r="9" spans="1:38" ht="15.6">
      <c r="A9" s="105">
        <v>6</v>
      </c>
      <c r="B9" s="106" t="s">
        <v>673</v>
      </c>
      <c r="C9" s="109">
        <v>22.464960000000001</v>
      </c>
      <c r="D9" s="102">
        <v>1.3149</v>
      </c>
      <c r="E9" s="111" t="s">
        <v>670</v>
      </c>
      <c r="I9" s="109">
        <v>-2.5975299999999999</v>
      </c>
      <c r="J9" s="102">
        <v>0.16184999999999999</v>
      </c>
      <c r="K9" s="102" t="s">
        <v>670</v>
      </c>
      <c r="O9" s="109">
        <v>-1.1550199999999999</v>
      </c>
      <c r="P9" s="102">
        <v>0.26623999999999998</v>
      </c>
      <c r="Q9" s="103">
        <v>2.9600000000000001E-5</v>
      </c>
      <c r="U9" s="109">
        <v>-2.2328700000000001</v>
      </c>
      <c r="V9" s="102">
        <v>0.22674</v>
      </c>
      <c r="W9" s="111" t="s">
        <v>670</v>
      </c>
      <c r="X9" s="109">
        <v>-1.03193</v>
      </c>
      <c r="Y9" s="102">
        <v>9.5269999999999994E-2</v>
      </c>
      <c r="Z9" s="111" t="s">
        <v>670</v>
      </c>
      <c r="AG9" s="109">
        <v>-1.9825299999999999</v>
      </c>
      <c r="AH9" s="102">
        <v>0.49872</v>
      </c>
      <c r="AI9" s="103">
        <v>1.1900000000000001E-4</v>
      </c>
      <c r="AJ9" s="109">
        <v>-1.5591200000000001</v>
      </c>
      <c r="AK9" s="102">
        <v>0.46665000000000001</v>
      </c>
      <c r="AL9" s="102">
        <v>1.1050000000000001E-3</v>
      </c>
    </row>
    <row r="10" spans="1:38">
      <c r="A10" s="105">
        <v>7</v>
      </c>
      <c r="B10" s="106" t="s">
        <v>671</v>
      </c>
      <c r="C10" s="109">
        <v>24.461320000000001</v>
      </c>
      <c r="D10" s="102">
        <v>2.9486500000000002</v>
      </c>
      <c r="E10" s="103">
        <v>1.6E-13</v>
      </c>
      <c r="I10" s="109">
        <v>-2.7230799999999999</v>
      </c>
      <c r="J10" s="102">
        <v>0.27640999999999999</v>
      </c>
      <c r="K10" s="102" t="s">
        <v>670</v>
      </c>
      <c r="O10" s="109">
        <v>-1.07345</v>
      </c>
      <c r="P10" s="102">
        <v>0.36181000000000002</v>
      </c>
      <c r="Q10" s="102">
        <v>3.6159999999999999E-3</v>
      </c>
      <c r="U10" s="109">
        <v>-1.0466</v>
      </c>
      <c r="V10" s="102">
        <v>0.29438999999999999</v>
      </c>
      <c r="W10" s="102">
        <v>5.3700000000000004E-4</v>
      </c>
      <c r="X10" s="109">
        <v>-0.25801000000000002</v>
      </c>
      <c r="Y10" s="102">
        <v>9.4659999999999994E-2</v>
      </c>
      <c r="Z10" s="102">
        <v>7.3530000000000002E-3</v>
      </c>
      <c r="AD10" s="109">
        <v>-1.93601</v>
      </c>
      <c r="AE10" s="102">
        <v>0.58982999999999997</v>
      </c>
      <c r="AF10" s="102">
        <v>1.34E-3</v>
      </c>
      <c r="AG10" s="109">
        <v>-2.5228100000000002</v>
      </c>
      <c r="AH10" s="102">
        <v>0.62370999999999999</v>
      </c>
      <c r="AI10" s="103">
        <v>9.1799999999999995E-5</v>
      </c>
    </row>
    <row r="11" spans="1:38">
      <c r="A11" s="105">
        <v>8</v>
      </c>
      <c r="B11" s="106" t="s">
        <v>329</v>
      </c>
      <c r="C11" s="109">
        <v>15.68642</v>
      </c>
      <c r="D11" s="102">
        <v>1.09388</v>
      </c>
      <c r="E11" s="111" t="s">
        <v>670</v>
      </c>
      <c r="I11" s="109">
        <v>-2.0965699999999998</v>
      </c>
      <c r="J11" s="102">
        <v>0.12381</v>
      </c>
      <c r="K11" s="111" t="s">
        <v>670</v>
      </c>
      <c r="R11" s="109">
        <v>0.36457000000000001</v>
      </c>
      <c r="S11" s="102">
        <v>7.8920000000000004E-2</v>
      </c>
      <c r="T11" s="103">
        <v>9.3700000000000001E-6</v>
      </c>
      <c r="AG11" s="109">
        <v>-1.33131</v>
      </c>
      <c r="AH11" s="102">
        <v>0.44024999999999997</v>
      </c>
      <c r="AI11" s="102">
        <v>3.0200000000000001E-3</v>
      </c>
    </row>
    <row r="12" spans="1:38">
      <c r="A12" s="105">
        <v>9</v>
      </c>
      <c r="B12" s="106" t="s">
        <v>335</v>
      </c>
      <c r="C12" s="109">
        <v>12.66175</v>
      </c>
      <c r="D12" s="102">
        <v>0.85443000000000002</v>
      </c>
      <c r="E12" s="111" t="s">
        <v>670</v>
      </c>
      <c r="I12" s="109">
        <v>-2.6318899999999998</v>
      </c>
      <c r="J12" s="102">
        <v>0.14022999999999999</v>
      </c>
      <c r="K12" s="111" t="s">
        <v>670</v>
      </c>
      <c r="O12" s="109">
        <v>1.0499499999999999</v>
      </c>
      <c r="P12" s="102">
        <v>0.27090999999999998</v>
      </c>
      <c r="Q12" s="102">
        <v>1.7000000000000001E-4</v>
      </c>
      <c r="R12" s="109">
        <v>1.2603500000000001</v>
      </c>
      <c r="S12" s="102">
        <v>7.7670000000000003E-2</v>
      </c>
      <c r="T12" s="111" t="s">
        <v>670</v>
      </c>
    </row>
    <row r="13" spans="1:38">
      <c r="A13" s="105">
        <v>10</v>
      </c>
      <c r="B13" s="106" t="s">
        <v>330</v>
      </c>
      <c r="C13" s="109">
        <v>41.278399999999998</v>
      </c>
      <c r="D13" s="102">
        <v>4.3052000000000001</v>
      </c>
      <c r="E13" s="111" t="s">
        <v>670</v>
      </c>
      <c r="I13" s="109">
        <v>-7.1955</v>
      </c>
      <c r="J13" s="102">
        <v>0.69910000000000005</v>
      </c>
      <c r="K13" s="111" t="s">
        <v>670</v>
      </c>
      <c r="R13" s="109">
        <v>3.6412</v>
      </c>
      <c r="S13" s="102">
        <v>0.33789999999999998</v>
      </c>
      <c r="T13" s="111" t="s">
        <v>670</v>
      </c>
      <c r="AJ13" s="109">
        <v>-5.0437000000000003</v>
      </c>
      <c r="AK13" s="102">
        <v>1.6249</v>
      </c>
      <c r="AL13" s="102">
        <v>2.3600000000000001E-3</v>
      </c>
    </row>
    <row r="14" spans="1:38">
      <c r="A14" s="105">
        <v>11</v>
      </c>
      <c r="B14" s="106" t="s">
        <v>337</v>
      </c>
      <c r="C14" s="109">
        <v>6.4192</v>
      </c>
      <c r="D14" s="102">
        <v>0.55900000000000005</v>
      </c>
      <c r="E14" s="111" t="s">
        <v>670</v>
      </c>
      <c r="I14" s="109">
        <v>-1.1737200000000001</v>
      </c>
      <c r="J14" s="102">
        <v>9.1749999999999998E-2</v>
      </c>
      <c r="K14" s="111" t="s">
        <v>670</v>
      </c>
      <c r="O14" s="109">
        <v>1.31976</v>
      </c>
      <c r="P14" s="102">
        <v>0.17724000000000001</v>
      </c>
      <c r="Q14" s="112">
        <v>1.33E-11</v>
      </c>
      <c r="R14" s="109">
        <v>0.67732999999999999</v>
      </c>
      <c r="S14" s="102">
        <v>5.0810000000000001E-2</v>
      </c>
      <c r="T14" s="111" t="s">
        <v>670</v>
      </c>
    </row>
    <row r="15" spans="1:38" ht="15.6">
      <c r="A15" s="105">
        <v>12</v>
      </c>
      <c r="B15" s="106" t="s">
        <v>674</v>
      </c>
      <c r="C15" s="109">
        <v>100.5909</v>
      </c>
      <c r="D15" s="102">
        <v>18.1709</v>
      </c>
      <c r="E15" s="103">
        <v>1.8300000000000001E-7</v>
      </c>
      <c r="I15" s="109">
        <v>-4.3246000000000002</v>
      </c>
      <c r="J15" s="102">
        <v>0.88470000000000004</v>
      </c>
      <c r="K15" s="103">
        <v>3.1599999999999998E-6</v>
      </c>
      <c r="O15" s="109">
        <v>-17.825600000000001</v>
      </c>
      <c r="P15" s="102">
        <v>2.9256000000000002</v>
      </c>
      <c r="Q15" s="103">
        <v>1.3599999999999999E-8</v>
      </c>
      <c r="R15" s="109">
        <v>-10.0901</v>
      </c>
      <c r="S15" s="102">
        <v>1.8592</v>
      </c>
      <c r="T15" s="103">
        <v>2.9900000000000002E-7</v>
      </c>
      <c r="U15" s="109">
        <v>-15.683</v>
      </c>
      <c r="V15" s="102">
        <v>2.6278999999999999</v>
      </c>
      <c r="W15" s="103">
        <v>2.4599999999999999E-8</v>
      </c>
      <c r="X15" s="109">
        <v>-8.8003999999999998</v>
      </c>
      <c r="Y15" s="102">
        <v>1.9121999999999999</v>
      </c>
      <c r="Z15" s="103">
        <v>1.04E-5</v>
      </c>
      <c r="AD15" s="109">
        <v>-19.744800000000001</v>
      </c>
      <c r="AE15" s="102">
        <v>3.9725999999999999</v>
      </c>
      <c r="AF15" s="102" t="s">
        <v>677</v>
      </c>
      <c r="AG15" s="109">
        <v>-6.3727</v>
      </c>
      <c r="AH15" s="102">
        <v>1.8718999999999999</v>
      </c>
      <c r="AI15" s="103">
        <v>8.9999999999999998E-4</v>
      </c>
      <c r="AJ15" s="109">
        <v>-5.8068999999999997</v>
      </c>
      <c r="AK15" s="102">
        <v>1.0125999999999999</v>
      </c>
      <c r="AL15" s="103">
        <v>7.3300000000000001E-8</v>
      </c>
    </row>
    <row r="16" spans="1:38" ht="15.6">
      <c r="A16" s="105">
        <v>13</v>
      </c>
      <c r="B16" s="106" t="s">
        <v>674</v>
      </c>
      <c r="C16" s="109">
        <v>-16.53</v>
      </c>
      <c r="D16" s="102">
        <v>3.4045999999999998</v>
      </c>
      <c r="E16" s="103">
        <v>3.5200000000000002E-6</v>
      </c>
      <c r="I16" s="109">
        <v>1.6878</v>
      </c>
      <c r="J16" s="102">
        <v>0.3584</v>
      </c>
      <c r="K16" s="103">
        <v>6.4899999999999997E-6</v>
      </c>
      <c r="AA16" s="109">
        <v>1.2354000000000001</v>
      </c>
      <c r="AB16" s="102">
        <v>0.18809999999999999</v>
      </c>
      <c r="AC16" s="103">
        <v>1.2300000000000001E-9</v>
      </c>
      <c r="AD16" s="109">
        <v>5.0404</v>
      </c>
      <c r="AE16" s="102">
        <v>0.74680000000000002</v>
      </c>
      <c r="AF16" s="103">
        <v>4.9700000000000004E-10</v>
      </c>
      <c r="AG16" s="109">
        <v>2.9702999999999999</v>
      </c>
      <c r="AH16" s="102">
        <v>3.0270000000000001</v>
      </c>
      <c r="AI16" s="102">
        <v>3.0000000000000001E-3</v>
      </c>
    </row>
    <row r="17" spans="1:38" ht="15.6">
      <c r="A17" s="105">
        <v>14</v>
      </c>
      <c r="B17" s="106" t="s">
        <v>675</v>
      </c>
      <c r="C17" s="109">
        <v>4.5730000000000004</v>
      </c>
      <c r="D17" s="102">
        <v>1.4136</v>
      </c>
      <c r="E17" s="103">
        <v>1.56E-3</v>
      </c>
      <c r="O17" s="109">
        <v>6.9408000000000003</v>
      </c>
      <c r="P17" s="102">
        <v>0.79869999999999997</v>
      </c>
      <c r="Q17" s="103">
        <v>1.7999999999999999E-14</v>
      </c>
      <c r="R17" s="109">
        <v>1.0059</v>
      </c>
      <c r="S17" s="102">
        <v>0.28699999999999998</v>
      </c>
      <c r="T17" s="102">
        <v>6.3500000000000004E-4</v>
      </c>
      <c r="U17" s="109">
        <v>4.5448000000000004</v>
      </c>
      <c r="V17" s="102">
        <v>0.77610000000000001</v>
      </c>
      <c r="W17" s="103">
        <v>3.8799999999999997E-8</v>
      </c>
      <c r="AD17" s="109">
        <v>5.9679000000000002</v>
      </c>
      <c r="AE17" s="102">
        <v>0.97209999999999996</v>
      </c>
      <c r="AF17" s="103">
        <v>1.03E-8</v>
      </c>
      <c r="AJ17" s="109">
        <v>7.1501000000000001</v>
      </c>
      <c r="AK17" s="102">
        <v>0.96630000000000005</v>
      </c>
      <c r="AL17" s="103">
        <v>1.7999999999999999E-11</v>
      </c>
    </row>
    <row r="27" spans="1:38">
      <c r="B27" s="106"/>
    </row>
    <row r="30" spans="1:38">
      <c r="B30" s="106"/>
    </row>
    <row r="33" spans="2:2">
      <c r="B33" s="106"/>
    </row>
    <row r="35" spans="2:2">
      <c r="B35" s="106"/>
    </row>
    <row r="38" spans="2:2">
      <c r="B38" s="106"/>
    </row>
    <row r="41" spans="2:2">
      <c r="B41" s="106"/>
    </row>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R288"/>
  <sheetViews>
    <sheetView topLeftCell="A2" workbookViewId="0">
      <pane xSplit="1" ySplit="3" topLeftCell="B5" activePane="bottomRight" state="frozenSplit"/>
      <selection activeCell="A2" sqref="A2"/>
      <selection pane="topRight" activeCell="B2" sqref="B2"/>
      <selection pane="bottomLeft" activeCell="A5" sqref="A5"/>
      <selection pane="bottomRight" activeCell="A5" sqref="A5:XFD5"/>
    </sheetView>
  </sheetViews>
  <sheetFormatPr defaultColWidth="8.77734375" defaultRowHeight="10.5" customHeight="1"/>
  <cols>
    <col min="1" max="1" width="29" style="36" customWidth="1"/>
    <col min="2" max="2" width="13.44140625" style="27" customWidth="1"/>
    <col min="3" max="3" width="26.109375" style="36" bestFit="1" customWidth="1"/>
    <col min="4" max="4" width="5.44140625" style="142" bestFit="1" customWidth="1"/>
    <col min="5" max="5" width="6.6640625" style="142" bestFit="1" customWidth="1"/>
    <col min="6" max="6" width="5.44140625" style="142" bestFit="1" customWidth="1"/>
    <col min="7" max="8" width="4.77734375" style="142" customWidth="1"/>
    <col min="9" max="9" width="5.44140625" style="142" customWidth="1"/>
    <col min="10" max="16" width="4.77734375" style="142" customWidth="1"/>
    <col min="17" max="17" width="7.33203125" style="142" bestFit="1" customWidth="1"/>
    <col min="18" max="28" width="4.77734375" style="36" customWidth="1"/>
    <col min="29" max="29" width="5.6640625" style="36" bestFit="1" customWidth="1"/>
    <col min="30" max="30" width="7.33203125" style="36" bestFit="1" customWidth="1"/>
    <col min="31" max="31" width="5.44140625" style="36" customWidth="1"/>
    <col min="32" max="32" width="4.77734375" style="36" bestFit="1" customWidth="1"/>
    <col min="33" max="33" width="5.77734375" style="36" customWidth="1"/>
    <col min="34" max="34" width="13.44140625" style="27" customWidth="1"/>
    <col min="35" max="35" width="5" style="142" bestFit="1" customWidth="1"/>
    <col min="36" max="36" width="6.109375" style="142" bestFit="1" customWidth="1"/>
    <col min="37" max="37" width="5.77734375" style="142" bestFit="1" customWidth="1"/>
    <col min="38" max="40" width="6.109375" style="142" bestFit="1" customWidth="1"/>
    <col min="41" max="46" width="5" style="142" bestFit="1" customWidth="1"/>
    <col min="47" max="47" width="5" style="142" customWidth="1"/>
    <col min="48" max="48" width="7.77734375" style="142" bestFit="1" customWidth="1"/>
    <col min="49" max="49" width="7.77734375" style="36" customWidth="1"/>
    <col min="50" max="70" width="6" style="36" customWidth="1"/>
    <col min="71" max="71" width="6" style="36" bestFit="1" customWidth="1"/>
    <col min="72" max="72" width="7.33203125" style="36" bestFit="1" customWidth="1"/>
    <col min="73" max="73" width="5.44140625" style="36" customWidth="1"/>
    <col min="74" max="74" width="7.6640625" style="36" bestFit="1" customWidth="1"/>
    <col min="75" max="75" width="5.44140625" style="36" customWidth="1"/>
    <col min="76" max="76" width="10.77734375" style="36" bestFit="1" customWidth="1"/>
    <col min="77" max="77" width="5.44140625" style="36" customWidth="1"/>
    <col min="78" max="79" width="6.44140625" style="36" customWidth="1"/>
    <col min="80" max="91" width="7.109375" style="36" customWidth="1"/>
    <col min="92" max="95" width="6.109375" style="36" customWidth="1"/>
    <col min="96" max="96" width="6.6640625" style="36" customWidth="1"/>
    <col min="97" max="99" width="6.109375" style="36" customWidth="1"/>
    <col min="100" max="100" width="7.109375" style="36" customWidth="1"/>
    <col min="101" max="101" width="8.77734375" style="36"/>
    <col min="102" max="105" width="8.109375" style="36" customWidth="1"/>
    <col min="106" max="106" width="2.33203125" style="36" customWidth="1"/>
    <col min="107" max="108" width="8.109375" style="36" customWidth="1"/>
    <col min="109" max="109" width="2.33203125" style="36" customWidth="1"/>
    <col min="110" max="111" width="8.109375" style="36" customWidth="1"/>
    <col min="112" max="112" width="2.33203125" style="36" customWidth="1"/>
    <col min="113" max="113" width="8.109375" style="36" customWidth="1"/>
    <col min="114" max="114" width="2.33203125" style="36" customWidth="1"/>
    <col min="115" max="116" width="8.109375" style="36" customWidth="1"/>
    <col min="117" max="117" width="2.33203125" style="36" customWidth="1"/>
    <col min="118" max="119" width="8.109375" style="36" customWidth="1"/>
    <col min="120" max="120" width="2.33203125" style="36" customWidth="1"/>
    <col min="121" max="121" width="8.109375" style="36" customWidth="1"/>
    <col min="122" max="122" width="6" style="36" customWidth="1"/>
    <col min="123" max="16384" width="8.77734375" style="36"/>
  </cols>
  <sheetData>
    <row r="1" spans="1:122" s="30" customFormat="1" ht="10.5" hidden="1" customHeight="1">
      <c r="A1" s="24"/>
      <c r="B1" s="38"/>
      <c r="D1" s="133"/>
      <c r="E1" s="133"/>
      <c r="F1" s="133" t="s">
        <v>286</v>
      </c>
      <c r="G1" s="119"/>
      <c r="H1" s="119"/>
      <c r="I1" s="119"/>
      <c r="J1" s="119"/>
      <c r="K1" s="119"/>
      <c r="L1" s="119"/>
      <c r="M1" s="119"/>
      <c r="N1" s="119"/>
      <c r="O1" s="119"/>
      <c r="P1" s="119"/>
      <c r="Q1" s="133"/>
      <c r="R1" s="24"/>
      <c r="S1" s="40"/>
      <c r="T1" s="40"/>
      <c r="U1" s="40"/>
      <c r="V1" s="40"/>
      <c r="W1" s="40"/>
      <c r="X1" s="40"/>
      <c r="Y1" s="40"/>
      <c r="Z1" s="40"/>
      <c r="AA1" s="40"/>
      <c r="AB1" s="40"/>
      <c r="AC1" s="40"/>
      <c r="AD1" s="24"/>
      <c r="AE1" s="24"/>
      <c r="AF1" s="24"/>
      <c r="AG1" s="24"/>
      <c r="AH1" s="38"/>
      <c r="AI1" s="119"/>
      <c r="AJ1" s="119"/>
      <c r="AK1" s="119"/>
      <c r="AL1" s="119"/>
      <c r="AM1" s="119"/>
      <c r="AN1" s="119"/>
      <c r="AO1" s="119"/>
      <c r="AP1" s="119"/>
      <c r="AQ1" s="119"/>
      <c r="AR1" s="119"/>
      <c r="AS1" s="119"/>
      <c r="AT1" s="119"/>
      <c r="AU1" s="119"/>
      <c r="AV1" s="133"/>
      <c r="AW1" s="24"/>
      <c r="AX1" s="24"/>
      <c r="AY1" s="24"/>
      <c r="AZ1" s="24"/>
      <c r="BA1" s="24"/>
      <c r="BB1" s="24"/>
      <c r="BC1" s="24"/>
      <c r="BD1" s="24"/>
      <c r="BE1" s="24"/>
      <c r="BF1" s="24"/>
      <c r="BG1" s="24"/>
      <c r="BH1" s="24"/>
      <c r="BI1" s="24"/>
      <c r="BJ1" s="24"/>
      <c r="BK1" s="24"/>
      <c r="BL1" s="24"/>
      <c r="BM1" s="24"/>
      <c r="BN1" s="24"/>
      <c r="BO1" s="24"/>
      <c r="BP1" s="24"/>
      <c r="BQ1" s="24"/>
      <c r="BR1" s="24"/>
      <c r="BS1" s="24"/>
      <c r="BT1" s="24"/>
      <c r="BU1" s="24"/>
      <c r="BV1" s="24"/>
      <c r="BW1" s="40"/>
      <c r="BX1" s="40"/>
      <c r="BY1" s="24"/>
      <c r="BZ1" s="24"/>
      <c r="CA1" s="24"/>
      <c r="CB1" s="24"/>
      <c r="CC1" s="24"/>
      <c r="CD1" s="24"/>
      <c r="CE1" s="24"/>
      <c r="CF1" s="24"/>
      <c r="CG1" s="24"/>
      <c r="CH1" s="24"/>
      <c r="CI1" s="24"/>
      <c r="CJ1" s="24"/>
      <c r="CK1" s="24"/>
      <c r="CL1" s="24"/>
      <c r="CM1" s="24"/>
      <c r="CN1" s="24"/>
      <c r="CO1" s="24"/>
      <c r="CP1" s="24"/>
      <c r="CQ1" s="24"/>
      <c r="CR1" s="24"/>
      <c r="CS1" s="24"/>
      <c r="CT1" s="24"/>
      <c r="CU1" s="24"/>
      <c r="CV1" s="24"/>
      <c r="CW1" s="24"/>
      <c r="CY1" s="24"/>
      <c r="CZ1" s="24"/>
      <c r="DA1" s="24"/>
      <c r="DB1" s="24"/>
      <c r="DC1" s="24"/>
      <c r="DD1" s="24"/>
      <c r="DE1" s="24"/>
      <c r="DF1" s="24"/>
      <c r="DG1" s="24"/>
      <c r="DH1" s="24"/>
      <c r="DI1" s="24"/>
      <c r="DJ1" s="24"/>
      <c r="DK1" s="24"/>
      <c r="DL1" s="24"/>
      <c r="DM1" s="24"/>
      <c r="DN1" s="24"/>
      <c r="DO1" s="24"/>
      <c r="DP1" s="24"/>
      <c r="DQ1" s="24"/>
      <c r="DR1" s="24"/>
    </row>
    <row r="2" spans="1:122" s="30" customFormat="1" ht="10.5" customHeight="1">
      <c r="A2" s="155" t="s">
        <v>691</v>
      </c>
      <c r="B2" s="38"/>
      <c r="D2" s="133"/>
      <c r="E2" s="133"/>
      <c r="F2" s="133"/>
      <c r="G2" s="119"/>
      <c r="H2" s="119"/>
      <c r="I2" s="119"/>
      <c r="J2" s="119"/>
      <c r="K2" s="119"/>
      <c r="L2" s="119"/>
      <c r="M2" s="119"/>
      <c r="N2" s="119"/>
      <c r="O2" s="119"/>
      <c r="P2" s="119"/>
      <c r="Q2" s="133"/>
      <c r="R2" s="24"/>
      <c r="S2" s="40"/>
      <c r="T2" s="40"/>
      <c r="U2" s="40"/>
      <c r="V2" s="40"/>
      <c r="W2" s="40"/>
      <c r="X2" s="40"/>
      <c r="Y2" s="40"/>
      <c r="Z2" s="40"/>
      <c r="AA2" s="40"/>
      <c r="AB2" s="40"/>
      <c r="AC2" s="40"/>
      <c r="AD2" s="24"/>
      <c r="AE2" s="24"/>
      <c r="AF2" s="24"/>
      <c r="AG2" s="24"/>
      <c r="AH2" s="38"/>
      <c r="AI2" s="119"/>
      <c r="AJ2" s="119"/>
      <c r="AK2" s="119"/>
      <c r="AL2" s="119"/>
      <c r="AM2" s="119"/>
      <c r="AN2" s="119"/>
      <c r="AO2" s="119"/>
      <c r="AP2" s="119"/>
      <c r="AQ2" s="119"/>
      <c r="AR2" s="119"/>
      <c r="AS2" s="119"/>
      <c r="AT2" s="119"/>
      <c r="AU2" s="119"/>
      <c r="AV2" s="133"/>
      <c r="AW2" s="24"/>
      <c r="AX2" s="24"/>
      <c r="AY2" s="24"/>
      <c r="AZ2" s="24"/>
      <c r="BA2" s="24"/>
      <c r="BB2" s="24"/>
      <c r="BC2" s="24"/>
      <c r="BD2" s="24"/>
      <c r="BE2" s="24"/>
      <c r="BF2" s="24"/>
      <c r="BG2" s="24"/>
      <c r="BH2" s="24"/>
      <c r="BI2" s="24"/>
      <c r="BJ2" s="24"/>
      <c r="BK2" s="24"/>
      <c r="BL2" s="24"/>
      <c r="BM2" s="24"/>
      <c r="BN2" s="24"/>
      <c r="BO2" s="24"/>
      <c r="BP2" s="24"/>
      <c r="BQ2" s="24"/>
      <c r="BR2" s="24"/>
      <c r="BS2" s="24"/>
      <c r="BT2" s="24"/>
      <c r="BU2" s="24"/>
      <c r="BV2" s="24"/>
      <c r="BW2" s="40"/>
      <c r="BX2" s="40"/>
      <c r="BY2" s="24"/>
      <c r="BZ2" s="24"/>
      <c r="CA2" s="24"/>
      <c r="CB2" s="24"/>
      <c r="CC2" s="24"/>
      <c r="CD2" s="24"/>
      <c r="CE2" s="24"/>
      <c r="CF2" s="24"/>
      <c r="CG2" s="24"/>
      <c r="CH2" s="24"/>
      <c r="CI2" s="24"/>
      <c r="CJ2" s="24"/>
      <c r="CK2" s="24"/>
      <c r="CL2" s="24"/>
      <c r="CM2" s="24"/>
      <c r="CN2" s="24"/>
      <c r="CO2" s="24"/>
      <c r="CP2" s="24"/>
      <c r="CQ2" s="24"/>
      <c r="CR2" s="24"/>
      <c r="CS2" s="24"/>
      <c r="CT2" s="24"/>
      <c r="CU2" s="24"/>
      <c r="CV2" s="24"/>
      <c r="CW2" s="24"/>
      <c r="CY2" s="24"/>
      <c r="CZ2" s="24"/>
      <c r="DA2" s="24"/>
      <c r="DB2" s="24"/>
      <c r="DC2" s="24"/>
      <c r="DD2" s="24"/>
      <c r="DE2" s="24"/>
      <c r="DF2" s="24"/>
      <c r="DG2" s="24"/>
      <c r="DH2" s="24"/>
      <c r="DI2" s="24"/>
      <c r="DJ2" s="24"/>
      <c r="DK2" s="24"/>
      <c r="DL2" s="24"/>
      <c r="DM2" s="24"/>
      <c r="DN2" s="24"/>
      <c r="DO2" s="24"/>
      <c r="DP2" s="24"/>
      <c r="DQ2" s="24"/>
      <c r="DR2" s="24"/>
    </row>
    <row r="3" spans="1:122" s="23" customFormat="1" ht="10.5" customHeight="1">
      <c r="A3" s="155" t="s">
        <v>692</v>
      </c>
      <c r="B3" s="6"/>
      <c r="D3" s="134"/>
      <c r="E3" s="134"/>
      <c r="F3" s="134"/>
      <c r="G3" s="120">
        <f>28.0855+2*15.9994</f>
        <v>60.084299999999999</v>
      </c>
      <c r="H3" s="120">
        <f>47.867+2*15.9994</f>
        <v>79.865799999999993</v>
      </c>
      <c r="I3" s="120">
        <f>26.981538*2+3*15.9994</f>
        <v>101.961276</v>
      </c>
      <c r="J3" s="120">
        <f>55.845+15.9994</f>
        <v>71.844399999999993</v>
      </c>
      <c r="K3" s="120">
        <f>54.938049+15.9994</f>
        <v>70.937449000000001</v>
      </c>
      <c r="L3" s="120">
        <f>24.305+15.9994</f>
        <v>40.304400000000001</v>
      </c>
      <c r="M3" s="120">
        <f>40.078+15.9994</f>
        <v>56.077400000000004</v>
      </c>
      <c r="N3" s="120">
        <f>2*22.98977+15.9994</f>
        <v>61.978940000000001</v>
      </c>
      <c r="O3" s="120">
        <f>2*39.0983+15.9994</f>
        <v>94.195999999999998</v>
      </c>
      <c r="P3" s="120">
        <f>2*30.97376+15.9994*5</f>
        <v>141.94452000000001</v>
      </c>
      <c r="Q3" s="134"/>
      <c r="R3" s="2"/>
      <c r="S3" s="3" t="s">
        <v>229</v>
      </c>
      <c r="T3" s="3"/>
      <c r="U3" s="3"/>
      <c r="V3" s="3"/>
      <c r="W3" s="3"/>
      <c r="X3" s="3"/>
      <c r="Y3" s="3"/>
      <c r="Z3" s="3"/>
      <c r="AA3" s="3"/>
      <c r="AB3" s="3"/>
      <c r="AC3" s="3"/>
      <c r="AD3" s="2"/>
      <c r="AE3" s="2"/>
      <c r="AF3" s="2"/>
      <c r="AG3" s="2"/>
      <c r="AH3" s="6"/>
      <c r="AI3" s="120">
        <f>28.0855+2*15.9994</f>
        <v>60.084299999999999</v>
      </c>
      <c r="AJ3" s="120">
        <f>47.867+2*15.9994</f>
        <v>79.865799999999993</v>
      </c>
      <c r="AK3" s="120">
        <f>26.981538*2+3*15.9994</f>
        <v>101.961276</v>
      </c>
      <c r="AL3" s="120">
        <f>2*51.9961+3*15.9994</f>
        <v>151.99039999999999</v>
      </c>
      <c r="AM3" s="120">
        <f>55.845+15.9994</f>
        <v>71.844399999999993</v>
      </c>
      <c r="AN3" s="120">
        <f>24.305+15.9994</f>
        <v>40.304400000000001</v>
      </c>
      <c r="AO3" s="120">
        <f>40.078+15.9994</f>
        <v>56.077400000000004</v>
      </c>
      <c r="AP3" s="120">
        <f>54.938049+15.9994</f>
        <v>70.937449000000001</v>
      </c>
      <c r="AQ3" s="120">
        <f>2*22.98977+15.9994</f>
        <v>61.978940000000001</v>
      </c>
      <c r="AR3" s="120">
        <f>2*39.0983+15.9994</f>
        <v>94.195999999999998</v>
      </c>
      <c r="AS3" s="120">
        <f>18.9984032</f>
        <v>18.998403199999998</v>
      </c>
      <c r="AT3" s="120">
        <v>35.4527</v>
      </c>
      <c r="AU3" s="120"/>
      <c r="AV3" s="134">
        <f>2*55.845+3*15.9994</f>
        <v>159.68819999999999</v>
      </c>
      <c r="AW3" s="2"/>
      <c r="AX3" s="23" t="s">
        <v>232</v>
      </c>
      <c r="BB3" s="23" t="s">
        <v>233</v>
      </c>
      <c r="BJ3" s="23" t="s">
        <v>234</v>
      </c>
      <c r="BP3" s="23" t="s">
        <v>235</v>
      </c>
      <c r="BQ3" s="2"/>
      <c r="BR3" s="2"/>
      <c r="BZ3" s="2" t="s">
        <v>610</v>
      </c>
      <c r="CA3" s="2"/>
      <c r="CB3" s="2" t="s">
        <v>237</v>
      </c>
      <c r="CC3" s="2"/>
      <c r="CD3" s="2"/>
      <c r="CE3" s="2"/>
      <c r="CF3" s="2"/>
      <c r="CG3" s="2"/>
      <c r="CH3" s="2"/>
      <c r="CI3" s="2"/>
      <c r="CJ3" s="2"/>
      <c r="CK3" s="2"/>
      <c r="CL3" s="2"/>
      <c r="CM3" s="2"/>
      <c r="CN3" s="2" t="s">
        <v>609</v>
      </c>
      <c r="CO3" s="2"/>
      <c r="CP3" s="2"/>
      <c r="CQ3" s="2"/>
      <c r="CR3" s="2"/>
      <c r="CS3" s="2"/>
      <c r="CT3" s="2"/>
      <c r="CU3" s="2"/>
      <c r="CV3" s="2"/>
      <c r="CW3" s="2"/>
      <c r="CX3" s="2" t="s">
        <v>331</v>
      </c>
      <c r="DR3" s="2"/>
    </row>
    <row r="4" spans="1:122" s="71" customFormat="1" ht="12" thickBot="1">
      <c r="A4" s="84"/>
      <c r="B4" s="72" t="s">
        <v>223</v>
      </c>
      <c r="C4" s="71" t="s">
        <v>604</v>
      </c>
      <c r="D4" s="135" t="s">
        <v>287</v>
      </c>
      <c r="E4" s="135" t="s">
        <v>238</v>
      </c>
      <c r="F4" s="135" t="s">
        <v>277</v>
      </c>
      <c r="G4" s="135" t="s">
        <v>278</v>
      </c>
      <c r="H4" s="135" t="s">
        <v>279</v>
      </c>
      <c r="I4" s="135" t="s">
        <v>280</v>
      </c>
      <c r="J4" s="135" t="s">
        <v>239</v>
      </c>
      <c r="K4" s="135" t="s">
        <v>220</v>
      </c>
      <c r="L4" s="135" t="s">
        <v>240</v>
      </c>
      <c r="M4" s="135" t="s">
        <v>241</v>
      </c>
      <c r="N4" s="135" t="s">
        <v>281</v>
      </c>
      <c r="O4" s="135" t="s">
        <v>282</v>
      </c>
      <c r="P4" s="136" t="s">
        <v>283</v>
      </c>
      <c r="Q4" s="135" t="s">
        <v>221</v>
      </c>
      <c r="R4" s="67"/>
      <c r="S4" s="67" t="s">
        <v>278</v>
      </c>
      <c r="T4" s="67" t="s">
        <v>279</v>
      </c>
      <c r="U4" s="67" t="s">
        <v>280</v>
      </c>
      <c r="V4" s="67" t="s">
        <v>239</v>
      </c>
      <c r="W4" s="67" t="s">
        <v>220</v>
      </c>
      <c r="X4" s="67" t="s">
        <v>240</v>
      </c>
      <c r="Y4" s="67" t="s">
        <v>241</v>
      </c>
      <c r="Z4" s="67" t="s">
        <v>281</v>
      </c>
      <c r="AA4" s="67" t="s">
        <v>282</v>
      </c>
      <c r="AB4" s="71" t="s">
        <v>283</v>
      </c>
      <c r="AC4" s="71" t="s">
        <v>221</v>
      </c>
      <c r="AD4" s="67" t="s">
        <v>288</v>
      </c>
      <c r="AE4" s="67" t="s">
        <v>289</v>
      </c>
      <c r="AF4" s="67" t="s">
        <v>252</v>
      </c>
      <c r="AH4" s="72" t="s">
        <v>222</v>
      </c>
      <c r="AI4" s="135" t="s">
        <v>278</v>
      </c>
      <c r="AJ4" s="135" t="s">
        <v>279</v>
      </c>
      <c r="AK4" s="135" t="s">
        <v>280</v>
      </c>
      <c r="AL4" s="135" t="s">
        <v>284</v>
      </c>
      <c r="AM4" s="135" t="s">
        <v>239</v>
      </c>
      <c r="AN4" s="135" t="s">
        <v>240</v>
      </c>
      <c r="AO4" s="135" t="s">
        <v>241</v>
      </c>
      <c r="AP4" s="135" t="s">
        <v>220</v>
      </c>
      <c r="AQ4" s="135" t="s">
        <v>281</v>
      </c>
      <c r="AR4" s="135" t="s">
        <v>282</v>
      </c>
      <c r="AS4" s="135" t="s">
        <v>253</v>
      </c>
      <c r="AT4" s="135" t="s">
        <v>254</v>
      </c>
      <c r="AU4" s="135" t="s">
        <v>255</v>
      </c>
      <c r="AV4" s="135" t="s">
        <v>221</v>
      </c>
      <c r="AW4" s="67"/>
      <c r="AX4" s="67" t="s">
        <v>242</v>
      </c>
      <c r="AY4" s="67" t="s">
        <v>259</v>
      </c>
      <c r="AZ4" s="67" t="s">
        <v>260</v>
      </c>
      <c r="BA4" s="67" t="s">
        <v>221</v>
      </c>
      <c r="BB4" s="67" t="s">
        <v>261</v>
      </c>
      <c r="BC4" s="67" t="s">
        <v>243</v>
      </c>
      <c r="BD4" s="67" t="s">
        <v>256</v>
      </c>
      <c r="BE4" s="67" t="s">
        <v>257</v>
      </c>
      <c r="BF4" s="67" t="s">
        <v>247</v>
      </c>
      <c r="BG4" s="67" t="s">
        <v>258</v>
      </c>
      <c r="BH4" s="67" t="s">
        <v>246</v>
      </c>
      <c r="BI4" s="67" t="s">
        <v>221</v>
      </c>
      <c r="BJ4" s="67" t="s">
        <v>247</v>
      </c>
      <c r="BK4" s="67" t="s">
        <v>258</v>
      </c>
      <c r="BL4" s="67" t="s">
        <v>246</v>
      </c>
      <c r="BM4" s="67" t="s">
        <v>248</v>
      </c>
      <c r="BN4" s="67" t="s">
        <v>249</v>
      </c>
      <c r="BO4" s="67" t="s">
        <v>221</v>
      </c>
      <c r="BP4" s="67" t="s">
        <v>249</v>
      </c>
      <c r="BQ4" s="67" t="s">
        <v>250</v>
      </c>
      <c r="BR4" s="67" t="s">
        <v>221</v>
      </c>
      <c r="BS4" s="67" t="s">
        <v>236</v>
      </c>
      <c r="BT4" s="67" t="s">
        <v>262</v>
      </c>
      <c r="BU4" s="67" t="s">
        <v>252</v>
      </c>
      <c r="BV4" s="67" t="s">
        <v>289</v>
      </c>
      <c r="BW4" s="74" t="s">
        <v>291</v>
      </c>
      <c r="BX4" s="74" t="s">
        <v>292</v>
      </c>
      <c r="BY4" s="67"/>
      <c r="BZ4" s="67" t="s">
        <v>263</v>
      </c>
      <c r="CA4" s="67" t="s">
        <v>264</v>
      </c>
      <c r="CB4" s="67" t="s">
        <v>266</v>
      </c>
      <c r="CC4" s="67" t="s">
        <v>267</v>
      </c>
      <c r="CD4" s="67" t="s">
        <v>268</v>
      </c>
      <c r="CE4" s="67" t="s">
        <v>269</v>
      </c>
      <c r="CF4" s="67" t="s">
        <v>270</v>
      </c>
      <c r="CG4" s="67" t="s">
        <v>271</v>
      </c>
      <c r="CH4" s="67" t="s">
        <v>272</v>
      </c>
      <c r="CI4" s="67" t="s">
        <v>273</v>
      </c>
      <c r="CJ4" s="67" t="s">
        <v>274</v>
      </c>
      <c r="CK4" s="67" t="s">
        <v>264</v>
      </c>
      <c r="CL4" s="67" t="s">
        <v>263</v>
      </c>
      <c r="CM4" s="67" t="s">
        <v>265</v>
      </c>
      <c r="CN4" s="67" t="s">
        <v>278</v>
      </c>
      <c r="CO4" s="67" t="s">
        <v>279</v>
      </c>
      <c r="CP4" s="67" t="s">
        <v>280</v>
      </c>
      <c r="CQ4" s="67" t="s">
        <v>239</v>
      </c>
      <c r="CR4" s="67" t="s">
        <v>240</v>
      </c>
      <c r="CS4" s="67" t="s">
        <v>241</v>
      </c>
      <c r="CT4" s="67" t="s">
        <v>282</v>
      </c>
      <c r="CU4" s="67" t="s">
        <v>285</v>
      </c>
      <c r="CV4" s="67" t="s">
        <v>221</v>
      </c>
      <c r="CW4" s="67"/>
      <c r="CX4" s="67" t="s">
        <v>684</v>
      </c>
      <c r="CY4" s="67" t="s">
        <v>684</v>
      </c>
      <c r="CZ4" s="67" t="s">
        <v>684</v>
      </c>
      <c r="DA4" s="67" t="s">
        <v>684</v>
      </c>
      <c r="DB4" s="67"/>
      <c r="DC4" s="67" t="s">
        <v>685</v>
      </c>
      <c r="DD4" s="67" t="s">
        <v>685</v>
      </c>
      <c r="DE4" s="67"/>
      <c r="DF4" s="67" t="s">
        <v>686</v>
      </c>
      <c r="DG4" s="67" t="s">
        <v>686</v>
      </c>
      <c r="DH4" s="67"/>
      <c r="DI4" s="67" t="s">
        <v>687</v>
      </c>
      <c r="DJ4" s="67"/>
      <c r="DK4" s="67" t="s">
        <v>688</v>
      </c>
      <c r="DL4" s="67" t="s">
        <v>688</v>
      </c>
      <c r="DM4" s="67"/>
      <c r="DN4" s="67" t="s">
        <v>689</v>
      </c>
      <c r="DO4" s="67" t="s">
        <v>689</v>
      </c>
      <c r="DP4" s="67"/>
      <c r="DQ4" s="67" t="s">
        <v>690</v>
      </c>
      <c r="DR4" s="67"/>
    </row>
    <row r="5" spans="1:122" s="9" customFormat="1" ht="10.199999999999999">
      <c r="A5" s="8" t="s">
        <v>608</v>
      </c>
      <c r="B5" s="10"/>
      <c r="D5" s="137"/>
      <c r="E5" s="137"/>
      <c r="F5" s="137"/>
      <c r="G5" s="137"/>
      <c r="H5" s="137"/>
      <c r="I5" s="137"/>
      <c r="J5" s="137"/>
      <c r="K5" s="137"/>
      <c r="L5" s="137"/>
      <c r="M5" s="137"/>
      <c r="N5" s="137"/>
      <c r="O5" s="137"/>
      <c r="P5" s="138"/>
      <c r="Q5" s="137"/>
      <c r="R5" s="4"/>
      <c r="S5" s="4"/>
      <c r="T5" s="4"/>
      <c r="U5" s="4"/>
      <c r="V5" s="4"/>
      <c r="W5" s="4"/>
      <c r="X5" s="4"/>
      <c r="Y5" s="4"/>
      <c r="Z5" s="4"/>
      <c r="AA5" s="4"/>
      <c r="AD5" s="4"/>
      <c r="AE5" s="4"/>
      <c r="AF5" s="4"/>
      <c r="AH5" s="10"/>
      <c r="AI5" s="137"/>
      <c r="AJ5" s="137"/>
      <c r="AK5" s="137"/>
      <c r="AL5" s="137"/>
      <c r="AM5" s="137"/>
      <c r="AN5" s="137"/>
      <c r="AO5" s="137"/>
      <c r="AP5" s="137"/>
      <c r="AQ5" s="137"/>
      <c r="AR5" s="137"/>
      <c r="AS5" s="137"/>
      <c r="AT5" s="137"/>
      <c r="AU5" s="137"/>
      <c r="AV5" s="137"/>
      <c r="AW5" s="4"/>
      <c r="AX5" s="4"/>
      <c r="AY5" s="4"/>
      <c r="AZ5" s="4"/>
      <c r="BA5" s="4"/>
      <c r="BB5" s="4"/>
      <c r="BC5" s="4"/>
      <c r="BD5" s="4"/>
      <c r="BE5" s="4"/>
      <c r="BF5" s="4"/>
      <c r="BG5" s="4"/>
      <c r="BH5" s="4"/>
      <c r="BI5" s="4"/>
      <c r="BJ5" s="4"/>
      <c r="BK5" s="4"/>
      <c r="BL5" s="4"/>
      <c r="BM5" s="4"/>
      <c r="BN5" s="4"/>
      <c r="BO5" s="4"/>
      <c r="BP5" s="4"/>
      <c r="BQ5" s="4"/>
      <c r="BR5" s="4"/>
      <c r="BS5" s="4"/>
      <c r="BT5" s="4"/>
      <c r="BU5" s="4"/>
      <c r="BV5" s="4"/>
      <c r="BW5" s="65"/>
      <c r="BX5" s="65"/>
      <c r="BY5" s="4"/>
      <c r="BZ5" s="4"/>
      <c r="CA5" s="4"/>
      <c r="CB5" s="4"/>
      <c r="CC5" s="4"/>
      <c r="CD5" s="4"/>
      <c r="CE5" s="4"/>
      <c r="CF5" s="4"/>
      <c r="CG5" s="4"/>
      <c r="CH5" s="4"/>
      <c r="CI5" s="4"/>
      <c r="CJ5" s="4"/>
      <c r="CK5" s="4"/>
      <c r="CL5" s="4"/>
      <c r="CM5" s="4"/>
      <c r="CN5" s="4"/>
      <c r="CO5" s="4"/>
      <c r="CP5" s="4"/>
      <c r="CQ5" s="4"/>
      <c r="CR5" s="4"/>
      <c r="CS5" s="4"/>
      <c r="CT5" s="4"/>
      <c r="CU5" s="4"/>
      <c r="CV5" s="4"/>
      <c r="CW5" s="113" t="s">
        <v>680</v>
      </c>
      <c r="CX5" s="9">
        <v>1</v>
      </c>
      <c r="CY5" s="4">
        <v>2</v>
      </c>
      <c r="CZ5" s="4">
        <v>3</v>
      </c>
      <c r="DA5" s="4">
        <v>4</v>
      </c>
      <c r="DB5" s="4"/>
      <c r="DC5" s="4">
        <v>5</v>
      </c>
      <c r="DD5" s="4">
        <v>6</v>
      </c>
      <c r="DE5" s="4"/>
      <c r="DF5" s="4">
        <v>7</v>
      </c>
      <c r="DG5" s="4">
        <v>8</v>
      </c>
      <c r="DH5" s="4"/>
      <c r="DI5" s="4">
        <v>9</v>
      </c>
      <c r="DJ5" s="4"/>
      <c r="DK5" s="4">
        <v>10</v>
      </c>
      <c r="DL5" s="4">
        <v>11</v>
      </c>
      <c r="DM5" s="4"/>
      <c r="DN5" s="4">
        <v>12</v>
      </c>
      <c r="DO5" s="4">
        <v>13</v>
      </c>
      <c r="DP5" s="4"/>
      <c r="DQ5" s="4">
        <v>14</v>
      </c>
      <c r="DR5" s="4"/>
    </row>
    <row r="6" spans="1:122" ht="10.5" customHeight="1">
      <c r="A6" s="14" t="s">
        <v>41</v>
      </c>
      <c r="B6" s="12">
        <v>1442</v>
      </c>
      <c r="C6" s="13" t="s">
        <v>42</v>
      </c>
      <c r="D6" s="121">
        <v>2</v>
      </c>
      <c r="E6" s="139">
        <f t="shared" ref="E6:E25" si="0">D6*1000</f>
        <v>2000</v>
      </c>
      <c r="F6" s="140">
        <v>1050</v>
      </c>
      <c r="G6" s="121">
        <v>39.86</v>
      </c>
      <c r="H6" s="121">
        <v>2.06</v>
      </c>
      <c r="I6" s="121">
        <v>15.29</v>
      </c>
      <c r="J6" s="121">
        <v>8.85</v>
      </c>
      <c r="K6" s="121">
        <v>0.17</v>
      </c>
      <c r="L6" s="121">
        <v>4.8499999999999996</v>
      </c>
      <c r="M6" s="121">
        <v>7.5</v>
      </c>
      <c r="N6" s="121">
        <v>3.12</v>
      </c>
      <c r="O6" s="121">
        <v>1.85</v>
      </c>
      <c r="P6" s="121"/>
      <c r="Q6" s="122">
        <f t="shared" ref="Q6:Q69" si="1">SUM(G6:P6)</f>
        <v>83.55</v>
      </c>
      <c r="R6" s="26"/>
      <c r="S6" s="26">
        <f t="shared" ref="S6:AB31" si="2">G6/$Q6*100</f>
        <v>47.707959305804906</v>
      </c>
      <c r="T6" s="26">
        <f t="shared" si="2"/>
        <v>2.4655894673847998</v>
      </c>
      <c r="U6" s="26">
        <f t="shared" si="2"/>
        <v>18.300418910831837</v>
      </c>
      <c r="V6" s="26">
        <f t="shared" si="2"/>
        <v>10.59245960502693</v>
      </c>
      <c r="W6" s="26">
        <f t="shared" si="2"/>
        <v>0.20347097546379417</v>
      </c>
      <c r="X6" s="26">
        <f t="shared" si="2"/>
        <v>5.8049072411729501</v>
      </c>
      <c r="Y6" s="26">
        <f t="shared" si="2"/>
        <v>8.9766606822262123</v>
      </c>
      <c r="Z6" s="26">
        <f t="shared" si="2"/>
        <v>3.7342908438061047</v>
      </c>
      <c r="AA6" s="26">
        <f t="shared" si="2"/>
        <v>2.2142429682824658</v>
      </c>
      <c r="AB6" s="26">
        <f t="shared" si="2"/>
        <v>0</v>
      </c>
      <c r="AC6" s="26">
        <f t="shared" ref="AC6:AC69" si="3">SUM(S6:AB6)</f>
        <v>100</v>
      </c>
      <c r="AD6" s="42">
        <v>0.53247503148189046</v>
      </c>
      <c r="AE6" s="42">
        <v>1.0236725794639698</v>
      </c>
      <c r="AF6" s="42">
        <v>0.49415108459140161</v>
      </c>
      <c r="AH6" s="12">
        <v>1442</v>
      </c>
      <c r="AI6" s="122">
        <v>42.63</v>
      </c>
      <c r="AJ6" s="122">
        <v>1.8</v>
      </c>
      <c r="AK6" s="122">
        <v>13.28</v>
      </c>
      <c r="AL6" s="122">
        <v>0.23</v>
      </c>
      <c r="AM6" s="122">
        <v>7.79</v>
      </c>
      <c r="AN6" s="122">
        <v>15.99</v>
      </c>
      <c r="AO6" s="122">
        <v>11.17</v>
      </c>
      <c r="AP6" s="122">
        <v>0.09</v>
      </c>
      <c r="AQ6" s="122">
        <v>2.39</v>
      </c>
      <c r="AR6" s="122">
        <v>1.86</v>
      </c>
      <c r="AS6" s="124">
        <v>0</v>
      </c>
      <c r="AT6" s="124">
        <v>0</v>
      </c>
      <c r="AU6" s="124">
        <v>0</v>
      </c>
      <c r="AV6" s="124">
        <f t="shared" ref="AV6:AV69" si="4">SUM(AI6:AU6)</f>
        <v>97.23</v>
      </c>
      <c r="AW6" s="29"/>
      <c r="AX6" s="42">
        <v>6.1580326830950334</v>
      </c>
      <c r="AY6" s="42">
        <v>1.8419673169049666</v>
      </c>
      <c r="AZ6" s="42">
        <v>0</v>
      </c>
      <c r="BA6" s="42">
        <v>8</v>
      </c>
      <c r="BB6" s="42">
        <v>0.41876797198425786</v>
      </c>
      <c r="BC6" s="42">
        <v>0.19558943924289507</v>
      </c>
      <c r="BD6" s="42">
        <v>2.6266330078995745E-2</v>
      </c>
      <c r="BE6" s="42">
        <v>0.46572853137287495</v>
      </c>
      <c r="BF6" s="42">
        <v>3.4426450413759637</v>
      </c>
      <c r="BG6" s="42">
        <v>0.45100268594501269</v>
      </c>
      <c r="BH6" s="42">
        <v>0</v>
      </c>
      <c r="BI6" s="42">
        <v>5</v>
      </c>
      <c r="BJ6" s="42">
        <v>0</v>
      </c>
      <c r="BK6" s="42">
        <v>2.4351320351090777E-2</v>
      </c>
      <c r="BL6" s="42">
        <v>1.1010521928622801E-2</v>
      </c>
      <c r="BM6" s="42">
        <v>1.7286288187780001</v>
      </c>
      <c r="BN6" s="42">
        <v>0.23600933894228637</v>
      </c>
      <c r="BO6" s="42">
        <v>2</v>
      </c>
      <c r="BP6" s="42">
        <v>0.43332007809088025</v>
      </c>
      <c r="BQ6" s="42">
        <v>0.34271486583444688</v>
      </c>
      <c r="BR6" s="42">
        <v>0.77603494392532713</v>
      </c>
      <c r="BS6" s="24" t="s">
        <v>622</v>
      </c>
      <c r="BT6" s="24" t="s">
        <v>624</v>
      </c>
      <c r="BU6" s="40">
        <v>0.78532367244544732</v>
      </c>
      <c r="BV6" s="42">
        <v>0.27330560103608526</v>
      </c>
      <c r="BW6" s="40">
        <v>0.26698536868028394</v>
      </c>
      <c r="BX6" s="40" t="str">
        <f t="shared" ref="BX6:BX69" si="5">IF(BW6&lt;=0.17,"N",IF(BW6&gt;=0.39,"N","Equilibrium"))</f>
        <v>Equilibrium</v>
      </c>
      <c r="BY6" s="40"/>
      <c r="BZ6" s="44">
        <v>994.39410764810623</v>
      </c>
      <c r="CA6" s="44">
        <v>491.51751929686355</v>
      </c>
      <c r="CB6" s="5">
        <v>1712.9626581623427</v>
      </c>
      <c r="CC6" s="44">
        <v>577.32909407338377</v>
      </c>
      <c r="CD6" s="44">
        <v>589.379576093889</v>
      </c>
      <c r="CE6" s="44">
        <v>1488.9004242683159</v>
      </c>
      <c r="CF6" s="44">
        <v>1893.9182249955829</v>
      </c>
      <c r="CG6" s="44">
        <v>911.5713301949321</v>
      </c>
      <c r="CH6" s="40">
        <v>-0.10563894429979485</v>
      </c>
      <c r="CI6" s="44">
        <v>1893.9182249955829</v>
      </c>
      <c r="CJ6" s="24">
        <v>1607.9457038271385</v>
      </c>
      <c r="CK6" s="44">
        <v>1803.4404415789627</v>
      </c>
      <c r="CL6" s="44">
        <v>1040.5769221608789</v>
      </c>
      <c r="CM6" s="45">
        <v>7.8337940164746573</v>
      </c>
      <c r="CN6" s="45">
        <v>66.769063543129235</v>
      </c>
      <c r="CO6" s="45">
        <v>0.19358381365590488</v>
      </c>
      <c r="CP6" s="45">
        <v>18.223952071888647</v>
      </c>
      <c r="CQ6" s="45">
        <v>1.0558034790952173</v>
      </c>
      <c r="CR6" s="45">
        <v>11492.152648995158</v>
      </c>
      <c r="CS6" s="45">
        <v>-1.2592416052262179</v>
      </c>
      <c r="CT6" s="45">
        <v>10.190140448524653</v>
      </c>
      <c r="CU6" s="45">
        <v>9.4884585884989363</v>
      </c>
      <c r="CV6" s="45">
        <v>11596.814409334724</v>
      </c>
      <c r="CW6" s="24"/>
      <c r="CX6" s="40">
        <v>50.035761619354382</v>
      </c>
      <c r="CY6" s="40">
        <v>53.337365305550598</v>
      </c>
      <c r="CZ6" s="40">
        <v>47.077509336235593</v>
      </c>
      <c r="DA6" s="40">
        <v>57.255691241181346</v>
      </c>
      <c r="DB6" s="40"/>
      <c r="DC6" s="40">
        <v>3.8100918929048166</v>
      </c>
      <c r="DD6" s="40">
        <v>1.4226198888736312</v>
      </c>
      <c r="DE6" s="40"/>
      <c r="DF6" s="40">
        <v>6.6408178967351708</v>
      </c>
      <c r="DG6" s="40">
        <v>5.6373702419254323</v>
      </c>
      <c r="DH6" s="40"/>
      <c r="DI6" s="40">
        <v>3.4318808778496965</v>
      </c>
      <c r="DJ6" s="40"/>
      <c r="DK6" s="40">
        <v>7.3180984755808716</v>
      </c>
      <c r="DL6" s="40">
        <v>7.9715094296008564</v>
      </c>
      <c r="DM6" s="40"/>
      <c r="DN6" s="40">
        <v>2.876969215912383</v>
      </c>
      <c r="DO6" s="40">
        <v>1.1465361195402344</v>
      </c>
      <c r="DP6" s="40"/>
      <c r="DQ6" s="40">
        <v>17.324724521267139</v>
      </c>
      <c r="DR6" s="40"/>
    </row>
    <row r="7" spans="1:122" ht="10.5" customHeight="1">
      <c r="A7" s="14" t="s">
        <v>41</v>
      </c>
      <c r="B7" s="12">
        <v>1446</v>
      </c>
      <c r="C7" s="13" t="s">
        <v>43</v>
      </c>
      <c r="D7" s="121">
        <v>1.5</v>
      </c>
      <c r="E7" s="139">
        <f t="shared" si="0"/>
        <v>1500</v>
      </c>
      <c r="F7" s="140">
        <v>1050</v>
      </c>
      <c r="G7" s="121">
        <v>44.33</v>
      </c>
      <c r="H7" s="121">
        <v>2.08</v>
      </c>
      <c r="I7" s="121">
        <v>14.56</v>
      </c>
      <c r="J7" s="121">
        <v>9.57</v>
      </c>
      <c r="K7" s="121">
        <v>0.2</v>
      </c>
      <c r="L7" s="121">
        <v>5.47</v>
      </c>
      <c r="M7" s="121">
        <v>7.96</v>
      </c>
      <c r="N7" s="121">
        <v>3.76</v>
      </c>
      <c r="O7" s="121">
        <v>1.92</v>
      </c>
      <c r="P7" s="121"/>
      <c r="Q7" s="122">
        <f t="shared" si="1"/>
        <v>89.85</v>
      </c>
      <c r="R7" s="26"/>
      <c r="S7" s="26">
        <f t="shared" si="2"/>
        <v>49.337785197551476</v>
      </c>
      <c r="T7" s="26">
        <f t="shared" si="2"/>
        <v>2.3149693934335005</v>
      </c>
      <c r="U7" s="26">
        <f t="shared" si="2"/>
        <v>16.204785754034503</v>
      </c>
      <c r="V7" s="26">
        <f t="shared" si="2"/>
        <v>10.651085141903174</v>
      </c>
      <c r="W7" s="26">
        <f t="shared" si="2"/>
        <v>0.22259321090706735</v>
      </c>
      <c r="X7" s="26">
        <f t="shared" si="2"/>
        <v>6.0879243183082918</v>
      </c>
      <c r="Y7" s="26">
        <f t="shared" si="2"/>
        <v>8.8592097941012806</v>
      </c>
      <c r="Z7" s="26">
        <f t="shared" si="2"/>
        <v>4.1847523650528657</v>
      </c>
      <c r="AA7" s="26">
        <f t="shared" si="2"/>
        <v>2.1368948247078463</v>
      </c>
      <c r="AB7" s="26">
        <f t="shared" si="2"/>
        <v>0</v>
      </c>
      <c r="AC7" s="26">
        <f t="shared" si="3"/>
        <v>100.00000000000001</v>
      </c>
      <c r="AD7" s="42">
        <v>0.55370465573198313</v>
      </c>
      <c r="AE7" s="42">
        <v>0.98148609135666409</v>
      </c>
      <c r="AF7" s="42">
        <v>0.50467172308806363</v>
      </c>
      <c r="AG7" s="43"/>
      <c r="AH7" s="12">
        <v>1446</v>
      </c>
      <c r="AI7" s="122">
        <v>42.43</v>
      </c>
      <c r="AJ7" s="122">
        <v>2.58</v>
      </c>
      <c r="AK7" s="122">
        <v>12.97</v>
      </c>
      <c r="AL7" s="122">
        <v>0.31</v>
      </c>
      <c r="AM7" s="122">
        <v>7.8</v>
      </c>
      <c r="AN7" s="122">
        <v>15.56</v>
      </c>
      <c r="AO7" s="122">
        <v>11.21</v>
      </c>
      <c r="AP7" s="122">
        <v>0.09</v>
      </c>
      <c r="AQ7" s="122">
        <v>2.41</v>
      </c>
      <c r="AR7" s="122">
        <v>1.61</v>
      </c>
      <c r="AS7" s="124">
        <v>0</v>
      </c>
      <c r="AT7" s="124">
        <v>0</v>
      </c>
      <c r="AU7" s="124">
        <v>0</v>
      </c>
      <c r="AV7" s="124">
        <f t="shared" si="4"/>
        <v>96.970000000000013</v>
      </c>
      <c r="AW7" s="29"/>
      <c r="AX7" s="42">
        <v>6.1448644677937887</v>
      </c>
      <c r="AY7" s="42">
        <v>1.8551355322062113</v>
      </c>
      <c r="AZ7" s="42">
        <v>0</v>
      </c>
      <c r="BA7" s="42">
        <v>8</v>
      </c>
      <c r="BB7" s="42">
        <v>0.35849040240719043</v>
      </c>
      <c r="BC7" s="42">
        <v>0.28106399969259233</v>
      </c>
      <c r="BD7" s="42">
        <v>3.5493258752685573E-2</v>
      </c>
      <c r="BE7" s="42">
        <v>0.46750399271574139</v>
      </c>
      <c r="BF7" s="42">
        <v>3.3586596374104638</v>
      </c>
      <c r="BG7" s="42">
        <v>0.47720376069239923</v>
      </c>
      <c r="BH7" s="42">
        <v>1.1038765967693308E-2</v>
      </c>
      <c r="BI7" s="42">
        <v>4.9894538176387657</v>
      </c>
      <c r="BJ7" s="42">
        <v>0</v>
      </c>
      <c r="BK7" s="42">
        <v>0</v>
      </c>
      <c r="BL7" s="42">
        <v>0</v>
      </c>
      <c r="BM7" s="42">
        <v>1.73926920814648</v>
      </c>
      <c r="BN7" s="42">
        <v>0.26073079185351999</v>
      </c>
      <c r="BO7" s="42">
        <v>2</v>
      </c>
      <c r="BP7" s="42">
        <v>0.41593103058206271</v>
      </c>
      <c r="BQ7" s="42">
        <v>0.29741200493932235</v>
      </c>
      <c r="BR7" s="42">
        <v>0.713343035521385</v>
      </c>
      <c r="BS7" s="24" t="s">
        <v>622</v>
      </c>
      <c r="BT7" s="24" t="s">
        <v>624</v>
      </c>
      <c r="BU7" s="40">
        <v>0.78047243760230434</v>
      </c>
      <c r="BV7" s="42">
        <v>0.28121892786895253</v>
      </c>
      <c r="BW7" s="40">
        <v>0.2865235996164105</v>
      </c>
      <c r="BX7" s="40" t="str">
        <f>IF(BW7&lt;=0.17,"N",IF(BW7&gt;=0.39,"N","Equilibrium"))</f>
        <v>Equilibrium</v>
      </c>
      <c r="BY7" s="40"/>
      <c r="BZ7" s="44">
        <v>994.15539123805843</v>
      </c>
      <c r="CA7" s="44">
        <v>464.59189879130759</v>
      </c>
      <c r="CB7" s="5">
        <v>1430.055665484316</v>
      </c>
      <c r="CC7" s="44">
        <v>557.73847877804076</v>
      </c>
      <c r="CD7" s="44">
        <v>581.1209221013662</v>
      </c>
      <c r="CE7" s="44">
        <v>1318.7965640287543</v>
      </c>
      <c r="CF7" s="44">
        <v>1594.3806160551719</v>
      </c>
      <c r="CG7" s="44">
        <v>761.05808525071359</v>
      </c>
      <c r="CH7" s="40">
        <v>-0.1149080798300282</v>
      </c>
      <c r="CI7" s="44">
        <v>1594.3806160551719</v>
      </c>
      <c r="CJ7" s="24">
        <v>1324.6224232112399</v>
      </c>
      <c r="CK7" s="44">
        <v>1512.218140769744</v>
      </c>
      <c r="CL7" s="44">
        <v>1055.9142454029172</v>
      </c>
      <c r="CM7" s="45">
        <v>6.4722055263601543</v>
      </c>
      <c r="CN7" s="45">
        <v>63.885660848744713</v>
      </c>
      <c r="CO7" s="45">
        <v>0.2780472859099975</v>
      </c>
      <c r="CP7" s="45">
        <v>18.095939798705324</v>
      </c>
      <c r="CQ7" s="45">
        <v>1.6914191066374074</v>
      </c>
      <c r="CR7" s="45">
        <v>340.53734440264577</v>
      </c>
      <c r="CS7" s="45">
        <v>-8.1262290070408305E-2</v>
      </c>
      <c r="CT7" s="45">
        <v>7.00487955480091</v>
      </c>
      <c r="CU7" s="45">
        <v>7.5513915340603077</v>
      </c>
      <c r="CV7" s="45">
        <v>438.96342024143405</v>
      </c>
      <c r="CW7" s="24"/>
      <c r="CX7" s="40">
        <v>51.308879469143235</v>
      </c>
      <c r="CY7" s="40">
        <v>54.605599591741495</v>
      </c>
      <c r="CZ7" s="40">
        <v>47.330589446757898</v>
      </c>
      <c r="DA7" s="40">
        <v>57.498092205310705</v>
      </c>
      <c r="DB7" s="40"/>
      <c r="DC7" s="40">
        <v>4.2865248795110409</v>
      </c>
      <c r="DD7" s="40">
        <v>1.5784925759422062</v>
      </c>
      <c r="DE7" s="40"/>
      <c r="DF7" s="40">
        <v>6.0444437186819853</v>
      </c>
      <c r="DG7" s="40">
        <v>5.5413688621606134</v>
      </c>
      <c r="DH7" s="40"/>
      <c r="DI7" s="40">
        <v>3.0000421179190577</v>
      </c>
      <c r="DJ7" s="40"/>
      <c r="DK7" s="40">
        <v>7.1947478547820216</v>
      </c>
      <c r="DL7" s="40">
        <v>7.0631554733318787</v>
      </c>
      <c r="DM7" s="40"/>
      <c r="DN7" s="40">
        <v>3.1571886592633369</v>
      </c>
      <c r="DO7" s="40">
        <v>1.5912205203108045</v>
      </c>
      <c r="DP7" s="40"/>
      <c r="DQ7" s="40">
        <v>17.215708365923742</v>
      </c>
      <c r="DR7" s="40"/>
    </row>
    <row r="8" spans="1:122" ht="10.5" customHeight="1">
      <c r="A8" s="14" t="s">
        <v>41</v>
      </c>
      <c r="B8" s="12">
        <v>1447</v>
      </c>
      <c r="C8" s="13" t="s">
        <v>43</v>
      </c>
      <c r="D8" s="121">
        <v>1</v>
      </c>
      <c r="E8" s="139">
        <f t="shared" si="0"/>
        <v>1000</v>
      </c>
      <c r="F8" s="140">
        <v>1050</v>
      </c>
      <c r="G8" s="121">
        <v>46</v>
      </c>
      <c r="H8" s="121">
        <v>1.84</v>
      </c>
      <c r="I8" s="121">
        <v>14.6</v>
      </c>
      <c r="J8" s="121">
        <v>8.33</v>
      </c>
      <c r="K8" s="121">
        <v>0.18</v>
      </c>
      <c r="L8" s="121">
        <v>4.8600000000000003</v>
      </c>
      <c r="M8" s="121">
        <v>7.71</v>
      </c>
      <c r="N8" s="121">
        <v>3.71</v>
      </c>
      <c r="O8" s="121">
        <v>2.25</v>
      </c>
      <c r="P8" s="121"/>
      <c r="Q8" s="122">
        <f t="shared" si="1"/>
        <v>89.48</v>
      </c>
      <c r="R8" s="26"/>
      <c r="S8" s="26">
        <f t="shared" si="2"/>
        <v>51.408135896289679</v>
      </c>
      <c r="T8" s="26">
        <f t="shared" si="2"/>
        <v>2.056325435851587</v>
      </c>
      <c r="U8" s="26">
        <f t="shared" si="2"/>
        <v>16.316495306213678</v>
      </c>
      <c r="V8" s="26">
        <f t="shared" si="2"/>
        <v>9.3093428699150653</v>
      </c>
      <c r="W8" s="26">
        <f t="shared" si="2"/>
        <v>0.20116227089852479</v>
      </c>
      <c r="X8" s="26">
        <f t="shared" si="2"/>
        <v>5.4313813142601699</v>
      </c>
      <c r="Y8" s="26">
        <f t="shared" si="2"/>
        <v>8.6164506034868129</v>
      </c>
      <c r="Z8" s="26">
        <f t="shared" si="2"/>
        <v>4.1461779168529276</v>
      </c>
      <c r="AA8" s="26">
        <f t="shared" si="2"/>
        <v>2.5145283862315604</v>
      </c>
      <c r="AB8" s="26">
        <f t="shared" si="2"/>
        <v>0</v>
      </c>
      <c r="AC8" s="26">
        <f t="shared" si="3"/>
        <v>100.00000000000001</v>
      </c>
      <c r="AD8" s="42">
        <v>0.57631187770331083</v>
      </c>
      <c r="AE8" s="42">
        <v>0.96154202521759824</v>
      </c>
      <c r="AF8" s="42">
        <v>0.50980299536996554</v>
      </c>
      <c r="AG8" s="43"/>
      <c r="AH8" s="12">
        <v>1447</v>
      </c>
      <c r="AI8" s="122">
        <v>41.19</v>
      </c>
      <c r="AJ8" s="122">
        <v>2.62</v>
      </c>
      <c r="AK8" s="122">
        <v>12.25</v>
      </c>
      <c r="AL8" s="122">
        <v>0.1</v>
      </c>
      <c r="AM8" s="122">
        <v>9.44</v>
      </c>
      <c r="AN8" s="122">
        <v>15.67</v>
      </c>
      <c r="AO8" s="122">
        <v>11.54</v>
      </c>
      <c r="AP8" s="122">
        <v>0.11</v>
      </c>
      <c r="AQ8" s="122">
        <v>2.44</v>
      </c>
      <c r="AR8" s="122">
        <v>1.4</v>
      </c>
      <c r="AS8" s="124">
        <v>0</v>
      </c>
      <c r="AT8" s="124">
        <v>0</v>
      </c>
      <c r="AU8" s="124">
        <v>0</v>
      </c>
      <c r="AV8" s="124">
        <f t="shared" si="4"/>
        <v>96.76</v>
      </c>
      <c r="AW8" s="29"/>
      <c r="AX8" s="42">
        <v>6.0261439629488027</v>
      </c>
      <c r="AY8" s="42">
        <v>1.9738560370511973</v>
      </c>
      <c r="AZ8" s="42">
        <v>0</v>
      </c>
      <c r="BA8" s="42">
        <v>8</v>
      </c>
      <c r="BB8" s="42">
        <v>0.13821626360120653</v>
      </c>
      <c r="BC8" s="42">
        <v>0.28833359147622717</v>
      </c>
      <c r="BD8" s="42">
        <v>1.1566251069755121E-2</v>
      </c>
      <c r="BE8" s="42">
        <v>0.62927714069095231</v>
      </c>
      <c r="BF8" s="42">
        <v>3.4169123066786047</v>
      </c>
      <c r="BG8" s="42">
        <v>0.5156944464832538</v>
      </c>
      <c r="BH8" s="42">
        <v>0</v>
      </c>
      <c r="BI8" s="42">
        <v>5</v>
      </c>
      <c r="BJ8" s="42">
        <v>0</v>
      </c>
      <c r="BK8" s="42">
        <v>1.0031926249321588E-2</v>
      </c>
      <c r="BL8" s="42">
        <v>1.3629475261497668E-2</v>
      </c>
      <c r="BM8" s="42">
        <v>1.8087370658935997</v>
      </c>
      <c r="BN8" s="42">
        <v>0.16760153259558108</v>
      </c>
      <c r="BO8" s="42">
        <v>2</v>
      </c>
      <c r="BP8" s="42">
        <v>0.52447303785968247</v>
      </c>
      <c r="BQ8" s="42">
        <v>0.2612576934727317</v>
      </c>
      <c r="BR8" s="42">
        <v>0.78573073133241422</v>
      </c>
      <c r="BS8" s="24" t="s">
        <v>622</v>
      </c>
      <c r="BT8" s="24" t="s">
        <v>624</v>
      </c>
      <c r="BU8" s="40">
        <v>0.74736990818047777</v>
      </c>
      <c r="BV8" s="42">
        <v>0.33795784797449085</v>
      </c>
      <c r="BW8" s="40">
        <v>0.35147485924810257</v>
      </c>
      <c r="BX8" s="40" t="str">
        <f t="shared" si="5"/>
        <v>Equilibrium</v>
      </c>
      <c r="BY8" s="40"/>
      <c r="BZ8" s="44">
        <v>1002.8998285826585</v>
      </c>
      <c r="CA8" s="44">
        <v>398.22683708523141</v>
      </c>
      <c r="CB8" s="5">
        <v>945.9917214724278</v>
      </c>
      <c r="CC8" s="44">
        <v>429.04527842407344</v>
      </c>
      <c r="CD8" s="44">
        <v>499.00147194052948</v>
      </c>
      <c r="CE8" s="44">
        <v>1012.7880790601645</v>
      </c>
      <c r="CF8" s="44">
        <v>995.82601743430121</v>
      </c>
      <c r="CG8" s="44">
        <v>583.74280063609103</v>
      </c>
      <c r="CH8" s="40">
        <v>-5.2679420792717681E-2</v>
      </c>
      <c r="CI8" s="44">
        <v>995.82601743430121</v>
      </c>
      <c r="CJ8" s="24">
        <v>843.42534796767598</v>
      </c>
      <c r="CK8" s="44">
        <v>970.90886945336456</v>
      </c>
      <c r="CL8" s="44">
        <v>1027.031468731773</v>
      </c>
      <c r="CM8" s="45">
        <v>5.3582088287442051</v>
      </c>
      <c r="CN8" s="45">
        <v>63.978984704272179</v>
      </c>
      <c r="CO8" s="45">
        <v>0.27980848065420749</v>
      </c>
      <c r="CP8" s="45">
        <v>18.400814222669815</v>
      </c>
      <c r="CQ8" s="45">
        <v>2.4052342581559336</v>
      </c>
      <c r="CR8" s="45">
        <v>1.1802162260048652</v>
      </c>
      <c r="CS8" s="45">
        <v>-0.28267206381042786</v>
      </c>
      <c r="CT8" s="45">
        <v>6.0550681655775973</v>
      </c>
      <c r="CU8" s="45">
        <v>7.0840178502726934</v>
      </c>
      <c r="CV8" s="45">
        <v>99.101471843796858</v>
      </c>
      <c r="CW8" s="24"/>
      <c r="CX8" s="40">
        <v>51.839601484968355</v>
      </c>
      <c r="CY8" s="40">
        <v>53.886065270839737</v>
      </c>
      <c r="CZ8" s="40">
        <v>43.691019627366828</v>
      </c>
      <c r="DA8" s="40">
        <v>53.813087254117143</v>
      </c>
      <c r="DB8" s="40"/>
      <c r="DC8" s="40">
        <v>3.8830738851564974</v>
      </c>
      <c r="DD8" s="40">
        <v>1.3512484733360377</v>
      </c>
      <c r="DE8" s="40"/>
      <c r="DF8" s="40">
        <v>7.2988650151797803</v>
      </c>
      <c r="DG8" s="40">
        <v>6.6187155672596276</v>
      </c>
      <c r="DH8" s="40"/>
      <c r="DI8" s="40">
        <v>3.5016264377071233</v>
      </c>
      <c r="DJ8" s="40"/>
      <c r="DK8" s="40">
        <v>7.7136575446271394</v>
      </c>
      <c r="DL8" s="40">
        <v>6.3153540334854839</v>
      </c>
      <c r="DM8" s="40"/>
      <c r="DN8" s="40">
        <v>2.8287170753648594</v>
      </c>
      <c r="DO8" s="40">
        <v>1.8936254624489477</v>
      </c>
      <c r="DP8" s="40"/>
      <c r="DQ8" s="40">
        <v>17.300122989274996</v>
      </c>
      <c r="DR8" s="40"/>
    </row>
    <row r="9" spans="1:122" ht="10.5" customHeight="1">
      <c r="A9" s="14" t="s">
        <v>41</v>
      </c>
      <c r="B9" s="12">
        <v>1452</v>
      </c>
      <c r="C9" s="13" t="s">
        <v>44</v>
      </c>
      <c r="D9" s="121">
        <v>0.5</v>
      </c>
      <c r="E9" s="139">
        <f t="shared" si="0"/>
        <v>500</v>
      </c>
      <c r="F9" s="140">
        <v>1000</v>
      </c>
      <c r="G9" s="121">
        <v>45.8</v>
      </c>
      <c r="H9" s="121">
        <v>1.74</v>
      </c>
      <c r="I9" s="121">
        <v>14.65</v>
      </c>
      <c r="J9" s="121">
        <v>9.31</v>
      </c>
      <c r="K9" s="121">
        <v>0.19</v>
      </c>
      <c r="L9" s="121">
        <v>4.24</v>
      </c>
      <c r="M9" s="121">
        <v>7.75</v>
      </c>
      <c r="N9" s="121">
        <v>3.83</v>
      </c>
      <c r="O9" s="121">
        <v>2.1</v>
      </c>
      <c r="P9" s="121"/>
      <c r="Q9" s="122">
        <f t="shared" si="1"/>
        <v>89.609999999999985</v>
      </c>
      <c r="R9" s="26"/>
      <c r="S9" s="26">
        <f t="shared" si="2"/>
        <v>51.110367146523828</v>
      </c>
      <c r="T9" s="26">
        <f t="shared" si="2"/>
        <v>1.9417475728155342</v>
      </c>
      <c r="U9" s="26">
        <f t="shared" si="2"/>
        <v>16.348621805602058</v>
      </c>
      <c r="V9" s="26">
        <f t="shared" si="2"/>
        <v>10.389465461444038</v>
      </c>
      <c r="W9" s="26">
        <f t="shared" si="2"/>
        <v>0.21202990737640889</v>
      </c>
      <c r="X9" s="26">
        <f t="shared" si="2"/>
        <v>4.7316147751367046</v>
      </c>
      <c r="Y9" s="26">
        <f t="shared" si="2"/>
        <v>8.6485883271956254</v>
      </c>
      <c r="Z9" s="26">
        <f t="shared" si="2"/>
        <v>4.274076553956033</v>
      </c>
      <c r="AA9" s="26">
        <f t="shared" si="2"/>
        <v>2.343488449949783</v>
      </c>
      <c r="AB9" s="26">
        <f t="shared" si="2"/>
        <v>0</v>
      </c>
      <c r="AC9" s="26">
        <f t="shared" si="3"/>
        <v>100.00000000000001</v>
      </c>
      <c r="AD9" s="42">
        <v>0.57603274486342793</v>
      </c>
      <c r="AE9" s="42">
        <v>1.2318089707074504</v>
      </c>
      <c r="AF9" s="42">
        <v>0.448067022368413</v>
      </c>
      <c r="AG9" s="43"/>
      <c r="AH9" s="12">
        <v>1452</v>
      </c>
      <c r="AI9" s="122">
        <v>40.71</v>
      </c>
      <c r="AJ9" s="122">
        <v>3.08</v>
      </c>
      <c r="AK9" s="122">
        <v>12.42</v>
      </c>
      <c r="AL9" s="122">
        <v>0.13</v>
      </c>
      <c r="AM9" s="122">
        <v>9.89</v>
      </c>
      <c r="AN9" s="122">
        <v>14.97</v>
      </c>
      <c r="AO9" s="122">
        <v>11.69</v>
      </c>
      <c r="AP9" s="122">
        <v>0.12</v>
      </c>
      <c r="AQ9" s="122">
        <v>2.4500000000000002</v>
      </c>
      <c r="AR9" s="122">
        <v>1.1100000000000001</v>
      </c>
      <c r="AS9" s="124">
        <v>0</v>
      </c>
      <c r="AT9" s="124">
        <v>0</v>
      </c>
      <c r="AU9" s="124">
        <v>0</v>
      </c>
      <c r="AV9" s="124">
        <f t="shared" si="4"/>
        <v>96.570000000000007</v>
      </c>
      <c r="AW9" s="29"/>
      <c r="AX9" s="42">
        <v>5.9758175094048944</v>
      </c>
      <c r="AY9" s="42">
        <v>2.0241824905951056</v>
      </c>
      <c r="AZ9" s="42">
        <v>0</v>
      </c>
      <c r="BA9" s="42">
        <v>8</v>
      </c>
      <c r="BB9" s="42">
        <v>0.12435433314011402</v>
      </c>
      <c r="BC9" s="42">
        <v>0.34008946593370881</v>
      </c>
      <c r="BD9" s="42">
        <v>1.5086360490805922E-2</v>
      </c>
      <c r="BE9" s="42">
        <v>0.65529490343257635</v>
      </c>
      <c r="BF9" s="42">
        <v>3.2751798262536456</v>
      </c>
      <c r="BG9" s="42">
        <v>0.55880972852552424</v>
      </c>
      <c r="BH9" s="42">
        <v>1.4918192606954475E-2</v>
      </c>
      <c r="BI9" s="42">
        <v>4.9837328103833292</v>
      </c>
      <c r="BJ9" s="42">
        <v>0</v>
      </c>
      <c r="BK9" s="42">
        <v>0</v>
      </c>
      <c r="BL9" s="42">
        <v>0</v>
      </c>
      <c r="BM9" s="42">
        <v>1.8383688572205814</v>
      </c>
      <c r="BN9" s="42">
        <v>0.16163114277941859</v>
      </c>
      <c r="BO9" s="42">
        <v>2</v>
      </c>
      <c r="BP9" s="42">
        <v>0.5356014224621708</v>
      </c>
      <c r="BQ9" s="42">
        <v>0.20783206121478615</v>
      </c>
      <c r="BR9" s="42">
        <v>0.74343348367695694</v>
      </c>
      <c r="BS9" s="24" t="s">
        <v>622</v>
      </c>
      <c r="BT9" s="24" t="s">
        <v>624</v>
      </c>
      <c r="BU9" s="40">
        <v>0.72955497846939177</v>
      </c>
      <c r="BV9" s="42">
        <v>0.37062441857619965</v>
      </c>
      <c r="BW9" s="40">
        <v>0.30087816162220615</v>
      </c>
      <c r="BX9" s="40" t="str">
        <f t="shared" si="5"/>
        <v>Equilibrium</v>
      </c>
      <c r="BY9" s="40"/>
      <c r="BZ9" s="44">
        <v>1010.0756308056184</v>
      </c>
      <c r="CA9" s="44">
        <v>423.62586868608827</v>
      </c>
      <c r="CB9" s="5">
        <v>793.97359151849503</v>
      </c>
      <c r="CC9" s="44">
        <v>440.73558017213333</v>
      </c>
      <c r="CD9" s="44">
        <v>500.89267409347934</v>
      </c>
      <c r="CE9" s="44">
        <v>852.80745875319735</v>
      </c>
      <c r="CF9" s="44">
        <v>898.80935694192419</v>
      </c>
      <c r="CG9" s="44">
        <v>412.07187858106403</v>
      </c>
      <c r="CH9" s="40">
        <v>-0.13203936068317845</v>
      </c>
      <c r="CI9" s="44">
        <v>852.80745875319735</v>
      </c>
      <c r="CJ9" s="24">
        <v>690.40093277160236</v>
      </c>
      <c r="CK9" s="44">
        <v>823.39052513584625</v>
      </c>
      <c r="CL9" s="44">
        <v>1028.3392369376277</v>
      </c>
      <c r="CM9" s="45">
        <v>3.954460722234824</v>
      </c>
      <c r="CN9" s="45">
        <v>60.862142654564153</v>
      </c>
      <c r="CO9" s="45">
        <v>0.44238635558402811</v>
      </c>
      <c r="CP9" s="45">
        <v>18.541704920877486</v>
      </c>
      <c r="CQ9" s="45">
        <v>4.0142186320271476</v>
      </c>
      <c r="CR9" s="45">
        <v>1.7593022439320809</v>
      </c>
      <c r="CS9" s="45">
        <v>1.8407494503948847</v>
      </c>
      <c r="CT9" s="45">
        <v>3.4690493835085046</v>
      </c>
      <c r="CU9" s="45">
        <v>6.383381040188894</v>
      </c>
      <c r="CV9" s="45">
        <v>97.312934681077181</v>
      </c>
      <c r="CW9" s="24"/>
      <c r="CX9" s="40">
        <v>53.379637079984981</v>
      </c>
      <c r="CY9" s="40">
        <v>54.783422026268461</v>
      </c>
      <c r="CZ9" s="40">
        <v>43.330427003426166</v>
      </c>
      <c r="DA9" s="40">
        <v>53.422456863242246</v>
      </c>
      <c r="DB9" s="40"/>
      <c r="DC9" s="40">
        <v>3.8053117521575297</v>
      </c>
      <c r="DD9" s="40">
        <v>1.3223809323563327</v>
      </c>
      <c r="DE9" s="40"/>
      <c r="DF9" s="40">
        <v>6.8820777848556887</v>
      </c>
      <c r="DG9" s="40">
        <v>6.7146637231189965</v>
      </c>
      <c r="DH9" s="40"/>
      <c r="DI9" s="40">
        <v>3.2952906757004796</v>
      </c>
      <c r="DJ9" s="40"/>
      <c r="DK9" s="40">
        <v>7.5035769999594049</v>
      </c>
      <c r="DL9" s="40">
        <v>5.97604453004395</v>
      </c>
      <c r="DM9" s="40"/>
      <c r="DN9" s="40">
        <v>2.749002324201081</v>
      </c>
      <c r="DO9" s="40">
        <v>2.2305836153891749</v>
      </c>
      <c r="DP9" s="40"/>
      <c r="DQ9" s="40">
        <v>17.568029874300368</v>
      </c>
      <c r="DR9" s="40"/>
    </row>
    <row r="10" spans="1:122" ht="10.5" customHeight="1">
      <c r="A10" s="14" t="s">
        <v>41</v>
      </c>
      <c r="B10" s="12">
        <v>1518</v>
      </c>
      <c r="C10" s="13" t="s">
        <v>45</v>
      </c>
      <c r="D10" s="121">
        <v>2</v>
      </c>
      <c r="E10" s="139">
        <f t="shared" si="0"/>
        <v>2000</v>
      </c>
      <c r="F10" s="140">
        <v>1100</v>
      </c>
      <c r="G10" s="121">
        <v>41.6</v>
      </c>
      <c r="H10" s="121">
        <v>2.0499999999999998</v>
      </c>
      <c r="I10" s="121">
        <v>15.18</v>
      </c>
      <c r="J10" s="121">
        <v>8.27</v>
      </c>
      <c r="K10" s="121">
        <v>0.15</v>
      </c>
      <c r="L10" s="121">
        <v>6.18</v>
      </c>
      <c r="M10" s="121">
        <v>7.93</v>
      </c>
      <c r="N10" s="121">
        <v>3.04</v>
      </c>
      <c r="O10" s="121">
        <v>1.73</v>
      </c>
      <c r="P10" s="121"/>
      <c r="Q10" s="122">
        <f t="shared" si="1"/>
        <v>86.130000000000024</v>
      </c>
      <c r="R10" s="26"/>
      <c r="S10" s="26">
        <f t="shared" si="2"/>
        <v>48.299082781841392</v>
      </c>
      <c r="T10" s="26">
        <f t="shared" si="2"/>
        <v>2.3801230697782416</v>
      </c>
      <c r="U10" s="26">
        <f t="shared" si="2"/>
        <v>17.624521072796931</v>
      </c>
      <c r="V10" s="26">
        <f t="shared" si="2"/>
        <v>9.6017647741785641</v>
      </c>
      <c r="W10" s="26">
        <f t="shared" si="2"/>
        <v>0.17415534656913961</v>
      </c>
      <c r="X10" s="26">
        <f t="shared" si="2"/>
        <v>7.1752002786485525</v>
      </c>
      <c r="Y10" s="26">
        <f t="shared" si="2"/>
        <v>9.2070126552885139</v>
      </c>
      <c r="Z10" s="26">
        <f t="shared" si="2"/>
        <v>3.5295483571345634</v>
      </c>
      <c r="AA10" s="26">
        <f t="shared" si="2"/>
        <v>2.0085916637640771</v>
      </c>
      <c r="AB10" s="26">
        <f t="shared" si="2"/>
        <v>0</v>
      </c>
      <c r="AC10" s="26">
        <f t="shared" si="3"/>
        <v>99.999999999999957</v>
      </c>
      <c r="AD10" s="42">
        <v>0.52937208610549558</v>
      </c>
      <c r="AE10" s="42">
        <v>0.75071755665277284</v>
      </c>
      <c r="AF10" s="42">
        <v>0.57119436324835704</v>
      </c>
      <c r="AG10" s="43"/>
      <c r="AH10" s="12">
        <v>1518</v>
      </c>
      <c r="AI10" s="122">
        <v>42.35</v>
      </c>
      <c r="AJ10" s="122">
        <v>1.42</v>
      </c>
      <c r="AK10" s="122">
        <v>13.03</v>
      </c>
      <c r="AL10" s="122">
        <v>0.3</v>
      </c>
      <c r="AM10" s="122">
        <v>8.11</v>
      </c>
      <c r="AN10" s="122">
        <v>16.39</v>
      </c>
      <c r="AO10" s="122">
        <v>11.22</v>
      </c>
      <c r="AP10" s="122">
        <v>0.04</v>
      </c>
      <c r="AQ10" s="122">
        <v>2.2799999999999998</v>
      </c>
      <c r="AR10" s="122">
        <v>2.14</v>
      </c>
      <c r="AS10" s="124">
        <v>0</v>
      </c>
      <c r="AT10" s="124">
        <v>0</v>
      </c>
      <c r="AU10" s="124">
        <v>0</v>
      </c>
      <c r="AV10" s="124">
        <f t="shared" si="4"/>
        <v>97.280000000000015</v>
      </c>
      <c r="AW10" s="29"/>
      <c r="AX10" s="42">
        <v>6.1313966566179552</v>
      </c>
      <c r="AY10" s="42">
        <v>1.8686033433820448</v>
      </c>
      <c r="AZ10" s="42">
        <v>0</v>
      </c>
      <c r="BA10" s="42">
        <v>8</v>
      </c>
      <c r="BB10" s="42">
        <v>0.3545805905518189</v>
      </c>
      <c r="BC10" s="42">
        <v>0.15464667327738194</v>
      </c>
      <c r="BD10" s="42">
        <v>3.4337775543047663E-2</v>
      </c>
      <c r="BE10" s="42">
        <v>0.5203499928312425</v>
      </c>
      <c r="BF10" s="42">
        <v>3.5367313939250922</v>
      </c>
      <c r="BG10" s="42">
        <v>0.39935357387141668</v>
      </c>
      <c r="BH10" s="42">
        <v>0</v>
      </c>
      <c r="BI10" s="42">
        <v>5</v>
      </c>
      <c r="BJ10" s="42">
        <v>0</v>
      </c>
      <c r="BK10" s="42">
        <v>6.2248870978975468E-2</v>
      </c>
      <c r="BL10" s="42">
        <v>4.9046128228435433E-3</v>
      </c>
      <c r="BM10" s="42">
        <v>1.7402865912898031</v>
      </c>
      <c r="BN10" s="42">
        <v>0.19255992490837781</v>
      </c>
      <c r="BO10" s="42">
        <v>2</v>
      </c>
      <c r="BP10" s="42">
        <v>0.44740504123156311</v>
      </c>
      <c r="BQ10" s="42">
        <v>0.39519652157798707</v>
      </c>
      <c r="BR10" s="42">
        <v>0.84260156280955023</v>
      </c>
      <c r="BS10" s="24" t="s">
        <v>622</v>
      </c>
      <c r="BT10" s="24" t="s">
        <v>624</v>
      </c>
      <c r="BU10" s="40">
        <v>0.78269060764703291</v>
      </c>
      <c r="BV10" s="42">
        <v>0.27758847998363378</v>
      </c>
      <c r="BW10" s="40">
        <v>0.3697642042918492</v>
      </c>
      <c r="BX10" s="40" t="str">
        <f t="shared" si="5"/>
        <v>Equilibrium</v>
      </c>
      <c r="BY10" s="40"/>
      <c r="BZ10" s="44">
        <v>995.1775208621325</v>
      </c>
      <c r="CA10" s="44">
        <v>462.14831954982219</v>
      </c>
      <c r="CB10" s="5">
        <v>1895.3491526470721</v>
      </c>
      <c r="CC10" s="44">
        <v>552.12852022257982</v>
      </c>
      <c r="CD10" s="44">
        <v>596.85396262685424</v>
      </c>
      <c r="CE10" s="44">
        <v>1507.7267994812303</v>
      </c>
      <c r="CF10" s="44">
        <v>1756.0971488568375</v>
      </c>
      <c r="CG10" s="44">
        <v>955.59827925865045</v>
      </c>
      <c r="CH10" s="40">
        <v>7.3470370140379243E-2</v>
      </c>
      <c r="CI10" s="44">
        <v>1756.0971488568375</v>
      </c>
      <c r="CJ10" s="24">
        <v>1799.1627649062166</v>
      </c>
      <c r="CK10" s="44">
        <v>1825.7231507519548</v>
      </c>
      <c r="CL10" s="44">
        <v>1038.9493530440559</v>
      </c>
      <c r="CM10" s="45">
        <v>8.8689983443751927</v>
      </c>
      <c r="CN10" s="45">
        <v>68.996692728481634</v>
      </c>
      <c r="CO10" s="45">
        <v>0.15782289189126328</v>
      </c>
      <c r="CP10" s="45">
        <v>18.155742496310808</v>
      </c>
      <c r="CQ10" s="45">
        <v>0.73811535395852479</v>
      </c>
      <c r="CR10" s="45">
        <v>14690.827031610705</v>
      </c>
      <c r="CS10" s="45">
        <v>-2.6673511425651535</v>
      </c>
      <c r="CT10" s="45">
        <v>16.703296735168717</v>
      </c>
      <c r="CU10" s="45">
        <v>9.9376575248868502</v>
      </c>
      <c r="CV10" s="45">
        <v>14802.849008198837</v>
      </c>
      <c r="CW10" s="24"/>
      <c r="CX10" s="40">
        <v>47.930307739546677</v>
      </c>
      <c r="CY10" s="40">
        <v>52.123921184219107</v>
      </c>
      <c r="CZ10" s="40">
        <v>45.683059057197497</v>
      </c>
      <c r="DA10" s="40">
        <v>55.856257727534057</v>
      </c>
      <c r="DB10" s="40"/>
      <c r="DC10" s="40">
        <v>3.8480842550589602</v>
      </c>
      <c r="DD10" s="40">
        <v>1.409143038791224</v>
      </c>
      <c r="DE10" s="40"/>
      <c r="DF10" s="40">
        <v>7.6209846977206546</v>
      </c>
      <c r="DG10" s="40">
        <v>6.0741552986412426</v>
      </c>
      <c r="DH10" s="40"/>
      <c r="DI10" s="40">
        <v>3.8744346554629443</v>
      </c>
      <c r="DJ10" s="40"/>
      <c r="DK10" s="40">
        <v>7.7813049024059096</v>
      </c>
      <c r="DL10" s="40">
        <v>8.05386959873411</v>
      </c>
      <c r="DM10" s="40"/>
      <c r="DN10" s="40">
        <v>3.1037133840048088</v>
      </c>
      <c r="DO10" s="40">
        <v>0.98032967264709292</v>
      </c>
      <c r="DP10" s="40"/>
      <c r="DQ10" s="40">
        <v>17.078464386232636</v>
      </c>
      <c r="DR10" s="40"/>
    </row>
    <row r="11" spans="1:122" ht="10.5" customHeight="1">
      <c r="A11" s="17" t="s">
        <v>224</v>
      </c>
      <c r="B11" s="16" t="s">
        <v>91</v>
      </c>
      <c r="C11" s="17" t="s">
        <v>92</v>
      </c>
      <c r="D11" s="123">
        <v>1.20000004768372</v>
      </c>
      <c r="E11" s="139">
        <f t="shared" si="0"/>
        <v>1200.0000476837201</v>
      </c>
      <c r="F11" s="141">
        <v>950</v>
      </c>
      <c r="G11" s="123">
        <v>55.299999237060597</v>
      </c>
      <c r="H11" s="123">
        <v>0.68000000715255704</v>
      </c>
      <c r="I11" s="123">
        <v>15.3999996185303</v>
      </c>
      <c r="J11" s="123">
        <v>5.9099998474121103</v>
      </c>
      <c r="K11" s="123">
        <v>0.21999999880790699</v>
      </c>
      <c r="L11" s="123">
        <v>1.6000000238418599</v>
      </c>
      <c r="M11" s="123">
        <v>6.03999996185303</v>
      </c>
      <c r="N11" s="123">
        <v>2.8800001144409202</v>
      </c>
      <c r="O11" s="123">
        <v>1.45000004768372</v>
      </c>
      <c r="P11" s="123"/>
      <c r="Q11" s="122">
        <f t="shared" si="1"/>
        <v>89.479998856782984</v>
      </c>
      <c r="R11" s="26"/>
      <c r="S11" s="26">
        <f t="shared" si="2"/>
        <v>61.801519829667065</v>
      </c>
      <c r="T11" s="26">
        <f t="shared" si="2"/>
        <v>0.75994637443047974</v>
      </c>
      <c r="U11" s="26">
        <f t="shared" si="2"/>
        <v>17.210549637107995</v>
      </c>
      <c r="V11" s="26">
        <f t="shared" si="2"/>
        <v>6.6048278083589915</v>
      </c>
      <c r="W11" s="26">
        <f t="shared" si="2"/>
        <v>0.24586499957384611</v>
      </c>
      <c r="X11" s="26">
        <f t="shared" si="2"/>
        <v>1.7881091241437503</v>
      </c>
      <c r="Y11" s="26">
        <f t="shared" si="2"/>
        <v>6.7501118004263034</v>
      </c>
      <c r="Z11" s="26">
        <f t="shared" si="2"/>
        <v>3.2185965033934547</v>
      </c>
      <c r="AA11" s="26">
        <f t="shared" si="2"/>
        <v>1.6204739228981377</v>
      </c>
      <c r="AB11" s="26">
        <f t="shared" si="2"/>
        <v>0</v>
      </c>
      <c r="AC11" s="26">
        <f t="shared" si="3"/>
        <v>100.00000000000001</v>
      </c>
      <c r="AD11" s="42">
        <v>0.65771700973284408</v>
      </c>
      <c r="AE11" s="42">
        <v>2.072177809792715</v>
      </c>
      <c r="AF11" s="42">
        <v>0.32550199302021243</v>
      </c>
      <c r="AG11" s="43"/>
      <c r="AH11" s="16" t="s">
        <v>91</v>
      </c>
      <c r="AI11" s="122">
        <v>41</v>
      </c>
      <c r="AJ11" s="122">
        <v>1.5099999904632599</v>
      </c>
      <c r="AK11" s="122">
        <v>15.1000003814697</v>
      </c>
      <c r="AL11" s="122"/>
      <c r="AM11" s="122">
        <v>13.800000190734901</v>
      </c>
      <c r="AN11" s="122">
        <v>11.6000003814697</v>
      </c>
      <c r="AO11" s="122">
        <v>10.800000190734901</v>
      </c>
      <c r="AP11" s="122">
        <v>0.36000001430511502</v>
      </c>
      <c r="AQ11" s="122">
        <v>2.1300001144409202</v>
      </c>
      <c r="AR11" s="122">
        <v>0.77999997138977095</v>
      </c>
      <c r="AS11" s="124">
        <v>0</v>
      </c>
      <c r="AT11" s="124">
        <v>0</v>
      </c>
      <c r="AU11" s="124">
        <v>0</v>
      </c>
      <c r="AV11" s="124">
        <f t="shared" si="4"/>
        <v>97.080001235008268</v>
      </c>
      <c r="AW11" s="29"/>
      <c r="AX11" s="42">
        <v>6.002381794463056</v>
      </c>
      <c r="AY11" s="42">
        <v>1.997618205536944</v>
      </c>
      <c r="AZ11" s="42">
        <v>0</v>
      </c>
      <c r="BA11" s="42">
        <v>8</v>
      </c>
      <c r="BB11" s="42">
        <v>0.60758557238892275</v>
      </c>
      <c r="BC11" s="42">
        <v>0.16628877867386799</v>
      </c>
      <c r="BD11" s="42">
        <v>0</v>
      </c>
      <c r="BE11" s="42">
        <v>0.8409902960572353</v>
      </c>
      <c r="BF11" s="42">
        <v>2.5311325500652462</v>
      </c>
      <c r="BG11" s="42">
        <v>0.84860406814638378</v>
      </c>
      <c r="BH11" s="42">
        <v>5.398734668344396E-3</v>
      </c>
      <c r="BI11" s="42">
        <v>5</v>
      </c>
      <c r="BJ11" s="42">
        <v>0</v>
      </c>
      <c r="BK11" s="42">
        <v>0</v>
      </c>
      <c r="BL11" s="42">
        <v>3.9236828368381056E-2</v>
      </c>
      <c r="BM11" s="42">
        <v>1.6938909264925923</v>
      </c>
      <c r="BN11" s="42">
        <v>0.26687224513902663</v>
      </c>
      <c r="BO11" s="42">
        <v>2</v>
      </c>
      <c r="BP11" s="42">
        <v>0.33768125662549253</v>
      </c>
      <c r="BQ11" s="42">
        <v>0.14565576825658358</v>
      </c>
      <c r="BR11" s="42">
        <v>0.48333702488207608</v>
      </c>
      <c r="BS11" s="24" t="s">
        <v>622</v>
      </c>
      <c r="BT11" s="24" t="s">
        <v>332</v>
      </c>
      <c r="BU11" s="40">
        <v>0.59969114360569842</v>
      </c>
      <c r="BV11" s="42">
        <v>0.66739143227516451</v>
      </c>
      <c r="BW11" s="40">
        <v>0.32207247327965804</v>
      </c>
      <c r="BX11" s="40" t="str">
        <f t="shared" si="5"/>
        <v>Equilibrium</v>
      </c>
      <c r="BY11" s="40"/>
      <c r="BZ11" s="44">
        <v>986.95192839551851</v>
      </c>
      <c r="CA11" s="44">
        <v>804.67272121218321</v>
      </c>
      <c r="CB11" s="5">
        <v>1059.8710687013706</v>
      </c>
      <c r="CC11" s="44">
        <v>743.27556760671951</v>
      </c>
      <c r="CD11" s="44">
        <v>607.9173101160053</v>
      </c>
      <c r="CE11" s="44">
        <v>909.14560236677426</v>
      </c>
      <c r="CF11" s="44">
        <v>1266.3637937309184</v>
      </c>
      <c r="CG11" s="44">
        <v>165.87003476005475</v>
      </c>
      <c r="CH11" s="40">
        <v>-0.19482815516660654</v>
      </c>
      <c r="CI11" s="44">
        <v>872.5188904845478</v>
      </c>
      <c r="CJ11" s="24">
        <v>969.56642948122851</v>
      </c>
      <c r="CK11" s="44">
        <v>966.19497959295927</v>
      </c>
      <c r="CL11" s="44">
        <v>965.96720445847586</v>
      </c>
      <c r="CM11" s="45">
        <v>2.478890550793444</v>
      </c>
      <c r="CN11" s="45">
        <v>60.505597465310608</v>
      </c>
      <c r="CO11" s="45">
        <v>0.64405652079773668</v>
      </c>
      <c r="CP11" s="45">
        <v>18.736807878355819</v>
      </c>
      <c r="CQ11" s="45">
        <v>3.9260470361067625</v>
      </c>
      <c r="CR11" s="45">
        <v>1.6076485385765835</v>
      </c>
      <c r="CS11" s="45">
        <v>6.9905030441514802</v>
      </c>
      <c r="CT11" s="45">
        <v>1.9956048799300914</v>
      </c>
      <c r="CU11" s="45">
        <v>10.527285943575061</v>
      </c>
      <c r="CV11" s="45">
        <v>104.93355130680415</v>
      </c>
      <c r="CW11" s="24"/>
      <c r="CX11" s="40">
        <v>59.723276729910133</v>
      </c>
      <c r="CY11" s="40">
        <v>59.927447283115292</v>
      </c>
      <c r="CZ11" s="40">
        <v>49.433552894382956</v>
      </c>
      <c r="DA11" s="40">
        <v>59.489871793597075</v>
      </c>
      <c r="DB11" s="40"/>
      <c r="DC11" s="40">
        <v>1.6675700939946023</v>
      </c>
      <c r="DD11" s="40">
        <v>0.62727047729588947</v>
      </c>
      <c r="DE11" s="40"/>
      <c r="DF11" s="40">
        <v>5.8691567204460853</v>
      </c>
      <c r="DG11" s="40">
        <v>5.8690188045105334</v>
      </c>
      <c r="DH11" s="40"/>
      <c r="DI11" s="40">
        <v>1.9980840775065756</v>
      </c>
      <c r="DJ11" s="40"/>
      <c r="DK11" s="40">
        <v>5.6014586851966577</v>
      </c>
      <c r="DL11" s="40">
        <v>6.6217758241261384</v>
      </c>
      <c r="DM11" s="40"/>
      <c r="DN11" s="40">
        <v>1.5668570411769955</v>
      </c>
      <c r="DO11" s="40">
        <v>1.5576710492206063</v>
      </c>
      <c r="DP11" s="40"/>
      <c r="DQ11" s="40">
        <v>18.565178425714301</v>
      </c>
      <c r="DR11" s="40"/>
    </row>
    <row r="12" spans="1:122" ht="10.5" customHeight="1">
      <c r="A12" s="17" t="s">
        <v>224</v>
      </c>
      <c r="B12" s="16" t="s">
        <v>89</v>
      </c>
      <c r="C12" s="17" t="s">
        <v>90</v>
      </c>
      <c r="D12" s="123">
        <v>1.20000004768372</v>
      </c>
      <c r="E12" s="139">
        <f t="shared" si="0"/>
        <v>1200.0000476837201</v>
      </c>
      <c r="F12" s="141">
        <v>900</v>
      </c>
      <c r="G12" s="123">
        <v>54.799999237060597</v>
      </c>
      <c r="H12" s="123">
        <v>0.56999999284744296</v>
      </c>
      <c r="I12" s="123">
        <v>16.399999618530298</v>
      </c>
      <c r="J12" s="123">
        <v>3.2300000190734899</v>
      </c>
      <c r="K12" s="123">
        <v>0.140000000596046</v>
      </c>
      <c r="L12" s="123">
        <v>0.769999980926514</v>
      </c>
      <c r="M12" s="123">
        <v>5.5500001907348597</v>
      </c>
      <c r="N12" s="123">
        <v>2.2000000476837198</v>
      </c>
      <c r="O12" s="123">
        <v>1.4299999475479099</v>
      </c>
      <c r="P12" s="123"/>
      <c r="Q12" s="122">
        <f t="shared" si="1"/>
        <v>85.089999035000872</v>
      </c>
      <c r="R12" s="26"/>
      <c r="S12" s="26">
        <f t="shared" si="2"/>
        <v>64.402397295267562</v>
      </c>
      <c r="T12" s="26">
        <f t="shared" si="2"/>
        <v>0.66987895088937477</v>
      </c>
      <c r="U12" s="26">
        <f t="shared" si="2"/>
        <v>19.273709959479881</v>
      </c>
      <c r="V12" s="26">
        <f t="shared" si="2"/>
        <v>3.7959807917554018</v>
      </c>
      <c r="W12" s="26">
        <f t="shared" si="2"/>
        <v>0.16453167491335671</v>
      </c>
      <c r="X12" s="26">
        <f t="shared" si="2"/>
        <v>0.90492418575511169</v>
      </c>
      <c r="Y12" s="26">
        <f t="shared" si="2"/>
        <v>6.5225058804524432</v>
      </c>
      <c r="Z12" s="26">
        <f t="shared" si="2"/>
        <v>2.5854977936699388</v>
      </c>
      <c r="AA12" s="26">
        <f t="shared" si="2"/>
        <v>1.6805734678169344</v>
      </c>
      <c r="AB12" s="26">
        <f t="shared" si="2"/>
        <v>0</v>
      </c>
      <c r="AC12" s="26">
        <f t="shared" si="3"/>
        <v>100</v>
      </c>
      <c r="AD12" s="42">
        <v>0.67235850479905812</v>
      </c>
      <c r="AE12" s="42">
        <v>2.3532677798109241</v>
      </c>
      <c r="AF12" s="42">
        <v>0.29821656535177921</v>
      </c>
      <c r="AG12" s="43"/>
      <c r="AH12" s="16" t="s">
        <v>89</v>
      </c>
      <c r="AI12" s="122">
        <v>40</v>
      </c>
      <c r="AJ12" s="122">
        <v>1.8500000238418599</v>
      </c>
      <c r="AK12" s="122">
        <v>16</v>
      </c>
      <c r="AL12" s="122"/>
      <c r="AM12" s="122">
        <v>15.5</v>
      </c>
      <c r="AN12" s="122">
        <v>9.4799995422363299</v>
      </c>
      <c r="AO12" s="122">
        <v>10.6000003814697</v>
      </c>
      <c r="AP12" s="122">
        <v>0.37000000476837203</v>
      </c>
      <c r="AQ12" s="122">
        <v>1.8999999761581401</v>
      </c>
      <c r="AR12" s="122">
        <v>0.81999999284744296</v>
      </c>
      <c r="AS12" s="124">
        <v>0</v>
      </c>
      <c r="AT12" s="124">
        <v>0</v>
      </c>
      <c r="AU12" s="124">
        <v>0</v>
      </c>
      <c r="AV12" s="124">
        <f t="shared" si="4"/>
        <v>96.51999992132184</v>
      </c>
      <c r="AW12" s="29"/>
      <c r="AX12" s="42">
        <v>5.9438143893339133</v>
      </c>
      <c r="AY12" s="42">
        <v>2.0561856106660867</v>
      </c>
      <c r="AZ12" s="42">
        <v>0</v>
      </c>
      <c r="BA12" s="42">
        <v>8</v>
      </c>
      <c r="BB12" s="42">
        <v>0.74569878073912621</v>
      </c>
      <c r="BC12" s="42">
        <v>0.20678699457234195</v>
      </c>
      <c r="BD12" s="42">
        <v>0</v>
      </c>
      <c r="BE12" s="42">
        <v>0.76957844489368199</v>
      </c>
      <c r="BF12" s="42">
        <v>2.0995716013499099</v>
      </c>
      <c r="BG12" s="42">
        <v>1.1566178635428832</v>
      </c>
      <c r="BH12" s="42">
        <v>2.1746314902056696E-2</v>
      </c>
      <c r="BI12" s="42">
        <v>5</v>
      </c>
      <c r="BJ12" s="42">
        <v>0</v>
      </c>
      <c r="BK12" s="42">
        <v>0</v>
      </c>
      <c r="BL12" s="42">
        <v>2.4817195829527613E-2</v>
      </c>
      <c r="BM12" s="42">
        <v>1.6874582928151836</v>
      </c>
      <c r="BN12" s="42">
        <v>0.28772451135528887</v>
      </c>
      <c r="BO12" s="42">
        <v>2</v>
      </c>
      <c r="BP12" s="42">
        <v>0.25963692691994344</v>
      </c>
      <c r="BQ12" s="42">
        <v>0.15542198032393709</v>
      </c>
      <c r="BR12" s="42">
        <v>0.4150589072438805</v>
      </c>
      <c r="BS12" s="24" t="s">
        <v>622</v>
      </c>
      <c r="BT12" s="24" t="s">
        <v>332</v>
      </c>
      <c r="BU12" s="40">
        <v>0.52153319525597541</v>
      </c>
      <c r="BV12" s="42">
        <v>0.91723986122593915</v>
      </c>
      <c r="BW12" s="40">
        <v>0.38977283804890056</v>
      </c>
      <c r="BX12" s="40" t="str">
        <f t="shared" si="5"/>
        <v>Equilibrium</v>
      </c>
      <c r="BY12" s="40"/>
      <c r="BZ12" s="44">
        <v>992.53121669357893</v>
      </c>
      <c r="CA12" s="44">
        <v>1071.5732356292663</v>
      </c>
      <c r="CB12" s="5">
        <v>976.14467839746101</v>
      </c>
      <c r="CC12" s="44">
        <v>913.38142767983709</v>
      </c>
      <c r="CD12" s="44">
        <v>657.73098784899764</v>
      </c>
      <c r="CE12" s="44">
        <v>794.17655166462873</v>
      </c>
      <c r="CF12" s="44">
        <v>1235.2213683512509</v>
      </c>
      <c r="CG12" s="44">
        <v>-119.20487601520836</v>
      </c>
      <c r="CH12" s="40">
        <v>-0.26540808518171377</v>
      </c>
      <c r="CI12" s="44">
        <v>657.73098784899764</v>
      </c>
      <c r="CJ12" s="24">
        <v>895.63292325760767</v>
      </c>
      <c r="CK12" s="44">
        <v>816.93783312322932</v>
      </c>
      <c r="CL12" s="44">
        <v>937.81351635113026</v>
      </c>
      <c r="CM12" s="45">
        <v>0.93608221547238823</v>
      </c>
      <c r="CN12" s="45">
        <v>57.415460078391405</v>
      </c>
      <c r="CO12" s="45">
        <v>1.4305323718630982</v>
      </c>
      <c r="CP12" s="45">
        <v>18.937861370042928</v>
      </c>
      <c r="CQ12" s="45">
        <v>5.1845736743193971</v>
      </c>
      <c r="CR12" s="45">
        <v>1.9708329525938602</v>
      </c>
      <c r="CS12" s="45">
        <v>10.506388577805783</v>
      </c>
      <c r="CT12" s="45">
        <v>1.845570178083098</v>
      </c>
      <c r="CU12" s="45">
        <v>10.446722267827841</v>
      </c>
      <c r="CV12" s="45">
        <v>107.73794147092741</v>
      </c>
      <c r="CW12" s="24"/>
      <c r="CX12" s="40">
        <v>61.244104216956657</v>
      </c>
      <c r="CY12" s="40">
        <v>60.733921447635119</v>
      </c>
      <c r="CZ12" s="40">
        <v>50.93112087074023</v>
      </c>
      <c r="DA12" s="40">
        <v>60.935571550914069</v>
      </c>
      <c r="DB12" s="40"/>
      <c r="DC12" s="40">
        <v>1.5450420570559442</v>
      </c>
      <c r="DD12" s="40">
        <v>0.60790764672600339</v>
      </c>
      <c r="DE12" s="40"/>
      <c r="DF12" s="40">
        <v>5.5512850197631698</v>
      </c>
      <c r="DG12" s="40">
        <v>5.7185071562006806</v>
      </c>
      <c r="DH12" s="40"/>
      <c r="DI12" s="40">
        <v>1.5642803053817189</v>
      </c>
      <c r="DJ12" s="40"/>
      <c r="DK12" s="40">
        <v>4.845112908076997</v>
      </c>
      <c r="DL12" s="40">
        <v>6.3539230834800717</v>
      </c>
      <c r="DM12" s="40"/>
      <c r="DN12" s="40">
        <v>1.8165471095853467</v>
      </c>
      <c r="DO12" s="40">
        <v>1.9361393803516815</v>
      </c>
      <c r="DP12" s="40"/>
      <c r="DQ12" s="40">
        <v>18.448799383583378</v>
      </c>
      <c r="DR12" s="40"/>
    </row>
    <row r="13" spans="1:122" ht="10.5" customHeight="1">
      <c r="A13" s="17" t="s">
        <v>224</v>
      </c>
      <c r="B13" s="16" t="s">
        <v>88</v>
      </c>
      <c r="C13" s="17" t="s">
        <v>82</v>
      </c>
      <c r="D13" s="123">
        <v>1.20000004768372</v>
      </c>
      <c r="E13" s="139">
        <f t="shared" si="0"/>
        <v>1200.0000476837201</v>
      </c>
      <c r="F13" s="141">
        <v>850</v>
      </c>
      <c r="G13" s="123">
        <v>65.800003051757798</v>
      </c>
      <c r="H13" s="123">
        <v>0.230000004172325</v>
      </c>
      <c r="I13" s="123">
        <v>13.699999809265099</v>
      </c>
      <c r="J13" s="123">
        <v>1.9400000572204601</v>
      </c>
      <c r="K13" s="123">
        <v>9.00000035762787E-2</v>
      </c>
      <c r="L13" s="123">
        <v>0.259999990463257</v>
      </c>
      <c r="M13" s="123">
        <v>3.2999999523162802</v>
      </c>
      <c r="N13" s="123">
        <v>1.0099999904632599</v>
      </c>
      <c r="O13" s="123">
        <v>1.9800000190734901</v>
      </c>
      <c r="P13" s="123"/>
      <c r="Q13" s="122">
        <f t="shared" si="1"/>
        <v>88.310002878308239</v>
      </c>
      <c r="R13" s="26"/>
      <c r="S13" s="26">
        <f t="shared" si="2"/>
        <v>74.510249017238323</v>
      </c>
      <c r="T13" s="26">
        <f t="shared" si="2"/>
        <v>0.26044615182412179</v>
      </c>
      <c r="U13" s="26">
        <f t="shared" si="2"/>
        <v>15.513531154725232</v>
      </c>
      <c r="V13" s="26">
        <f t="shared" si="2"/>
        <v>2.1968066968515365</v>
      </c>
      <c r="W13" s="26">
        <f t="shared" si="2"/>
        <v>0.10191371378426892</v>
      </c>
      <c r="X13" s="26">
        <f t="shared" si="2"/>
        <v>0.29441737287851605</v>
      </c>
      <c r="Y13" s="26">
        <f t="shared" si="2"/>
        <v>3.7368359696055062</v>
      </c>
      <c r="Z13" s="26">
        <f t="shared" si="2"/>
        <v>1.1436982873333688</v>
      </c>
      <c r="AA13" s="26">
        <f t="shared" si="2"/>
        <v>2.2421016357591372</v>
      </c>
      <c r="AB13" s="26">
        <f t="shared" si="2"/>
        <v>0</v>
      </c>
      <c r="AC13" s="26">
        <f t="shared" si="3"/>
        <v>100.00000000000001</v>
      </c>
      <c r="AD13" s="42">
        <v>0.76208889825333592</v>
      </c>
      <c r="AE13" s="42">
        <v>4.1858913244481899</v>
      </c>
      <c r="AF13" s="42">
        <v>0.19283088237611809</v>
      </c>
      <c r="AG13" s="43"/>
      <c r="AH13" s="16" t="s">
        <v>88</v>
      </c>
      <c r="AI13" s="122">
        <v>41.400001525878899</v>
      </c>
      <c r="AJ13" s="122">
        <v>1.66999995708466</v>
      </c>
      <c r="AK13" s="122">
        <v>13.6000003814697</v>
      </c>
      <c r="AL13" s="122"/>
      <c r="AM13" s="122">
        <v>18.100000381469702</v>
      </c>
      <c r="AN13" s="122">
        <v>8.4799995422363299</v>
      </c>
      <c r="AO13" s="122">
        <v>10.3999996185303</v>
      </c>
      <c r="AP13" s="122">
        <v>0.490000009536743</v>
      </c>
      <c r="AQ13" s="122">
        <v>1.7300000190734901</v>
      </c>
      <c r="AR13" s="122">
        <v>0.68999999761581399</v>
      </c>
      <c r="AS13" s="124">
        <v>0</v>
      </c>
      <c r="AT13" s="124">
        <v>0</v>
      </c>
      <c r="AU13" s="124">
        <v>0</v>
      </c>
      <c r="AV13" s="124">
        <f t="shared" si="4"/>
        <v>96.560001432895632</v>
      </c>
      <c r="AW13" s="29"/>
      <c r="AX13" s="42">
        <v>6.220109900522468</v>
      </c>
      <c r="AY13" s="42">
        <v>1.779890099477532</v>
      </c>
      <c r="AZ13" s="42">
        <v>0</v>
      </c>
      <c r="BA13" s="42">
        <v>8</v>
      </c>
      <c r="BB13" s="42">
        <v>0.62813829197683502</v>
      </c>
      <c r="BC13" s="42">
        <v>0.18873845714125273</v>
      </c>
      <c r="BD13" s="42">
        <v>0</v>
      </c>
      <c r="BE13" s="42">
        <v>0.6852991284943144</v>
      </c>
      <c r="BF13" s="42">
        <v>1.8989374330064921</v>
      </c>
      <c r="BG13" s="42">
        <v>1.5889596794437137</v>
      </c>
      <c r="BH13" s="42">
        <v>9.9270099373924836E-3</v>
      </c>
      <c r="BI13" s="42">
        <v>5</v>
      </c>
      <c r="BJ13" s="42">
        <v>0</v>
      </c>
      <c r="BK13" s="42">
        <v>0</v>
      </c>
      <c r="BL13" s="42">
        <v>5.2422426069055901E-2</v>
      </c>
      <c r="BM13" s="42">
        <v>1.6739903241921976</v>
      </c>
      <c r="BN13" s="42">
        <v>0.27358724973874637</v>
      </c>
      <c r="BO13" s="42">
        <v>2</v>
      </c>
      <c r="BP13" s="42">
        <v>0.23032992883495884</v>
      </c>
      <c r="BQ13" s="42">
        <v>0.13223308562766206</v>
      </c>
      <c r="BR13" s="42">
        <v>0.3625630144626209</v>
      </c>
      <c r="BS13" s="24" t="s">
        <v>622</v>
      </c>
      <c r="BT13" s="24" t="s">
        <v>332</v>
      </c>
      <c r="BU13" s="40">
        <v>0.45503190441308011</v>
      </c>
      <c r="BV13" s="42">
        <v>1.1974083804114826</v>
      </c>
      <c r="BW13" s="40">
        <v>0.28605816243194809</v>
      </c>
      <c r="BX13" s="40" t="str">
        <f t="shared" si="5"/>
        <v>Equilibrium</v>
      </c>
      <c r="BY13" s="40"/>
      <c r="BZ13" s="44">
        <v>921.70730456254364</v>
      </c>
      <c r="CA13" s="44">
        <v>604.43596170821945</v>
      </c>
      <c r="CB13" s="5">
        <v>544.90702443112707</v>
      </c>
      <c r="CC13" s="44">
        <v>516.28740854961723</v>
      </c>
      <c r="CD13" s="44">
        <v>496.3639076417233</v>
      </c>
      <c r="CE13" s="44">
        <v>348.46569007356703</v>
      </c>
      <c r="CF13" s="44">
        <v>791.99128397688355</v>
      </c>
      <c r="CG13" s="44">
        <v>-167.82171847605019</v>
      </c>
      <c r="CH13" s="40">
        <v>-0.45344297002540557</v>
      </c>
      <c r="CI13" s="44">
        <v>496.3639076417233</v>
      </c>
      <c r="CJ13" s="24">
        <v>449.56893472692008</v>
      </c>
      <c r="CK13" s="44">
        <v>520.63546603642521</v>
      </c>
      <c r="CL13" s="44">
        <v>886.25126683606072</v>
      </c>
      <c r="CM13" s="45">
        <v>-0.35764359205910612</v>
      </c>
      <c r="CN13" s="45">
        <v>64.807897160593015</v>
      </c>
      <c r="CO13" s="45">
        <v>0.46377485444144434</v>
      </c>
      <c r="CP13" s="45">
        <v>16.84634672520782</v>
      </c>
      <c r="CQ13" s="45">
        <v>3.1490924287985731</v>
      </c>
      <c r="CR13" s="45">
        <v>1.1155915216744137</v>
      </c>
      <c r="CS13" s="45">
        <v>6.3477260677530349</v>
      </c>
      <c r="CT13" s="45">
        <v>2.3500634598784091</v>
      </c>
      <c r="CU13" s="45">
        <v>9.4244223900573942</v>
      </c>
      <c r="CV13" s="45">
        <v>104.50491460840411</v>
      </c>
      <c r="CW13" s="24"/>
      <c r="CX13" s="40">
        <v>69.512641327991332</v>
      </c>
      <c r="CY13" s="40">
        <v>69.226294092223881</v>
      </c>
      <c r="CZ13" s="40">
        <v>59.876520626857719</v>
      </c>
      <c r="DA13" s="40">
        <v>69.982695012643688</v>
      </c>
      <c r="DB13" s="40"/>
      <c r="DC13" s="40">
        <v>0.73168554053480095</v>
      </c>
      <c r="DD13" s="40">
        <v>0.28218245237454676</v>
      </c>
      <c r="DE13" s="40"/>
      <c r="DF13" s="40">
        <v>3.1062849353799922</v>
      </c>
      <c r="DG13" s="40">
        <v>3.0319917515532975</v>
      </c>
      <c r="DH13" s="40"/>
      <c r="DI13" s="40">
        <v>0.51889410526367274</v>
      </c>
      <c r="DJ13" s="40"/>
      <c r="DK13" s="40">
        <v>2.2742951297889329</v>
      </c>
      <c r="DL13" s="40">
        <v>3.4340203595633971</v>
      </c>
      <c r="DM13" s="40"/>
      <c r="DN13" s="40">
        <v>2.8710311075127342</v>
      </c>
      <c r="DO13" s="40">
        <v>2.7014916007513152</v>
      </c>
      <c r="DP13" s="40"/>
      <c r="DQ13" s="40">
        <v>16.730725162531126</v>
      </c>
      <c r="DR13" s="40"/>
    </row>
    <row r="14" spans="1:122" ht="10.5" customHeight="1">
      <c r="A14" s="17" t="s">
        <v>224</v>
      </c>
      <c r="B14" s="16" t="s">
        <v>86</v>
      </c>
      <c r="C14" s="17" t="s">
        <v>87</v>
      </c>
      <c r="D14" s="123">
        <v>0.80000001192092896</v>
      </c>
      <c r="E14" s="139">
        <f t="shared" si="0"/>
        <v>800.00001192092896</v>
      </c>
      <c r="F14" s="141">
        <v>950</v>
      </c>
      <c r="G14" s="123">
        <v>54</v>
      </c>
      <c r="H14" s="123">
        <v>0.83999997377395597</v>
      </c>
      <c r="I14" s="123">
        <v>16.100000381469702</v>
      </c>
      <c r="J14" s="123">
        <v>6.1999998092651403</v>
      </c>
      <c r="K14" s="123">
        <v>0.259999990463257</v>
      </c>
      <c r="L14" s="123">
        <v>2.0299999713897701</v>
      </c>
      <c r="M14" s="123">
        <v>6.2600002288818404</v>
      </c>
      <c r="N14" s="123">
        <v>2.9200000762939502</v>
      </c>
      <c r="O14" s="123">
        <v>1.4700000286102299</v>
      </c>
      <c r="P14" s="123"/>
      <c r="Q14" s="122">
        <f t="shared" si="1"/>
        <v>90.080000460147829</v>
      </c>
      <c r="R14" s="26"/>
      <c r="S14" s="26">
        <f t="shared" si="2"/>
        <v>59.946713725750996</v>
      </c>
      <c r="T14" s="26">
        <f t="shared" si="2"/>
        <v>0.93250440661973488</v>
      </c>
      <c r="U14" s="26">
        <f t="shared" si="2"/>
        <v>17.873002108378628</v>
      </c>
      <c r="V14" s="26">
        <f t="shared" si="2"/>
        <v>6.8827706234394102</v>
      </c>
      <c r="W14" s="26">
        <f t="shared" si="2"/>
        <v>0.28863231475923806</v>
      </c>
      <c r="X14" s="26">
        <f t="shared" si="2"/>
        <v>2.2535523545960232</v>
      </c>
      <c r="Y14" s="26">
        <f t="shared" si="2"/>
        <v>6.9493785489613966</v>
      </c>
      <c r="Z14" s="26">
        <f t="shared" si="2"/>
        <v>3.2415631231993425</v>
      </c>
      <c r="AA14" s="26">
        <f t="shared" si="2"/>
        <v>1.631882794295245</v>
      </c>
      <c r="AB14" s="26">
        <f t="shared" si="2"/>
        <v>0</v>
      </c>
      <c r="AC14" s="26">
        <f t="shared" si="3"/>
        <v>100.00000000000001</v>
      </c>
      <c r="AD14" s="42">
        <v>0.63912666493925985</v>
      </c>
      <c r="AE14" s="42">
        <v>1.7133858757813076</v>
      </c>
      <c r="AF14" s="42">
        <v>0.36854323188074178</v>
      </c>
      <c r="AG14" s="43"/>
      <c r="AH14" s="16" t="s">
        <v>86</v>
      </c>
      <c r="AI14" s="122">
        <v>42.5</v>
      </c>
      <c r="AJ14" s="122">
        <v>2.9200000762939502</v>
      </c>
      <c r="AK14" s="122">
        <v>12.5</v>
      </c>
      <c r="AL14" s="122"/>
      <c r="AM14" s="122">
        <v>12.5</v>
      </c>
      <c r="AN14" s="122">
        <v>13.199999809265099</v>
      </c>
      <c r="AO14" s="122">
        <v>10.5</v>
      </c>
      <c r="AP14" s="122">
        <v>0.40000000596046498</v>
      </c>
      <c r="AQ14" s="122">
        <v>2.2400000095367401</v>
      </c>
      <c r="AR14" s="122">
        <v>0.50999999046325695</v>
      </c>
      <c r="AS14" s="124">
        <v>0</v>
      </c>
      <c r="AT14" s="124">
        <v>0</v>
      </c>
      <c r="AU14" s="124">
        <v>0</v>
      </c>
      <c r="AV14" s="124">
        <f t="shared" si="4"/>
        <v>97.269999891519504</v>
      </c>
      <c r="AW14" s="29"/>
      <c r="AX14" s="42">
        <v>6.1760781268767664</v>
      </c>
      <c r="AY14" s="42">
        <v>1.8239218731232336</v>
      </c>
      <c r="AZ14" s="42">
        <v>0</v>
      </c>
      <c r="BA14" s="42">
        <v>8</v>
      </c>
      <c r="BB14" s="42">
        <v>0.31679309470856776</v>
      </c>
      <c r="BC14" s="42">
        <v>0.31919270225551449</v>
      </c>
      <c r="BD14" s="42">
        <v>0</v>
      </c>
      <c r="BE14" s="42">
        <v>0.74703053476741132</v>
      </c>
      <c r="BF14" s="42">
        <v>2.8590049143925889</v>
      </c>
      <c r="BG14" s="42">
        <v>0.75797875387591773</v>
      </c>
      <c r="BH14" s="42">
        <v>0</v>
      </c>
      <c r="BI14" s="42">
        <v>5</v>
      </c>
      <c r="BJ14" s="42">
        <v>0</v>
      </c>
      <c r="BK14" s="42">
        <v>1.4129540547176411E-2</v>
      </c>
      <c r="BL14" s="42">
        <v>4.922917851267361E-2</v>
      </c>
      <c r="BM14" s="42">
        <v>1.6346887327175212</v>
      </c>
      <c r="BN14" s="42">
        <v>0.30195254822262863</v>
      </c>
      <c r="BO14" s="42">
        <v>2</v>
      </c>
      <c r="BP14" s="42">
        <v>0.32913153395037675</v>
      </c>
      <c r="BQ14" s="42">
        <v>9.4533853408469939E-2</v>
      </c>
      <c r="BR14" s="42">
        <v>0.42366538735884668</v>
      </c>
      <c r="BS14" s="24" t="s">
        <v>622</v>
      </c>
      <c r="BT14" s="24" t="s">
        <v>332</v>
      </c>
      <c r="BU14" s="40">
        <v>0.65301759874443166</v>
      </c>
      <c r="BV14" s="42">
        <v>0.53124594270457448</v>
      </c>
      <c r="BW14" s="40">
        <v>0.31005621688244933</v>
      </c>
      <c r="BX14" s="40" t="str">
        <f t="shared" si="5"/>
        <v>Equilibrium</v>
      </c>
      <c r="BY14" s="40"/>
      <c r="BZ14" s="44">
        <v>947.98346162155144</v>
      </c>
      <c r="CA14" s="44">
        <v>411.09435872553513</v>
      </c>
      <c r="CB14" s="5">
        <v>664.19339264509574</v>
      </c>
      <c r="CC14" s="44">
        <v>461.26045356915358</v>
      </c>
      <c r="CD14" s="44">
        <v>478.00387339309299</v>
      </c>
      <c r="CE14" s="44">
        <v>561.14226074237797</v>
      </c>
      <c r="CF14" s="44">
        <v>651.5868496858601</v>
      </c>
      <c r="CG14" s="44">
        <v>99.881807173224388</v>
      </c>
      <c r="CH14" s="40">
        <v>1.8980229401306021E-2</v>
      </c>
      <c r="CI14" s="44">
        <v>478.00387339309299</v>
      </c>
      <c r="CJ14" s="24">
        <v>580.49438764728279</v>
      </c>
      <c r="CK14" s="44">
        <v>571.09863301909434</v>
      </c>
      <c r="CL14" s="44">
        <v>999.6660110478158</v>
      </c>
      <c r="CM14" s="45">
        <v>1.1272292089093634</v>
      </c>
      <c r="CN14" s="45">
        <v>61.079514355153627</v>
      </c>
      <c r="CO14" s="45">
        <v>0.65671199313606343</v>
      </c>
      <c r="CP14" s="45">
        <v>17.559697005735472</v>
      </c>
      <c r="CQ14" s="45">
        <v>5.189946925548754</v>
      </c>
      <c r="CR14" s="45">
        <v>1.8856146952865425</v>
      </c>
      <c r="CS14" s="45">
        <v>4.9224939907473217</v>
      </c>
      <c r="CT14" s="45">
        <v>1.7794399986734495</v>
      </c>
      <c r="CU14" s="45">
        <v>5.445344107597391</v>
      </c>
      <c r="CV14" s="45">
        <v>98.518763071878638</v>
      </c>
      <c r="CW14" s="24"/>
      <c r="CX14" s="40">
        <v>61.980517780896548</v>
      </c>
      <c r="CY14" s="40">
        <v>62.18968270763709</v>
      </c>
      <c r="CZ14" s="40">
        <v>51.773614871743845</v>
      </c>
      <c r="DA14" s="40">
        <v>61.922392457015953</v>
      </c>
      <c r="DB14" s="40"/>
      <c r="DC14" s="40">
        <v>2.4235058269306471</v>
      </c>
      <c r="DD14" s="40">
        <v>0.85022915639461849</v>
      </c>
      <c r="DE14" s="40"/>
      <c r="DF14" s="40">
        <v>4.8563176363941478</v>
      </c>
      <c r="DG14" s="40">
        <v>4.9722370346696918</v>
      </c>
      <c r="DH14" s="40"/>
      <c r="DI14" s="40">
        <v>1.4091060444592196</v>
      </c>
      <c r="DJ14" s="40"/>
      <c r="DK14" s="40">
        <v>5.5885978145590052</v>
      </c>
      <c r="DL14" s="40">
        <v>4.5941981434626422</v>
      </c>
      <c r="DM14" s="40"/>
      <c r="DN14" s="40">
        <v>2.2456074867806448</v>
      </c>
      <c r="DO14" s="40">
        <v>2.2351036113641047</v>
      </c>
      <c r="DP14" s="40"/>
      <c r="DQ14" s="40">
        <v>17.301008438240942</v>
      </c>
      <c r="DR14" s="40"/>
    </row>
    <row r="15" spans="1:122" ht="10.5" customHeight="1">
      <c r="A15" s="17" t="s">
        <v>224</v>
      </c>
      <c r="B15" s="16" t="s">
        <v>85</v>
      </c>
      <c r="C15" s="17" t="s">
        <v>82</v>
      </c>
      <c r="D15" s="123">
        <v>0.80000001192092896</v>
      </c>
      <c r="E15" s="139">
        <f t="shared" si="0"/>
        <v>800.00001192092896</v>
      </c>
      <c r="F15" s="141">
        <v>850</v>
      </c>
      <c r="G15" s="123">
        <v>59.700000762939403</v>
      </c>
      <c r="H15" s="123">
        <v>0.40000000596046498</v>
      </c>
      <c r="I15" s="123">
        <v>16</v>
      </c>
      <c r="J15" s="123">
        <v>4.3699998855590803</v>
      </c>
      <c r="K15" s="123">
        <v>0.21999999880790699</v>
      </c>
      <c r="L15" s="123">
        <v>0.75</v>
      </c>
      <c r="M15" s="123">
        <v>5.2300000190734899</v>
      </c>
      <c r="N15" s="123">
        <v>2.3599998950958199</v>
      </c>
      <c r="O15" s="123">
        <v>1.8400000333786</v>
      </c>
      <c r="P15" s="123"/>
      <c r="Q15" s="122">
        <f t="shared" si="1"/>
        <v>90.870000600814762</v>
      </c>
      <c r="R15" s="26"/>
      <c r="S15" s="26">
        <f t="shared" si="2"/>
        <v>65.698250652816796</v>
      </c>
      <c r="T15" s="26">
        <f t="shared" si="2"/>
        <v>0.44018928503988419</v>
      </c>
      <c r="U15" s="26">
        <f t="shared" si="2"/>
        <v>17.607571139222088</v>
      </c>
      <c r="V15" s="26">
        <f t="shared" si="2"/>
        <v>4.8090677414608685</v>
      </c>
      <c r="W15" s="26">
        <f t="shared" si="2"/>
        <v>0.24210410185243736</v>
      </c>
      <c r="X15" s="26">
        <f t="shared" si="2"/>
        <v>0.82535489715103538</v>
      </c>
      <c r="Y15" s="26">
        <f t="shared" si="2"/>
        <v>5.7554748371230851</v>
      </c>
      <c r="Z15" s="26">
        <f t="shared" si="2"/>
        <v>2.5971166275910198</v>
      </c>
      <c r="AA15" s="26">
        <f t="shared" si="2"/>
        <v>2.0248707177427949</v>
      </c>
      <c r="AB15" s="26">
        <f t="shared" si="2"/>
        <v>0</v>
      </c>
      <c r="AC15" s="26">
        <f t="shared" si="3"/>
        <v>100</v>
      </c>
      <c r="AD15" s="42">
        <v>0.69151288486191953</v>
      </c>
      <c r="AE15" s="42">
        <v>3.2687349027904267</v>
      </c>
      <c r="AF15" s="42">
        <v>0.23426144344225044</v>
      </c>
      <c r="AG15" s="43"/>
      <c r="AH15" s="16" t="s">
        <v>85</v>
      </c>
      <c r="AI15" s="122">
        <v>42.099998474121101</v>
      </c>
      <c r="AJ15" s="122">
        <v>1.5599999427795399</v>
      </c>
      <c r="AK15" s="122">
        <v>14.1000003814697</v>
      </c>
      <c r="AL15" s="122"/>
      <c r="AM15" s="122">
        <v>18.299999237060501</v>
      </c>
      <c r="AN15" s="122">
        <v>8.9700002670288104</v>
      </c>
      <c r="AO15" s="122">
        <v>10.300000190734901</v>
      </c>
      <c r="AP15" s="122">
        <v>0.41999998688697798</v>
      </c>
      <c r="AQ15" s="122">
        <v>1.8500000238418599</v>
      </c>
      <c r="AR15" s="122">
        <v>0.62999999523162797</v>
      </c>
      <c r="AS15" s="124">
        <v>0</v>
      </c>
      <c r="AT15" s="124">
        <v>0</v>
      </c>
      <c r="AU15" s="124">
        <v>0</v>
      </c>
      <c r="AV15" s="124">
        <f t="shared" si="4"/>
        <v>98.229998499155016</v>
      </c>
      <c r="AW15" s="29"/>
      <c r="AX15" s="42">
        <v>6.198852294432454</v>
      </c>
      <c r="AY15" s="42">
        <v>1.801147705567546</v>
      </c>
      <c r="AZ15" s="42">
        <v>0</v>
      </c>
      <c r="BA15" s="42">
        <v>8</v>
      </c>
      <c r="BB15" s="42">
        <v>0.64551056025413178</v>
      </c>
      <c r="BC15" s="42">
        <v>0.17278261000495429</v>
      </c>
      <c r="BD15" s="42">
        <v>0</v>
      </c>
      <c r="BE15" s="42">
        <v>0.7289135846175796</v>
      </c>
      <c r="BF15" s="42">
        <v>1.9685152784439426</v>
      </c>
      <c r="BG15" s="42">
        <v>1.4842779666793917</v>
      </c>
      <c r="BH15" s="42">
        <v>0</v>
      </c>
      <c r="BI15" s="42">
        <v>5</v>
      </c>
      <c r="BJ15" s="42">
        <v>0</v>
      </c>
      <c r="BK15" s="42">
        <v>4.0237453619446306E-2</v>
      </c>
      <c r="BL15" s="42">
        <v>5.2374178588052454E-2</v>
      </c>
      <c r="BM15" s="42">
        <v>1.6247567871810362</v>
      </c>
      <c r="BN15" s="42">
        <v>0.28263158061146498</v>
      </c>
      <c r="BO15" s="42">
        <v>2</v>
      </c>
      <c r="BP15" s="42">
        <v>0.24546857673076727</v>
      </c>
      <c r="BQ15" s="42">
        <v>0.11832134456662993</v>
      </c>
      <c r="BR15" s="42">
        <v>0.36378992129739718</v>
      </c>
      <c r="BS15" s="24" t="s">
        <v>622</v>
      </c>
      <c r="BT15" s="24" t="s">
        <v>332</v>
      </c>
      <c r="BU15" s="40">
        <v>0.46625799544591529</v>
      </c>
      <c r="BV15" s="42">
        <v>1.144506210882108</v>
      </c>
      <c r="BW15" s="40">
        <v>0.3501373604525333</v>
      </c>
      <c r="BX15" s="40" t="str">
        <f t="shared" si="5"/>
        <v>Equilibrium</v>
      </c>
      <c r="BY15" s="40"/>
      <c r="BZ15" s="44">
        <v>923.50504256769796</v>
      </c>
      <c r="CA15" s="44">
        <v>631.98378704396896</v>
      </c>
      <c r="CB15" s="5">
        <v>605.80366774494883</v>
      </c>
      <c r="CC15" s="44">
        <v>545.03820403001851</v>
      </c>
      <c r="CD15" s="44">
        <v>500.46886918263522</v>
      </c>
      <c r="CE15" s="44">
        <v>440.30195792237078</v>
      </c>
      <c r="CF15" s="44">
        <v>794.89683517336732</v>
      </c>
      <c r="CG15" s="44">
        <v>-104.73624610764773</v>
      </c>
      <c r="CH15" s="40">
        <v>-0.31213605578239773</v>
      </c>
      <c r="CI15" s="44">
        <v>500.46886918263522</v>
      </c>
      <c r="CJ15" s="24">
        <v>515.32526346808379</v>
      </c>
      <c r="CK15" s="44">
        <v>553.13626846379202</v>
      </c>
      <c r="CL15" s="44">
        <v>892.51180776820888</v>
      </c>
      <c r="CM15" s="45">
        <v>-0.28096388836202157</v>
      </c>
      <c r="CN15" s="45">
        <v>64.436789319399523</v>
      </c>
      <c r="CO15" s="45">
        <v>0.48711100292464676</v>
      </c>
      <c r="CP15" s="45">
        <v>17.210645273614109</v>
      </c>
      <c r="CQ15" s="45">
        <v>3.3734310906798193</v>
      </c>
      <c r="CR15" s="45">
        <v>1.0341600428828901</v>
      </c>
      <c r="CS15" s="45">
        <v>6.6465439566513842</v>
      </c>
      <c r="CT15" s="45">
        <v>2.1651712973108039</v>
      </c>
      <c r="CU15" s="45">
        <v>9.5909461020174867</v>
      </c>
      <c r="CV15" s="45">
        <v>104.94479808548066</v>
      </c>
      <c r="CW15" s="24"/>
      <c r="CX15" s="40">
        <v>68.581459167166557</v>
      </c>
      <c r="CY15" s="40">
        <v>67.689351848652464</v>
      </c>
      <c r="CZ15" s="40">
        <v>58.809374788748627</v>
      </c>
      <c r="DA15" s="40">
        <v>68.911315844814908</v>
      </c>
      <c r="DB15" s="40"/>
      <c r="DC15" s="40">
        <v>0.79513002224377505</v>
      </c>
      <c r="DD15" s="40">
        <v>0.30515698750639053</v>
      </c>
      <c r="DE15" s="40"/>
      <c r="DF15" s="40">
        <v>3.6646882519312332</v>
      </c>
      <c r="DG15" s="40">
        <v>3.4718892622703432</v>
      </c>
      <c r="DH15" s="40"/>
      <c r="DI15" s="40">
        <v>0.61007381479915079</v>
      </c>
      <c r="DJ15" s="40"/>
      <c r="DK15" s="40">
        <v>2.6042462868243881</v>
      </c>
      <c r="DL15" s="40">
        <v>3.7762692657569801</v>
      </c>
      <c r="DM15" s="40"/>
      <c r="DN15" s="40">
        <v>2.375259927336435</v>
      </c>
      <c r="DO15" s="40">
        <v>2.413217647649641</v>
      </c>
      <c r="DP15" s="40"/>
      <c r="DQ15" s="40">
        <v>17.132529883299842</v>
      </c>
      <c r="DR15" s="40"/>
    </row>
    <row r="16" spans="1:122" ht="10.5" customHeight="1">
      <c r="A16" s="17" t="s">
        <v>224</v>
      </c>
      <c r="B16" s="16" t="s">
        <v>84</v>
      </c>
      <c r="C16" s="17" t="s">
        <v>82</v>
      </c>
      <c r="D16" s="123">
        <v>0.80000001192092896</v>
      </c>
      <c r="E16" s="139">
        <f t="shared" si="0"/>
        <v>800.00001192092896</v>
      </c>
      <c r="F16" s="141">
        <v>800</v>
      </c>
      <c r="G16" s="123">
        <v>67.599998474121094</v>
      </c>
      <c r="H16" s="123">
        <v>0.140000000596046</v>
      </c>
      <c r="I16" s="123">
        <v>13.6000003814697</v>
      </c>
      <c r="J16" s="123">
        <v>2.1800000667571999</v>
      </c>
      <c r="K16" s="123">
        <v>0.10000000149011599</v>
      </c>
      <c r="L16" s="123">
        <v>0.37000000476837203</v>
      </c>
      <c r="M16" s="123">
        <v>2.6600000858306898</v>
      </c>
      <c r="N16" s="123">
        <v>2.6400001049041801</v>
      </c>
      <c r="O16" s="123">
        <v>2.3699998855590798</v>
      </c>
      <c r="P16" s="123"/>
      <c r="Q16" s="122">
        <f t="shared" si="1"/>
        <v>91.659999005496474</v>
      </c>
      <c r="R16" s="26"/>
      <c r="S16" s="26">
        <f t="shared" si="2"/>
        <v>73.750817376800754</v>
      </c>
      <c r="T16" s="26">
        <f t="shared" si="2"/>
        <v>0.15273838328063999</v>
      </c>
      <c r="U16" s="26">
        <f t="shared" si="2"/>
        <v>14.837443300271216</v>
      </c>
      <c r="V16" s="26">
        <f t="shared" si="2"/>
        <v>2.3783548880755219</v>
      </c>
      <c r="W16" s="26">
        <f t="shared" si="2"/>
        <v>0.10909884636167125</v>
      </c>
      <c r="X16" s="26">
        <f t="shared" si="2"/>
        <v>0.40366573072533485</v>
      </c>
      <c r="Y16" s="26">
        <f t="shared" si="2"/>
        <v>2.9020293636171441</v>
      </c>
      <c r="Z16" s="26">
        <f t="shared" si="2"/>
        <v>2.8802096154789072</v>
      </c>
      <c r="AA16" s="26">
        <f t="shared" si="2"/>
        <v>2.5856424953888126</v>
      </c>
      <c r="AB16" s="26">
        <f t="shared" si="2"/>
        <v>0</v>
      </c>
      <c r="AC16" s="26">
        <f t="shared" si="3"/>
        <v>100</v>
      </c>
      <c r="AD16" s="42">
        <v>0.77935593629617328</v>
      </c>
      <c r="AE16" s="42">
        <v>3.3053261183766791</v>
      </c>
      <c r="AF16" s="42">
        <v>0.23227044189095006</v>
      </c>
      <c r="AG16" s="43"/>
      <c r="AH16" s="16" t="s">
        <v>84</v>
      </c>
      <c r="AI16" s="122">
        <v>43.099998474121101</v>
      </c>
      <c r="AJ16" s="122">
        <v>1.12000000476837</v>
      </c>
      <c r="AK16" s="122">
        <v>12.800000190734901</v>
      </c>
      <c r="AL16" s="122"/>
      <c r="AM16" s="122">
        <v>18.5</v>
      </c>
      <c r="AN16" s="122">
        <v>8.7600002288818395</v>
      </c>
      <c r="AO16" s="122">
        <v>10.300000190734901</v>
      </c>
      <c r="AP16" s="122">
        <v>0.44999998807907099</v>
      </c>
      <c r="AQ16" s="122">
        <v>1.6100000143051101</v>
      </c>
      <c r="AR16" s="122">
        <v>0.62999999523162797</v>
      </c>
      <c r="AS16" s="124">
        <v>0</v>
      </c>
      <c r="AT16" s="124">
        <v>0</v>
      </c>
      <c r="AU16" s="124">
        <v>0</v>
      </c>
      <c r="AV16" s="124">
        <f t="shared" si="4"/>
        <v>97.269999086856927</v>
      </c>
      <c r="AW16" s="29"/>
      <c r="AX16" s="42">
        <v>6.4181660139438055</v>
      </c>
      <c r="AY16" s="42">
        <v>1.5818339860561945</v>
      </c>
      <c r="AZ16" s="42">
        <v>0</v>
      </c>
      <c r="BA16" s="42">
        <v>8</v>
      </c>
      <c r="BB16" s="42">
        <v>0.66447062890055619</v>
      </c>
      <c r="BC16" s="42">
        <v>0.1254578832541306</v>
      </c>
      <c r="BD16" s="42">
        <v>0</v>
      </c>
      <c r="BE16" s="42">
        <v>0.60581018230976014</v>
      </c>
      <c r="BF16" s="42">
        <v>1.9442626578570079</v>
      </c>
      <c r="BG16" s="42">
        <v>1.6599986476785453</v>
      </c>
      <c r="BH16" s="42">
        <v>0</v>
      </c>
      <c r="BI16" s="42">
        <v>5</v>
      </c>
      <c r="BJ16" s="42">
        <v>0</v>
      </c>
      <c r="BK16" s="42">
        <v>3.8119793859008766E-2</v>
      </c>
      <c r="BL16" s="42">
        <v>5.6752491697325158E-2</v>
      </c>
      <c r="BM16" s="42">
        <v>1.6432091458557361</v>
      </c>
      <c r="BN16" s="42">
        <v>0.26191856858792995</v>
      </c>
      <c r="BO16" s="42">
        <v>2</v>
      </c>
      <c r="BP16" s="42">
        <v>0.20289085715143679</v>
      </c>
      <c r="BQ16" s="42">
        <v>0.11966511977412068</v>
      </c>
      <c r="BR16" s="42">
        <v>0.32255597692555749</v>
      </c>
      <c r="BS16" s="24" t="s">
        <v>622</v>
      </c>
      <c r="BT16" s="24" t="s">
        <v>332</v>
      </c>
      <c r="BU16" s="40">
        <v>0.45766834140222462</v>
      </c>
      <c r="BV16" s="42">
        <v>1.184751177573558</v>
      </c>
      <c r="BW16" s="40">
        <v>0.35843699990348193</v>
      </c>
      <c r="BX16" s="40" t="str">
        <f t="shared" si="5"/>
        <v>Equilibrium</v>
      </c>
      <c r="BY16" s="40"/>
      <c r="BZ16" s="44">
        <v>882.99253495176936</v>
      </c>
      <c r="CA16" s="44">
        <v>474.4892973393832</v>
      </c>
      <c r="CB16" s="5">
        <v>406.14204144787135</v>
      </c>
      <c r="CC16" s="44">
        <v>409.3185287308674</v>
      </c>
      <c r="CD16" s="44">
        <v>409.89071086690302</v>
      </c>
      <c r="CE16" s="44">
        <v>192.0975385710147</v>
      </c>
      <c r="CF16" s="44">
        <v>708.13367507907299</v>
      </c>
      <c r="CG16" s="44">
        <v>-217.2209901598527</v>
      </c>
      <c r="CH16" s="40">
        <v>-0.74356161838016099</v>
      </c>
      <c r="CI16" s="44">
        <v>409.89071086690302</v>
      </c>
      <c r="CJ16" s="24">
        <v>305.68266412405706</v>
      </c>
      <c r="CK16" s="44">
        <v>408.01637615738719</v>
      </c>
      <c r="CL16" s="44">
        <v>840.0779149157795</v>
      </c>
      <c r="CM16" s="45">
        <v>-0.39306141019353613</v>
      </c>
      <c r="CN16" s="45">
        <v>69.581310589743723</v>
      </c>
      <c r="CO16" s="45">
        <v>0.27919011903506558</v>
      </c>
      <c r="CP16" s="45">
        <v>15.885795187701968</v>
      </c>
      <c r="CQ16" s="45">
        <v>2.0538576179143821</v>
      </c>
      <c r="CR16" s="45">
        <v>0.51491071252973886</v>
      </c>
      <c r="CS16" s="45">
        <v>4.8952065123728277</v>
      </c>
      <c r="CT16" s="45">
        <v>2.8355778244039409</v>
      </c>
      <c r="CU16" s="45">
        <v>9.9436582820875117</v>
      </c>
      <c r="CV16" s="45">
        <v>105.98950684578917</v>
      </c>
      <c r="CW16" s="24"/>
      <c r="CX16" s="40">
        <v>73.605872338151826</v>
      </c>
      <c r="CY16" s="40">
        <v>72.882010225576579</v>
      </c>
      <c r="CZ16" s="40">
        <v>64.721215404312815</v>
      </c>
      <c r="DA16" s="40">
        <v>74.90914022591835</v>
      </c>
      <c r="DB16" s="40"/>
      <c r="DC16" s="40">
        <v>0.49126624857979384</v>
      </c>
      <c r="DD16" s="40">
        <v>0.19147979247035338</v>
      </c>
      <c r="DE16" s="40"/>
      <c r="DF16" s="40">
        <v>2.2485820924490083</v>
      </c>
      <c r="DG16" s="40">
        <v>2.1201455656126664</v>
      </c>
      <c r="DH16" s="40"/>
      <c r="DI16" s="40">
        <v>0.3389019071904627</v>
      </c>
      <c r="DJ16" s="40"/>
      <c r="DK16" s="40">
        <v>1.152615020241577</v>
      </c>
      <c r="DL16" s="40">
        <v>2.9444421292345906</v>
      </c>
      <c r="DM16" s="40"/>
      <c r="DN16" s="40">
        <v>2.8004776919911301</v>
      </c>
      <c r="DO16" s="40">
        <v>2.6620360609247382</v>
      </c>
      <c r="DP16" s="40"/>
      <c r="DQ16" s="40">
        <v>16.093387684363556</v>
      </c>
      <c r="DR16" s="40"/>
    </row>
    <row r="17" spans="1:122" ht="10.5" customHeight="1">
      <c r="A17" s="17" t="s">
        <v>224</v>
      </c>
      <c r="B17" s="16" t="s">
        <v>83</v>
      </c>
      <c r="C17" s="17" t="s">
        <v>82</v>
      </c>
      <c r="D17" s="123">
        <v>0.80000001192092896</v>
      </c>
      <c r="E17" s="139">
        <f t="shared" si="0"/>
        <v>800.00001192092896</v>
      </c>
      <c r="F17" s="141">
        <v>900</v>
      </c>
      <c r="G17" s="123">
        <v>57.900001525878899</v>
      </c>
      <c r="H17" s="123">
        <v>0.43000000715255698</v>
      </c>
      <c r="I17" s="123">
        <v>15.8999996185303</v>
      </c>
      <c r="J17" s="123">
        <v>4.9099998474121103</v>
      </c>
      <c r="K17" s="123">
        <v>0.20999999344348899</v>
      </c>
      <c r="L17" s="123">
        <v>0.79000002145767201</v>
      </c>
      <c r="M17" s="123">
        <v>4.71000003814697</v>
      </c>
      <c r="N17" s="123">
        <v>2.46000003814697</v>
      </c>
      <c r="O17" s="123">
        <v>1.79999995231628</v>
      </c>
      <c r="P17" s="123"/>
      <c r="Q17" s="122">
        <f t="shared" si="1"/>
        <v>89.110001042485251</v>
      </c>
      <c r="R17" s="26"/>
      <c r="S17" s="26">
        <f t="shared" si="2"/>
        <v>64.975873469324426</v>
      </c>
      <c r="T17" s="26">
        <f t="shared" si="2"/>
        <v>0.48254966010778577</v>
      </c>
      <c r="U17" s="26">
        <f t="shared" si="2"/>
        <v>17.843114613980994</v>
      </c>
      <c r="V17" s="26">
        <f t="shared" si="2"/>
        <v>5.5100435304351016</v>
      </c>
      <c r="W17" s="26">
        <f t="shared" si="2"/>
        <v>0.23566377621673087</v>
      </c>
      <c r="X17" s="26">
        <f t="shared" si="2"/>
        <v>0.88654473371739873</v>
      </c>
      <c r="Y17" s="26">
        <f t="shared" si="2"/>
        <v>5.2856020458369972</v>
      </c>
      <c r="Z17" s="26">
        <f t="shared" si="2"/>
        <v>2.7606329361101771</v>
      </c>
      <c r="AA17" s="26">
        <f t="shared" si="2"/>
        <v>2.0199752342703805</v>
      </c>
      <c r="AB17" s="26">
        <f t="shared" si="2"/>
        <v>0</v>
      </c>
      <c r="AC17" s="26">
        <f t="shared" si="3"/>
        <v>99.999999999999986</v>
      </c>
      <c r="AD17" s="42">
        <v>0.68720024094860199</v>
      </c>
      <c r="AE17" s="42">
        <v>3.4866946365401366</v>
      </c>
      <c r="AF17" s="42">
        <v>0.22288122571478111</v>
      </c>
      <c r="AG17" s="43"/>
      <c r="AH17" s="16" t="s">
        <v>83</v>
      </c>
      <c r="AI17" s="122">
        <v>41.5</v>
      </c>
      <c r="AJ17" s="122">
        <v>2.2400000095367401</v>
      </c>
      <c r="AK17" s="122">
        <v>13.1000003814697</v>
      </c>
      <c r="AL17" s="122"/>
      <c r="AM17" s="122">
        <v>19.100000381469702</v>
      </c>
      <c r="AN17" s="122">
        <v>9.1400003433227504</v>
      </c>
      <c r="AO17" s="122">
        <v>9.8199996948242205</v>
      </c>
      <c r="AP17" s="122">
        <v>0.52999997138977095</v>
      </c>
      <c r="AQ17" s="122">
        <v>2.1199998855590798</v>
      </c>
      <c r="AR17" s="122">
        <v>0.60000002384185802</v>
      </c>
      <c r="AS17" s="124">
        <v>0</v>
      </c>
      <c r="AT17" s="124">
        <v>0</v>
      </c>
      <c r="AU17" s="124">
        <v>0</v>
      </c>
      <c r="AV17" s="124">
        <f t="shared" si="4"/>
        <v>98.150000691413823</v>
      </c>
      <c r="AW17" s="29"/>
      <c r="AX17" s="42">
        <v>6.1419945815303389</v>
      </c>
      <c r="AY17" s="42">
        <v>1.8580054184696611</v>
      </c>
      <c r="AZ17" s="42">
        <v>0</v>
      </c>
      <c r="BA17" s="42">
        <v>8</v>
      </c>
      <c r="BB17" s="42">
        <v>0.42684420335946838</v>
      </c>
      <c r="BC17" s="42">
        <v>0.24937653829214945</v>
      </c>
      <c r="BD17" s="42">
        <v>0</v>
      </c>
      <c r="BE17" s="42">
        <v>0.85106403941865238</v>
      </c>
      <c r="BF17" s="42">
        <v>2.0161584955385736</v>
      </c>
      <c r="BG17" s="42">
        <v>1.4565567233911563</v>
      </c>
      <c r="BH17" s="42">
        <v>0</v>
      </c>
      <c r="BI17" s="42">
        <v>5</v>
      </c>
      <c r="BJ17" s="42">
        <v>0</v>
      </c>
      <c r="BK17" s="42">
        <v>5.6438223331038539E-2</v>
      </c>
      <c r="BL17" s="42">
        <v>6.643178443871843E-2</v>
      </c>
      <c r="BM17" s="42">
        <v>1.5570219160956362</v>
      </c>
      <c r="BN17" s="42">
        <v>0.3201080761346069</v>
      </c>
      <c r="BO17" s="42">
        <v>2</v>
      </c>
      <c r="BP17" s="42">
        <v>0.2881845117526034</v>
      </c>
      <c r="BQ17" s="42">
        <v>0.11326766348924626</v>
      </c>
      <c r="BR17" s="42">
        <v>0.40145217524184967</v>
      </c>
      <c r="BS17" s="24" t="s">
        <v>622</v>
      </c>
      <c r="BT17" s="24" t="s">
        <v>332</v>
      </c>
      <c r="BU17" s="40">
        <v>0.46028730399148071</v>
      </c>
      <c r="BV17" s="42">
        <v>1.172321424799186</v>
      </c>
      <c r="BW17" s="40">
        <v>0.33622715695071193</v>
      </c>
      <c r="BX17" s="40" t="str">
        <f t="shared" si="5"/>
        <v>Equilibrium</v>
      </c>
      <c r="BY17" s="40"/>
      <c r="BZ17" s="44">
        <v>917.51784324842629</v>
      </c>
      <c r="CA17" s="44">
        <v>497.85005406472419</v>
      </c>
      <c r="CB17" s="5">
        <v>761.34872446353972</v>
      </c>
      <c r="CC17" s="44">
        <v>472.37724738839722</v>
      </c>
      <c r="CD17" s="44">
        <v>491.27785346120152</v>
      </c>
      <c r="CE17" s="44">
        <v>507.90634796818131</v>
      </c>
      <c r="CF17" s="44">
        <v>617.50628870187313</v>
      </c>
      <c r="CG17" s="44">
        <v>35.529100579784085</v>
      </c>
      <c r="CH17" s="40">
        <v>0.18893107867622766</v>
      </c>
      <c r="CI17" s="44">
        <v>491.27785346120152</v>
      </c>
      <c r="CJ17" s="24">
        <v>682.9090901592582</v>
      </c>
      <c r="CK17" s="44">
        <v>626.31328896237062</v>
      </c>
      <c r="CL17" s="44">
        <v>958.15131284575546</v>
      </c>
      <c r="CM17" s="45">
        <v>-0.50336347848255514</v>
      </c>
      <c r="CN17" s="45">
        <v>64.023549362677983</v>
      </c>
      <c r="CO17" s="45">
        <v>0.38079482562964229</v>
      </c>
      <c r="CP17" s="45">
        <v>17.17343711682383</v>
      </c>
      <c r="CQ17" s="45">
        <v>3.9742194877102719</v>
      </c>
      <c r="CR17" s="45">
        <v>0.95063429478819916</v>
      </c>
      <c r="CS17" s="45">
        <v>4.2961388922594166</v>
      </c>
      <c r="CT17" s="45">
        <v>2.1689466728387981</v>
      </c>
      <c r="CU17" s="45">
        <v>7.1508656318710555</v>
      </c>
      <c r="CV17" s="45">
        <v>100.1185862845992</v>
      </c>
      <c r="CW17" s="24"/>
      <c r="CX17" s="40">
        <v>66.143864751805097</v>
      </c>
      <c r="CY17" s="40">
        <v>66.200352211065962</v>
      </c>
      <c r="CZ17" s="40">
        <v>56.945025890790454</v>
      </c>
      <c r="DA17" s="40">
        <v>67.026775267733029</v>
      </c>
      <c r="DB17" s="40"/>
      <c r="DC17" s="40">
        <v>1.0470571970565337</v>
      </c>
      <c r="DD17" s="40">
        <v>0.37536893519144349</v>
      </c>
      <c r="DE17" s="40"/>
      <c r="DF17" s="40">
        <v>4.884290834634939</v>
      </c>
      <c r="DG17" s="40">
        <v>4.3555481787401078</v>
      </c>
      <c r="DH17" s="40"/>
      <c r="DI17" s="40">
        <v>0.59805432300336159</v>
      </c>
      <c r="DJ17" s="40"/>
      <c r="DK17" s="40">
        <v>2.9713980806268943</v>
      </c>
      <c r="DL17" s="40">
        <v>3.1241262977430426</v>
      </c>
      <c r="DM17" s="40"/>
      <c r="DN17" s="40">
        <v>2.895255226869184</v>
      </c>
      <c r="DO17" s="40">
        <v>2.6387966271719261</v>
      </c>
      <c r="DP17" s="40"/>
      <c r="DQ17" s="40">
        <v>16.980412244045553</v>
      </c>
      <c r="DR17" s="40"/>
    </row>
    <row r="18" spans="1:122" ht="10.5" customHeight="1">
      <c r="A18" s="17" t="s">
        <v>224</v>
      </c>
      <c r="B18" s="16" t="s">
        <v>81</v>
      </c>
      <c r="C18" s="17" t="s">
        <v>82</v>
      </c>
      <c r="D18" s="123">
        <v>0.80000001192092896</v>
      </c>
      <c r="E18" s="139">
        <f t="shared" si="0"/>
        <v>800.00001192092896</v>
      </c>
      <c r="F18" s="141">
        <v>900</v>
      </c>
      <c r="G18" s="123">
        <v>62.599998474121101</v>
      </c>
      <c r="H18" s="123">
        <v>0.259999990463257</v>
      </c>
      <c r="I18" s="123">
        <v>16.299999237060501</v>
      </c>
      <c r="J18" s="123">
        <v>3.6199998855590798</v>
      </c>
      <c r="K18" s="123">
        <v>0.15000000596046401</v>
      </c>
      <c r="L18" s="123">
        <v>0.50999999046325695</v>
      </c>
      <c r="M18" s="123">
        <v>4.1999998092651403</v>
      </c>
      <c r="N18" s="123">
        <v>2.7200000286102299</v>
      </c>
      <c r="O18" s="123">
        <v>2.6300001144409202</v>
      </c>
      <c r="P18" s="123"/>
      <c r="Q18" s="122">
        <f t="shared" si="1"/>
        <v>92.989997535943942</v>
      </c>
      <c r="R18" s="26"/>
      <c r="S18" s="26">
        <f t="shared" si="2"/>
        <v>67.319066709216742</v>
      </c>
      <c r="T18" s="26">
        <f t="shared" si="2"/>
        <v>0.27959995413781763</v>
      </c>
      <c r="U18" s="26">
        <f t="shared" si="2"/>
        <v>17.528766178061218</v>
      </c>
      <c r="V18" s="26">
        <f t="shared" si="2"/>
        <v>3.892891688872044</v>
      </c>
      <c r="W18" s="26">
        <f t="shared" si="2"/>
        <v>0.16130767817526145</v>
      </c>
      <c r="X18" s="26">
        <f t="shared" si="2"/>
        <v>0.54844607374693577</v>
      </c>
      <c r="Y18" s="26">
        <f t="shared" si="2"/>
        <v>4.51661460431988</v>
      </c>
      <c r="Z18" s="26">
        <f t="shared" si="2"/>
        <v>2.9250458121142042</v>
      </c>
      <c r="AA18" s="26">
        <f t="shared" si="2"/>
        <v>2.8282613013559139</v>
      </c>
      <c r="AB18" s="26">
        <f t="shared" si="2"/>
        <v>0</v>
      </c>
      <c r="AC18" s="26">
        <f t="shared" si="3"/>
        <v>100.00000000000001</v>
      </c>
      <c r="AD18" s="42">
        <v>0.71911985393720868</v>
      </c>
      <c r="AE18" s="42">
        <v>3.9819694794616574</v>
      </c>
      <c r="AF18" s="42">
        <v>0.20072383103158997</v>
      </c>
      <c r="AG18" s="43"/>
      <c r="AH18" s="16" t="s">
        <v>81</v>
      </c>
      <c r="AI18" s="122">
        <v>40.700000762939403</v>
      </c>
      <c r="AJ18" s="122">
        <v>1.46000003814697</v>
      </c>
      <c r="AK18" s="122">
        <v>14.199999809265099</v>
      </c>
      <c r="AL18" s="122"/>
      <c r="AM18" s="122">
        <v>19.899999618530298</v>
      </c>
      <c r="AN18" s="122">
        <v>7.6999998092651403</v>
      </c>
      <c r="AO18" s="122">
        <v>9.9399995803833008</v>
      </c>
      <c r="AP18" s="122">
        <v>0.479999989271164</v>
      </c>
      <c r="AQ18" s="122">
        <v>2.1199998855590798</v>
      </c>
      <c r="AR18" s="122">
        <v>0.61000001430511497</v>
      </c>
      <c r="AS18" s="124">
        <v>0</v>
      </c>
      <c r="AT18" s="124">
        <v>0</v>
      </c>
      <c r="AU18" s="124">
        <v>0</v>
      </c>
      <c r="AV18" s="124">
        <f t="shared" si="4"/>
        <v>97.109999507665577</v>
      </c>
      <c r="AW18" s="29"/>
      <c r="AX18" s="42">
        <v>6.1117769213343172</v>
      </c>
      <c r="AY18" s="42">
        <v>1.8882230786656828</v>
      </c>
      <c r="AZ18" s="42">
        <v>0</v>
      </c>
      <c r="BA18" s="42">
        <v>8</v>
      </c>
      <c r="BB18" s="42">
        <v>0.6247416727381041</v>
      </c>
      <c r="BC18" s="42">
        <v>0.16491956610424435</v>
      </c>
      <c r="BD18" s="42">
        <v>0</v>
      </c>
      <c r="BE18" s="42">
        <v>0.85491849724104441</v>
      </c>
      <c r="BF18" s="42">
        <v>1.7233794780878413</v>
      </c>
      <c r="BG18" s="42">
        <v>1.6320407858287656</v>
      </c>
      <c r="BH18" s="42">
        <v>0</v>
      </c>
      <c r="BI18" s="42">
        <v>5</v>
      </c>
      <c r="BJ18" s="42">
        <v>0</v>
      </c>
      <c r="BK18" s="42">
        <v>1.2175880753647395E-2</v>
      </c>
      <c r="BL18" s="42">
        <v>6.1045414135027239E-2</v>
      </c>
      <c r="BM18" s="42">
        <v>1.5991211302171082</v>
      </c>
      <c r="BN18" s="42">
        <v>0.32765757489421721</v>
      </c>
      <c r="BO18" s="42">
        <v>2</v>
      </c>
      <c r="BP18" s="42">
        <v>0.2895400826819724</v>
      </c>
      <c r="BQ18" s="42">
        <v>0.11684126869028377</v>
      </c>
      <c r="BR18" s="42">
        <v>0.40638135137225617</v>
      </c>
      <c r="BS18" s="24" t="s">
        <v>622</v>
      </c>
      <c r="BT18" s="24" t="s">
        <v>332</v>
      </c>
      <c r="BU18" s="40">
        <v>0.40814055704677504</v>
      </c>
      <c r="BV18" s="42">
        <v>1.4498460570898075</v>
      </c>
      <c r="BW18" s="40">
        <v>0.36410275482217397</v>
      </c>
      <c r="BX18" s="40" t="str">
        <f t="shared" si="5"/>
        <v>Equilibrium</v>
      </c>
      <c r="BY18" s="40"/>
      <c r="BZ18" s="44">
        <v>927.91532275555096</v>
      </c>
      <c r="CA18" s="44">
        <v>698.45730165093926</v>
      </c>
      <c r="CB18" s="5">
        <v>852.10126008341672</v>
      </c>
      <c r="CC18" s="44">
        <v>565.83148753374803</v>
      </c>
      <c r="CD18" s="44">
        <v>523.81324233468786</v>
      </c>
      <c r="CE18" s="44">
        <v>677.72581698440308</v>
      </c>
      <c r="CF18" s="44">
        <v>986.26642601779611</v>
      </c>
      <c r="CG18" s="44">
        <v>111.89432945065505</v>
      </c>
      <c r="CH18" s="40">
        <v>-0.15745213887049675</v>
      </c>
      <c r="CI18" s="44">
        <v>691.97038529541067</v>
      </c>
      <c r="CJ18" s="24">
        <v>762.47194950493758</v>
      </c>
      <c r="CK18" s="44">
        <v>772.03582268941364</v>
      </c>
      <c r="CL18" s="44">
        <v>920.76704286148538</v>
      </c>
      <c r="CM18" s="45">
        <v>-0.27938135758865701</v>
      </c>
      <c r="CN18" s="45">
        <v>64.546417411157378</v>
      </c>
      <c r="CO18" s="45">
        <v>0.30695073040339221</v>
      </c>
      <c r="CP18" s="45">
        <v>17.528730834595343</v>
      </c>
      <c r="CQ18" s="45">
        <v>3.4053503084875585</v>
      </c>
      <c r="CR18" s="45">
        <v>0.69298916196824112</v>
      </c>
      <c r="CS18" s="45">
        <v>5.1819055940115089</v>
      </c>
      <c r="CT18" s="45">
        <v>2.0205763765101561</v>
      </c>
      <c r="CU18" s="45">
        <v>10.56236806523591</v>
      </c>
      <c r="CV18" s="45">
        <v>104.24528848236947</v>
      </c>
      <c r="CW18" s="24"/>
      <c r="CX18" s="40">
        <v>67.550973604127449</v>
      </c>
      <c r="CY18" s="40">
        <v>67.400492063621769</v>
      </c>
      <c r="CZ18" s="40">
        <v>58.244819747365895</v>
      </c>
      <c r="DA18" s="40">
        <v>68.295710234695107</v>
      </c>
      <c r="DB18" s="40"/>
      <c r="DC18" s="40">
        <v>0.6791195431364897</v>
      </c>
      <c r="DD18" s="40">
        <v>0.25678278372040353</v>
      </c>
      <c r="DE18" s="40"/>
      <c r="DF18" s="40">
        <v>4.372289580633189</v>
      </c>
      <c r="DG18" s="40">
        <v>3.9433016888927828</v>
      </c>
      <c r="DH18" s="40"/>
      <c r="DI18" s="40">
        <v>0.55114038669494947</v>
      </c>
      <c r="DJ18" s="40"/>
      <c r="DK18" s="40">
        <v>2.1159252031293052</v>
      </c>
      <c r="DL18" s="40">
        <v>3.446953797627633</v>
      </c>
      <c r="DM18" s="40"/>
      <c r="DN18" s="40">
        <v>2.6286385662843776</v>
      </c>
      <c r="DO18" s="40">
        <v>2.4540187432912677</v>
      </c>
      <c r="DP18" s="40"/>
      <c r="DQ18" s="40">
        <v>17.582652029148182</v>
      </c>
      <c r="DR18" s="40"/>
    </row>
    <row r="19" spans="1:122" ht="10.5" customHeight="1">
      <c r="A19" s="17" t="s">
        <v>224</v>
      </c>
      <c r="B19" s="16" t="s">
        <v>80</v>
      </c>
      <c r="C19" s="17" t="s">
        <v>75</v>
      </c>
      <c r="D19" s="123">
        <v>0.80000001192092896</v>
      </c>
      <c r="E19" s="139">
        <f t="shared" si="0"/>
        <v>800.00001192092896</v>
      </c>
      <c r="F19" s="141">
        <v>800</v>
      </c>
      <c r="G19" s="123">
        <v>69.699996948242202</v>
      </c>
      <c r="H19" s="123">
        <v>0.119999997317791</v>
      </c>
      <c r="I19" s="123">
        <v>13.1000003814697</v>
      </c>
      <c r="J19" s="123">
        <v>1.75</v>
      </c>
      <c r="K19" s="123">
        <v>0.119999997317791</v>
      </c>
      <c r="L19" s="123">
        <v>0.17000000178813901</v>
      </c>
      <c r="M19" s="123">
        <v>1.87999999523163</v>
      </c>
      <c r="N19" s="123">
        <v>1.9400000572204601</v>
      </c>
      <c r="O19" s="123">
        <v>3.6199998855590798</v>
      </c>
      <c r="P19" s="123"/>
      <c r="Q19" s="122">
        <f t="shared" si="1"/>
        <v>92.399997264146791</v>
      </c>
      <c r="R19" s="26"/>
      <c r="S19" s="26">
        <f t="shared" si="2"/>
        <v>75.432899363609963</v>
      </c>
      <c r="T19" s="26">
        <f t="shared" si="2"/>
        <v>0.12987013081260512</v>
      </c>
      <c r="U19" s="26">
        <f t="shared" si="2"/>
        <v>14.177490010113653</v>
      </c>
      <c r="V19" s="26">
        <f t="shared" si="2"/>
        <v>1.8939394500166702</v>
      </c>
      <c r="W19" s="26">
        <f t="shared" si="2"/>
        <v>0.12987013081260512</v>
      </c>
      <c r="X19" s="26">
        <f t="shared" si="2"/>
        <v>0.18398269136540624</v>
      </c>
      <c r="Y19" s="26">
        <f t="shared" si="2"/>
        <v>2.0346320897144778</v>
      </c>
      <c r="Z19" s="26">
        <f t="shared" si="2"/>
        <v>2.0995672236596725</v>
      </c>
      <c r="AA19" s="26">
        <f t="shared" si="2"/>
        <v>3.9177489098949558</v>
      </c>
      <c r="AB19" s="26">
        <f t="shared" si="2"/>
        <v>0</v>
      </c>
      <c r="AC19" s="26">
        <f t="shared" si="3"/>
        <v>100.00000000000001</v>
      </c>
      <c r="AD19" s="42">
        <v>0.80129206817017329</v>
      </c>
      <c r="AE19" s="42">
        <v>5.7749557506225297</v>
      </c>
      <c r="AF19" s="42">
        <v>0.14760244004665463</v>
      </c>
      <c r="AG19" s="43"/>
      <c r="AH19" s="16" t="s">
        <v>80</v>
      </c>
      <c r="AI19" s="122">
        <v>43.5</v>
      </c>
      <c r="AJ19" s="122">
        <v>1.41999995708466</v>
      </c>
      <c r="AK19" s="122">
        <v>13.1000003814697</v>
      </c>
      <c r="AL19" s="122"/>
      <c r="AM19" s="122">
        <v>19.5</v>
      </c>
      <c r="AN19" s="122">
        <v>8.2700004577636701</v>
      </c>
      <c r="AO19" s="122">
        <v>9.6599998474121094</v>
      </c>
      <c r="AP19" s="122">
        <v>0.66000002622604403</v>
      </c>
      <c r="AQ19" s="122">
        <v>1.8400000333786</v>
      </c>
      <c r="AR19" s="122">
        <v>0.58999997377395597</v>
      </c>
      <c r="AS19" s="124">
        <v>0</v>
      </c>
      <c r="AT19" s="124">
        <v>0</v>
      </c>
      <c r="AU19" s="124">
        <v>0</v>
      </c>
      <c r="AV19" s="124">
        <f t="shared" si="4"/>
        <v>98.540000677108736</v>
      </c>
      <c r="AW19" s="29"/>
      <c r="AX19" s="42">
        <v>6.412401906619424</v>
      </c>
      <c r="AY19" s="42">
        <v>1.587598093380576</v>
      </c>
      <c r="AZ19" s="42">
        <v>0</v>
      </c>
      <c r="BA19" s="42">
        <v>8</v>
      </c>
      <c r="BB19" s="42">
        <v>0.68816875918277587</v>
      </c>
      <c r="BC19" s="42">
        <v>0.15745847771799498</v>
      </c>
      <c r="BD19" s="42">
        <v>0</v>
      </c>
      <c r="BE19" s="42">
        <v>0.59860325177452012</v>
      </c>
      <c r="BF19" s="42">
        <v>1.8169966937400006</v>
      </c>
      <c r="BG19" s="42">
        <v>1.7387728175847084</v>
      </c>
      <c r="BH19" s="42">
        <v>0</v>
      </c>
      <c r="BI19" s="42">
        <v>5</v>
      </c>
      <c r="BJ19" s="42">
        <v>0</v>
      </c>
      <c r="BK19" s="42">
        <v>6.6597504649121841E-2</v>
      </c>
      <c r="BL19" s="42">
        <v>8.2397525649510694E-2</v>
      </c>
      <c r="BM19" s="42">
        <v>1.5255642966880174</v>
      </c>
      <c r="BN19" s="42">
        <v>0.32544067301335011</v>
      </c>
      <c r="BO19" s="42">
        <v>2</v>
      </c>
      <c r="BP19" s="42">
        <v>0.20041269920655591</v>
      </c>
      <c r="BQ19" s="42">
        <v>0.1109371007940779</v>
      </c>
      <c r="BR19" s="42">
        <v>0.31134980000063384</v>
      </c>
      <c r="BS19" s="24" t="s">
        <v>622</v>
      </c>
      <c r="BT19" s="24" t="s">
        <v>332</v>
      </c>
      <c r="BU19" s="40">
        <v>0.43046896293568676</v>
      </c>
      <c r="BV19" s="42">
        <v>1.3227830336856397</v>
      </c>
      <c r="BW19" s="40">
        <v>0.22905509423912834</v>
      </c>
      <c r="BX19" s="40" t="str">
        <f t="shared" si="5"/>
        <v>Equilibrium</v>
      </c>
      <c r="BY19" s="40"/>
      <c r="BZ19" s="44">
        <v>874.95950691581538</v>
      </c>
      <c r="CA19" s="44">
        <v>488.30083888155343</v>
      </c>
      <c r="CB19" s="5">
        <v>673.58333569936872</v>
      </c>
      <c r="CC19" s="44">
        <v>468.45692285754978</v>
      </c>
      <c r="CD19" s="44">
        <v>471.82686616748373</v>
      </c>
      <c r="CE19" s="44">
        <v>436.96896559565596</v>
      </c>
      <c r="CF19" s="44">
        <v>770.75944019655105</v>
      </c>
      <c r="CG19" s="44">
        <v>-31.487957261893825</v>
      </c>
      <c r="CH19" s="40">
        <v>-0.14426738214401674</v>
      </c>
      <c r="CI19" s="44">
        <v>471.82686616748373</v>
      </c>
      <c r="CJ19" s="24">
        <v>591.19767763582536</v>
      </c>
      <c r="CK19" s="44">
        <v>572.70510093342625</v>
      </c>
      <c r="CL19" s="44">
        <v>905.85179239863908</v>
      </c>
      <c r="CM19" s="45">
        <v>-0.40279328028625794</v>
      </c>
      <c r="CN19" s="45">
        <v>68.37373117294058</v>
      </c>
      <c r="CO19" s="45">
        <v>0.24793617185891981</v>
      </c>
      <c r="CP19" s="45">
        <v>15.949341091894622</v>
      </c>
      <c r="CQ19" s="45">
        <v>2.2175653885025279</v>
      </c>
      <c r="CR19" s="45">
        <v>0.51791278636003169</v>
      </c>
      <c r="CS19" s="45">
        <v>3.9890245802024706</v>
      </c>
      <c r="CT19" s="45">
        <v>2.7004014725638434</v>
      </c>
      <c r="CU19" s="45">
        <v>8.5455485575051391</v>
      </c>
      <c r="CV19" s="45">
        <v>102.54146122182813</v>
      </c>
      <c r="CW19" s="24"/>
      <c r="CX19" s="40">
        <v>71.960838879629904</v>
      </c>
      <c r="CY19" s="40">
        <v>71.451098469635241</v>
      </c>
      <c r="CZ19" s="40">
        <v>65.491696540369873</v>
      </c>
      <c r="DA19" s="40">
        <v>75.669342091515659</v>
      </c>
      <c r="DB19" s="40"/>
      <c r="DC19" s="40">
        <v>0.56006876479362289</v>
      </c>
      <c r="DD19" s="40">
        <v>0.21808759677227718</v>
      </c>
      <c r="DE19" s="40"/>
      <c r="DF19" s="40">
        <v>2.7601086659001166</v>
      </c>
      <c r="DG19" s="40">
        <v>2.3959840311894918</v>
      </c>
      <c r="DH19" s="40"/>
      <c r="DI19" s="40">
        <v>0.30047465168653376</v>
      </c>
      <c r="DJ19" s="40"/>
      <c r="DK19" s="40">
        <v>0.74318891117791774</v>
      </c>
      <c r="DL19" s="40">
        <v>2.805998946830826</v>
      </c>
      <c r="DM19" s="40"/>
      <c r="DN19" s="40">
        <v>2.9885253127002285</v>
      </c>
      <c r="DO19" s="40">
        <v>2.5877582328643784</v>
      </c>
      <c r="DP19" s="40"/>
      <c r="DQ19" s="40">
        <v>16.270358046403736</v>
      </c>
      <c r="DR19" s="40"/>
    </row>
    <row r="20" spans="1:122" ht="10.5" customHeight="1">
      <c r="A20" s="17" t="s">
        <v>224</v>
      </c>
      <c r="B20" s="16" t="s">
        <v>78</v>
      </c>
      <c r="C20" s="17" t="s">
        <v>79</v>
      </c>
      <c r="D20" s="123">
        <v>0.80000001192092896</v>
      </c>
      <c r="E20" s="139">
        <f t="shared" si="0"/>
        <v>800.00001192092896</v>
      </c>
      <c r="F20" s="141">
        <v>950</v>
      </c>
      <c r="G20" s="123">
        <v>54.700000762939403</v>
      </c>
      <c r="H20" s="123">
        <v>0.56999999284744296</v>
      </c>
      <c r="I20" s="123">
        <v>16.409999847412099</v>
      </c>
      <c r="J20" s="123">
        <v>5.8800001144409197</v>
      </c>
      <c r="K20" s="123">
        <v>0.25</v>
      </c>
      <c r="L20" s="123">
        <v>1.25</v>
      </c>
      <c r="M20" s="123">
        <v>5.07999992370606</v>
      </c>
      <c r="N20" s="123">
        <v>2.46000003814697</v>
      </c>
      <c r="O20" s="123">
        <v>1.8200000524520901</v>
      </c>
      <c r="P20" s="123"/>
      <c r="Q20" s="122">
        <f t="shared" si="1"/>
        <v>88.420000731944981</v>
      </c>
      <c r="R20" s="26"/>
      <c r="S20" s="26">
        <f t="shared" si="2"/>
        <v>61.863832063028944</v>
      </c>
      <c r="T20" s="26">
        <f t="shared" si="2"/>
        <v>0.64465051812820162</v>
      </c>
      <c r="U20" s="26">
        <f t="shared" si="2"/>
        <v>18.559149187479459</v>
      </c>
      <c r="V20" s="26">
        <f t="shared" si="2"/>
        <v>6.6500792419882364</v>
      </c>
      <c r="W20" s="26">
        <f t="shared" si="2"/>
        <v>0.28274145886732427</v>
      </c>
      <c r="X20" s="26">
        <f t="shared" si="2"/>
        <v>1.4137072943366211</v>
      </c>
      <c r="Y20" s="26">
        <f t="shared" si="2"/>
        <v>5.7453063578981887</v>
      </c>
      <c r="Z20" s="26">
        <f t="shared" si="2"/>
        <v>2.7821759983973902</v>
      </c>
      <c r="AA20" s="26">
        <f t="shared" si="2"/>
        <v>2.0583578798756426</v>
      </c>
      <c r="AB20" s="26">
        <f t="shared" si="2"/>
        <v>0</v>
      </c>
      <c r="AC20" s="26">
        <f t="shared" si="3"/>
        <v>100</v>
      </c>
      <c r="AD20" s="42">
        <v>0.6573815282891291</v>
      </c>
      <c r="AE20" s="42">
        <v>2.6389238589225892</v>
      </c>
      <c r="AF20" s="42">
        <v>0.27480651939116951</v>
      </c>
      <c r="AG20" s="43"/>
      <c r="AH20" s="16" t="s">
        <v>78</v>
      </c>
      <c r="AI20" s="122">
        <v>42.299999237060597</v>
      </c>
      <c r="AJ20" s="122">
        <v>2.4200000762939502</v>
      </c>
      <c r="AK20" s="122">
        <v>14.300000190734901</v>
      </c>
      <c r="AL20" s="122"/>
      <c r="AM20" s="122">
        <v>14.699999809265099</v>
      </c>
      <c r="AN20" s="122">
        <v>10.8999996185303</v>
      </c>
      <c r="AO20" s="122">
        <v>10.3999996185303</v>
      </c>
      <c r="AP20" s="122">
        <v>0.37000000476837203</v>
      </c>
      <c r="AQ20" s="122">
        <v>2.1900000572204599</v>
      </c>
      <c r="AR20" s="122">
        <v>0.479999989271164</v>
      </c>
      <c r="AS20" s="124">
        <v>0</v>
      </c>
      <c r="AT20" s="124">
        <v>0</v>
      </c>
      <c r="AU20" s="124">
        <v>0</v>
      </c>
      <c r="AV20" s="124">
        <f t="shared" si="4"/>
        <v>98.059998601675147</v>
      </c>
      <c r="AW20" s="29"/>
      <c r="AX20" s="42">
        <v>6.1347127161839445</v>
      </c>
      <c r="AY20" s="42">
        <v>1.8652872838160555</v>
      </c>
      <c r="AZ20" s="42">
        <v>0</v>
      </c>
      <c r="BA20" s="42">
        <v>8</v>
      </c>
      <c r="BB20" s="42">
        <v>0.57878977811978283</v>
      </c>
      <c r="BC20" s="42">
        <v>0.26400702885072924</v>
      </c>
      <c r="BD20" s="42">
        <v>0</v>
      </c>
      <c r="BE20" s="42">
        <v>0.76757545321985532</v>
      </c>
      <c r="BF20" s="42">
        <v>2.3561203965564195</v>
      </c>
      <c r="BG20" s="42">
        <v>1.0153566289914575</v>
      </c>
      <c r="BH20" s="42">
        <v>1.8150714261755851E-2</v>
      </c>
      <c r="BI20" s="42">
        <v>5</v>
      </c>
      <c r="BJ20" s="42">
        <v>0</v>
      </c>
      <c r="BK20" s="42">
        <v>0</v>
      </c>
      <c r="BL20" s="42">
        <v>2.7295147160389971E-2</v>
      </c>
      <c r="BM20" s="42">
        <v>1.6158800263451201</v>
      </c>
      <c r="BN20" s="42">
        <v>0.35682482649448999</v>
      </c>
      <c r="BO20" s="42">
        <v>2</v>
      </c>
      <c r="BP20" s="42">
        <v>0.2589378359088077</v>
      </c>
      <c r="BQ20" s="42">
        <v>8.8794985360633252E-2</v>
      </c>
      <c r="BR20" s="42">
        <v>0.34773282126944094</v>
      </c>
      <c r="BS20" s="24" t="s">
        <v>622</v>
      </c>
      <c r="BT20" s="24" t="s">
        <v>332</v>
      </c>
      <c r="BU20" s="40">
        <v>0.56924148911923855</v>
      </c>
      <c r="BV20" s="42">
        <v>0.75657220919622414</v>
      </c>
      <c r="BW20" s="40">
        <v>0.28669724844017092</v>
      </c>
      <c r="BX20" s="40" t="str">
        <f t="shared" si="5"/>
        <v>Equilibrium</v>
      </c>
      <c r="BY20" s="40"/>
      <c r="BZ20" s="44">
        <v>952.25926171099377</v>
      </c>
      <c r="CA20" s="44">
        <v>640.75748348392403</v>
      </c>
      <c r="CB20" s="5">
        <v>742.05911423120733</v>
      </c>
      <c r="CC20" s="44">
        <v>615.32437346777158</v>
      </c>
      <c r="CD20" s="44">
        <v>533.04710699458701</v>
      </c>
      <c r="CE20" s="44">
        <v>676.27771550275611</v>
      </c>
      <c r="CF20" s="44">
        <v>943.93417625269899</v>
      </c>
      <c r="CG20" s="44">
        <v>60.95334203498453</v>
      </c>
      <c r="CH20" s="40">
        <v>-0.27204714307786587</v>
      </c>
      <c r="CI20" s="44">
        <v>533.04710699458701</v>
      </c>
      <c r="CJ20" s="24">
        <v>658.45084723017987</v>
      </c>
      <c r="CK20" s="44">
        <v>637.55311061289717</v>
      </c>
      <c r="CL20" s="44">
        <v>957.0644860344654</v>
      </c>
      <c r="CM20" s="45">
        <v>0.29478505831790214</v>
      </c>
      <c r="CN20" s="45">
        <v>59.886539110401664</v>
      </c>
      <c r="CO20" s="45">
        <v>0.84710458475807959</v>
      </c>
      <c r="CP20" s="45">
        <v>17.9684086170783</v>
      </c>
      <c r="CQ20" s="45">
        <v>5.407338900543496</v>
      </c>
      <c r="CR20" s="45">
        <v>1.8298437891940267</v>
      </c>
      <c r="CS20" s="45">
        <v>7.7313473498678267</v>
      </c>
      <c r="CT20" s="45">
        <v>1.4949444377342989</v>
      </c>
      <c r="CU20" s="45">
        <v>7.4057541684061663</v>
      </c>
      <c r="CV20" s="45">
        <v>102.57128095798386</v>
      </c>
      <c r="CW20" s="24"/>
      <c r="CX20" s="40">
        <v>64.492484648879383</v>
      </c>
      <c r="CY20" s="40">
        <v>64.15888233160166</v>
      </c>
      <c r="CZ20" s="40">
        <v>54.295103113623838</v>
      </c>
      <c r="DA20" s="40">
        <v>64.395284198953973</v>
      </c>
      <c r="DB20" s="40"/>
      <c r="DC20" s="40">
        <v>1.613563788799917</v>
      </c>
      <c r="DD20" s="40">
        <v>0.60195472332130118</v>
      </c>
      <c r="DE20" s="40"/>
      <c r="DF20" s="40">
        <v>4.4004615762532326</v>
      </c>
      <c r="DG20" s="40">
        <v>4.628805927133806</v>
      </c>
      <c r="DH20" s="40"/>
      <c r="DI20" s="40">
        <v>1.0975688733284614</v>
      </c>
      <c r="DJ20" s="40"/>
      <c r="DK20" s="40">
        <v>4.4091754756664061</v>
      </c>
      <c r="DL20" s="40">
        <v>4.8476769776842223</v>
      </c>
      <c r="DM20" s="40"/>
      <c r="DN20" s="40">
        <v>1.9826148483412962</v>
      </c>
      <c r="DO20" s="40">
        <v>2.1571518872112425</v>
      </c>
      <c r="DP20" s="40"/>
      <c r="DQ20" s="40">
        <v>17.875761486673323</v>
      </c>
      <c r="DR20" s="40"/>
    </row>
    <row r="21" spans="1:122" ht="10.5" customHeight="1">
      <c r="A21" s="17" t="s">
        <v>224</v>
      </c>
      <c r="B21" s="16" t="s">
        <v>76</v>
      </c>
      <c r="C21" s="17" t="s">
        <v>77</v>
      </c>
      <c r="D21" s="123">
        <v>0.80000001192092896</v>
      </c>
      <c r="E21" s="139">
        <f t="shared" si="0"/>
        <v>800.00001192092896</v>
      </c>
      <c r="F21" s="141">
        <v>900</v>
      </c>
      <c r="G21" s="123">
        <v>58.599998474121101</v>
      </c>
      <c r="H21" s="123">
        <v>0.40000000596046498</v>
      </c>
      <c r="I21" s="123">
        <v>16.299999237060501</v>
      </c>
      <c r="J21" s="123">
        <v>4.4499998092651403</v>
      </c>
      <c r="K21" s="123">
        <v>0.20000000298023199</v>
      </c>
      <c r="L21" s="123">
        <v>0.89999997615814198</v>
      </c>
      <c r="M21" s="123">
        <v>4.6399998664856001</v>
      </c>
      <c r="N21" s="123">
        <v>2.4400000572204599</v>
      </c>
      <c r="O21" s="123">
        <v>1.8099999427795399</v>
      </c>
      <c r="P21" s="123"/>
      <c r="Q21" s="122">
        <f t="shared" si="1"/>
        <v>89.739997372031169</v>
      </c>
      <c r="R21" s="26"/>
      <c r="S21" s="26">
        <f t="shared" si="2"/>
        <v>65.299755059258203</v>
      </c>
      <c r="T21" s="26">
        <f t="shared" si="2"/>
        <v>0.44573213469374479</v>
      </c>
      <c r="U21" s="26">
        <f t="shared" si="2"/>
        <v>18.163583367944963</v>
      </c>
      <c r="V21" s="26">
        <f t="shared" si="2"/>
        <v>4.9587697120348366</v>
      </c>
      <c r="W21" s="26">
        <f t="shared" si="2"/>
        <v>0.22286606734687181</v>
      </c>
      <c r="X21" s="26">
        <f t="shared" si="2"/>
        <v>1.0028972615488849</v>
      </c>
      <c r="Y21" s="26">
        <f t="shared" si="2"/>
        <v>5.1704925366219436</v>
      </c>
      <c r="Z21" s="26">
        <f t="shared" si="2"/>
        <v>2.7189660448785826</v>
      </c>
      <c r="AA21" s="26">
        <f t="shared" si="2"/>
        <v>2.0169378156719824</v>
      </c>
      <c r="AB21" s="26">
        <f t="shared" si="2"/>
        <v>0</v>
      </c>
      <c r="AC21" s="26">
        <f t="shared" si="3"/>
        <v>100.00000000000001</v>
      </c>
      <c r="AD21" s="42">
        <v>0.68836854636441824</v>
      </c>
      <c r="AE21" s="42">
        <v>2.7738120633514107</v>
      </c>
      <c r="AF21" s="42">
        <v>0.26498404881135751</v>
      </c>
      <c r="AG21" s="43"/>
      <c r="AH21" s="16" t="s">
        <v>76</v>
      </c>
      <c r="AI21" s="122">
        <v>41.900001525878899</v>
      </c>
      <c r="AJ21" s="122">
        <v>1.6100000143051101</v>
      </c>
      <c r="AK21" s="122">
        <v>13.1000003814697</v>
      </c>
      <c r="AL21" s="122"/>
      <c r="AM21" s="122">
        <v>17.5</v>
      </c>
      <c r="AN21" s="122">
        <v>9.8999996185302699</v>
      </c>
      <c r="AO21" s="122">
        <v>10.300000190734901</v>
      </c>
      <c r="AP21" s="122">
        <v>0.40999999642372098</v>
      </c>
      <c r="AQ21" s="122">
        <v>1.8600000143051101</v>
      </c>
      <c r="AR21" s="122">
        <v>0.64999997615814198</v>
      </c>
      <c r="AS21" s="124">
        <v>0</v>
      </c>
      <c r="AT21" s="124">
        <v>0</v>
      </c>
      <c r="AU21" s="124">
        <v>0</v>
      </c>
      <c r="AV21" s="124">
        <f t="shared" si="4"/>
        <v>97.230001717805862</v>
      </c>
      <c r="AW21" s="29"/>
      <c r="AX21" s="42">
        <v>6.2154826183848684</v>
      </c>
      <c r="AY21" s="42">
        <v>1.7845173816151316</v>
      </c>
      <c r="AZ21" s="42">
        <v>0</v>
      </c>
      <c r="BA21" s="42">
        <v>8</v>
      </c>
      <c r="BB21" s="42">
        <v>0.50559664816029892</v>
      </c>
      <c r="BC21" s="42">
        <v>0.17965236425197678</v>
      </c>
      <c r="BD21" s="42">
        <v>0</v>
      </c>
      <c r="BE21" s="42">
        <v>0.79470924249423547</v>
      </c>
      <c r="BF21" s="42">
        <v>2.1888354870708446</v>
      </c>
      <c r="BG21" s="42">
        <v>1.331206258022644</v>
      </c>
      <c r="BH21" s="42">
        <v>0</v>
      </c>
      <c r="BI21" s="42">
        <v>5</v>
      </c>
      <c r="BJ21" s="42">
        <v>0</v>
      </c>
      <c r="BK21" s="42">
        <v>4.5097712013634439E-2</v>
      </c>
      <c r="BL21" s="42">
        <v>5.1509034604198575E-2</v>
      </c>
      <c r="BM21" s="42">
        <v>1.6368917855985941</v>
      </c>
      <c r="BN21" s="42">
        <v>0.26650146778357287</v>
      </c>
      <c r="BO21" s="42">
        <v>2</v>
      </c>
      <c r="BP21" s="42">
        <v>0.26841888195911379</v>
      </c>
      <c r="BQ21" s="42">
        <v>0.122989348281109</v>
      </c>
      <c r="BR21" s="42">
        <v>0.39140823024022275</v>
      </c>
      <c r="BS21" s="24" t="s">
        <v>622</v>
      </c>
      <c r="BT21" s="24" t="s">
        <v>332</v>
      </c>
      <c r="BU21" s="40">
        <v>0.50204390975103796</v>
      </c>
      <c r="BV21" s="42">
        <v>0.99165911693035091</v>
      </c>
      <c r="BW21" s="40">
        <v>0.35750768050673043</v>
      </c>
      <c r="BX21" s="40" t="str">
        <f t="shared" si="5"/>
        <v>Equilibrium</v>
      </c>
      <c r="BY21" s="40"/>
      <c r="BZ21" s="44">
        <v>918.78174521537949</v>
      </c>
      <c r="CA21" s="44">
        <v>504.88682265129222</v>
      </c>
      <c r="CB21" s="5">
        <v>558.89761382991765</v>
      </c>
      <c r="CC21" s="44">
        <v>458.08710281563566</v>
      </c>
      <c r="CD21" s="44">
        <v>461.61802920266598</v>
      </c>
      <c r="CE21" s="44">
        <v>377.77559639669749</v>
      </c>
      <c r="CF21" s="44">
        <v>667.20145189298466</v>
      </c>
      <c r="CG21" s="44">
        <v>-80.311506418938166</v>
      </c>
      <c r="CH21" s="40">
        <v>-0.19378117813189621</v>
      </c>
      <c r="CI21" s="44">
        <v>461.61802920266598</v>
      </c>
      <c r="CJ21" s="24">
        <v>468.43000907455826</v>
      </c>
      <c r="CK21" s="44">
        <v>510.25782151629181</v>
      </c>
      <c r="CL21" s="44">
        <v>902.83751502832285</v>
      </c>
      <c r="CM21" s="45">
        <v>0.17467127347629763</v>
      </c>
      <c r="CN21" s="45">
        <v>65.904236519114477</v>
      </c>
      <c r="CO21" s="45">
        <v>0.38428970591460759</v>
      </c>
      <c r="CP21" s="45">
        <v>16.967869538856409</v>
      </c>
      <c r="CQ21" s="45">
        <v>3.0522772991008442</v>
      </c>
      <c r="CR21" s="45">
        <v>0.88809462798026517</v>
      </c>
      <c r="CS21" s="45">
        <v>4.9921287526820119</v>
      </c>
      <c r="CT21" s="45">
        <v>2.479916111008666</v>
      </c>
      <c r="CU21" s="45">
        <v>8.6648355374921469</v>
      </c>
      <c r="CV21" s="45">
        <v>103.33364809214943</v>
      </c>
      <c r="CW21" s="24"/>
      <c r="CX21" s="40">
        <v>67.830078064875565</v>
      </c>
      <c r="CY21" s="40">
        <v>67.61890249589618</v>
      </c>
      <c r="CZ21" s="40">
        <v>57.66095361769267</v>
      </c>
      <c r="DA21" s="40">
        <v>67.783518430142493</v>
      </c>
      <c r="DB21" s="40"/>
      <c r="DC21" s="40">
        <v>0.88463926418143002</v>
      </c>
      <c r="DD21" s="40">
        <v>0.32551950129294599</v>
      </c>
      <c r="DE21" s="40"/>
      <c r="DF21" s="40">
        <v>3.7776882547076047</v>
      </c>
      <c r="DG21" s="40">
        <v>3.5751207693401463</v>
      </c>
      <c r="DH21" s="40"/>
      <c r="DI21" s="40">
        <v>0.66553334206021719</v>
      </c>
      <c r="DJ21" s="40"/>
      <c r="DK21" s="40">
        <v>3.1710582799968563</v>
      </c>
      <c r="DL21" s="40">
        <v>3.574387790193216</v>
      </c>
      <c r="DM21" s="40"/>
      <c r="DN21" s="40">
        <v>2.5005389116337273</v>
      </c>
      <c r="DO21" s="40">
        <v>2.4101407336093437</v>
      </c>
      <c r="DP21" s="40"/>
      <c r="DQ21" s="40">
        <v>16.887158589798599</v>
      </c>
      <c r="DR21" s="40"/>
    </row>
    <row r="22" spans="1:122" ht="10.5" customHeight="1">
      <c r="A22" s="17" t="s">
        <v>224</v>
      </c>
      <c r="B22" s="16" t="s">
        <v>74</v>
      </c>
      <c r="C22" s="17" t="s">
        <v>75</v>
      </c>
      <c r="D22" s="123">
        <v>0.80000001192092896</v>
      </c>
      <c r="E22" s="139">
        <f t="shared" si="0"/>
        <v>800.00001192092896</v>
      </c>
      <c r="F22" s="141">
        <v>850</v>
      </c>
      <c r="G22" s="123">
        <v>62.5</v>
      </c>
      <c r="H22" s="123">
        <v>0.230000004172325</v>
      </c>
      <c r="I22" s="123">
        <v>14.699999809265099</v>
      </c>
      <c r="J22" s="123">
        <v>3.3499999046325701</v>
      </c>
      <c r="K22" s="123">
        <v>0.15999999642372101</v>
      </c>
      <c r="L22" s="123">
        <v>0.41999998688697798</v>
      </c>
      <c r="M22" s="123">
        <v>3.5599999427795401</v>
      </c>
      <c r="N22" s="123">
        <v>2.8399999141693102</v>
      </c>
      <c r="O22" s="123">
        <v>2.1199998855590798</v>
      </c>
      <c r="P22" s="123"/>
      <c r="Q22" s="122">
        <f t="shared" si="1"/>
        <v>89.879999443888622</v>
      </c>
      <c r="R22" s="26"/>
      <c r="S22" s="26">
        <f t="shared" si="2"/>
        <v>69.537161088900831</v>
      </c>
      <c r="T22" s="26">
        <f t="shared" si="2"/>
        <v>0.25589675744926121</v>
      </c>
      <c r="U22" s="26">
        <f t="shared" si="2"/>
        <v>16.355140075898859</v>
      </c>
      <c r="V22" s="26">
        <f t="shared" si="2"/>
        <v>3.7271917282597986</v>
      </c>
      <c r="W22" s="26">
        <f t="shared" si="2"/>
        <v>0.17801512840863751</v>
      </c>
      <c r="X22" s="26">
        <f t="shared" si="2"/>
        <v>0.46728970792793639</v>
      </c>
      <c r="Y22" s="26">
        <f t="shared" si="2"/>
        <v>3.9608366319606181</v>
      </c>
      <c r="Z22" s="26">
        <f t="shared" si="2"/>
        <v>3.159768504384894</v>
      </c>
      <c r="AA22" s="26">
        <f t="shared" si="2"/>
        <v>2.358700376809169</v>
      </c>
      <c r="AB22" s="26">
        <f t="shared" si="2"/>
        <v>0</v>
      </c>
      <c r="AC22" s="26">
        <f t="shared" si="3"/>
        <v>100</v>
      </c>
      <c r="AD22" s="42">
        <v>0.73975762433063952</v>
      </c>
      <c r="AE22" s="42">
        <v>4.4746086307879791</v>
      </c>
      <c r="AF22" s="42">
        <v>0.18266145900845274</v>
      </c>
      <c r="AG22" s="43"/>
      <c r="AH22" s="16" t="s">
        <v>74</v>
      </c>
      <c r="AI22" s="122">
        <v>41.900001525878899</v>
      </c>
      <c r="AJ22" s="122">
        <v>1.3999999761581401</v>
      </c>
      <c r="AK22" s="122">
        <v>12.3999996185303</v>
      </c>
      <c r="AL22" s="122"/>
      <c r="AM22" s="122">
        <v>19.5</v>
      </c>
      <c r="AN22" s="122">
        <v>7.3000001907348597</v>
      </c>
      <c r="AO22" s="122">
        <v>10.3999996185303</v>
      </c>
      <c r="AP22" s="122">
        <v>0.490000009536743</v>
      </c>
      <c r="AQ22" s="122">
        <v>1.91999995708466</v>
      </c>
      <c r="AR22" s="122">
        <v>0.57999998331070002</v>
      </c>
      <c r="AS22" s="124">
        <v>0</v>
      </c>
      <c r="AT22" s="124">
        <v>0</v>
      </c>
      <c r="AU22" s="124">
        <v>0</v>
      </c>
      <c r="AV22" s="124">
        <f t="shared" si="4"/>
        <v>95.890000879764614</v>
      </c>
      <c r="AW22" s="29"/>
      <c r="AX22" s="42">
        <v>6.3796351630142993</v>
      </c>
      <c r="AY22" s="42">
        <v>1.6203648369857007</v>
      </c>
      <c r="AZ22" s="42">
        <v>0</v>
      </c>
      <c r="BA22" s="42">
        <v>8</v>
      </c>
      <c r="BB22" s="42">
        <v>0.60462718280090044</v>
      </c>
      <c r="BC22" s="42">
        <v>0.16034524005792283</v>
      </c>
      <c r="BD22" s="42">
        <v>0</v>
      </c>
      <c r="BE22" s="42">
        <v>0.6871919732749987</v>
      </c>
      <c r="BF22" s="42">
        <v>1.6566158095443588</v>
      </c>
      <c r="BG22" s="42">
        <v>1.7958268737633158</v>
      </c>
      <c r="BH22" s="42">
        <v>6.3185384504831715E-2</v>
      </c>
      <c r="BI22" s="42">
        <v>4.9677924639463278</v>
      </c>
      <c r="BJ22" s="42">
        <v>0</v>
      </c>
      <c r="BK22" s="42">
        <v>0</v>
      </c>
      <c r="BL22" s="42">
        <v>0</v>
      </c>
      <c r="BM22" s="42">
        <v>1.6964343074492709</v>
      </c>
      <c r="BN22" s="42">
        <v>0.30356569255072907</v>
      </c>
      <c r="BO22" s="42">
        <v>2</v>
      </c>
      <c r="BP22" s="42">
        <v>0.26319324584821557</v>
      </c>
      <c r="BQ22" s="42">
        <v>0.11264271960381232</v>
      </c>
      <c r="BR22" s="42">
        <v>0.37583596545202791</v>
      </c>
      <c r="BS22" s="24" t="s">
        <v>622</v>
      </c>
      <c r="BT22" s="24" t="s">
        <v>679</v>
      </c>
      <c r="BU22" s="40">
        <v>0.40018406139055718</v>
      </c>
      <c r="BV22" s="42">
        <v>1.4985501381200692</v>
      </c>
      <c r="BW22" s="40">
        <v>0.33490082860189146</v>
      </c>
      <c r="BX22" s="40" t="str">
        <f t="shared" si="5"/>
        <v>Equilibrium</v>
      </c>
      <c r="BY22" s="40"/>
      <c r="BZ22" s="44">
        <v>885.31064422311647</v>
      </c>
      <c r="CA22" s="44">
        <v>474.8281647979602</v>
      </c>
      <c r="CB22" s="5">
        <v>423.73590788484768</v>
      </c>
      <c r="CC22" s="44">
        <v>364.02287231238171</v>
      </c>
      <c r="CD22" s="44">
        <v>382.72308244026601</v>
      </c>
      <c r="CE22" s="44">
        <v>329.69394001076682</v>
      </c>
      <c r="CF22" s="44">
        <v>955.95149982840769</v>
      </c>
      <c r="CG22" s="44">
        <v>-34.328932301614884</v>
      </c>
      <c r="CH22" s="40">
        <v>-1.2560077681407924</v>
      </c>
      <c r="CI22" s="44">
        <v>382.72308244026601</v>
      </c>
      <c r="CJ22" s="24">
        <v>328.82145171740484</v>
      </c>
      <c r="CK22" s="44">
        <v>403.22949516255687</v>
      </c>
      <c r="CL22" s="44">
        <v>844.59643062134148</v>
      </c>
      <c r="CM22" s="45">
        <v>-0.7915088547326663</v>
      </c>
      <c r="CN22" s="45">
        <v>70.027866689366078</v>
      </c>
      <c r="CO22" s="45">
        <v>0.20999294582979597</v>
      </c>
      <c r="CP22" s="45">
        <v>15.773925089331795</v>
      </c>
      <c r="CQ22" s="45">
        <v>2.123434539562679</v>
      </c>
      <c r="CR22" s="45">
        <v>0.32536514753436135</v>
      </c>
      <c r="CS22" s="45">
        <v>3.7838173530606873</v>
      </c>
      <c r="CT22" s="45">
        <v>2.6590980777170325</v>
      </c>
      <c r="CU22" s="45">
        <v>9.6571926485987998</v>
      </c>
      <c r="CV22" s="45">
        <v>104.56069249100122</v>
      </c>
      <c r="CW22" s="24"/>
      <c r="CX22" s="40">
        <v>75.301517385279325</v>
      </c>
      <c r="CY22" s="40">
        <v>75.648703554279336</v>
      </c>
      <c r="CZ22" s="40">
        <v>65.804190825678504</v>
      </c>
      <c r="DA22" s="40">
        <v>75.958837785273644</v>
      </c>
      <c r="DB22" s="40"/>
      <c r="DC22" s="40">
        <v>0.36431306352487669</v>
      </c>
      <c r="DD22" s="40">
        <v>0.14003681286717518</v>
      </c>
      <c r="DE22" s="40"/>
      <c r="DF22" s="40">
        <v>1.9488865248952283</v>
      </c>
      <c r="DG22" s="40">
        <v>1.9281110134373656</v>
      </c>
      <c r="DH22" s="40"/>
      <c r="DI22" s="40">
        <v>0.24512084551476973</v>
      </c>
      <c r="DJ22" s="40"/>
      <c r="DK22" s="40">
        <v>7.8336896158883951E-2</v>
      </c>
      <c r="DL22" s="40">
        <v>2.34276761871073</v>
      </c>
      <c r="DM22" s="40"/>
      <c r="DN22" s="40">
        <v>3.4218532813769702</v>
      </c>
      <c r="DO22" s="40">
        <v>3.1521926831711915</v>
      </c>
      <c r="DP22" s="40"/>
      <c r="DQ22" s="40">
        <v>16.397918658626377</v>
      </c>
      <c r="DR22" s="40"/>
    </row>
    <row r="23" spans="1:122" ht="10.5" customHeight="1">
      <c r="A23" s="17" t="s">
        <v>205</v>
      </c>
      <c r="B23" s="16" t="s">
        <v>211</v>
      </c>
      <c r="C23" s="17" t="s">
        <v>208</v>
      </c>
      <c r="D23" s="123">
        <v>0.221000000834465</v>
      </c>
      <c r="E23" s="139">
        <f t="shared" si="0"/>
        <v>221.000000834465</v>
      </c>
      <c r="F23" s="141">
        <v>1035</v>
      </c>
      <c r="G23" s="123">
        <v>52.009998321533203</v>
      </c>
      <c r="H23" s="123">
        <v>0.93999999761581399</v>
      </c>
      <c r="I23" s="123">
        <v>16.0100002288818</v>
      </c>
      <c r="J23" s="123">
        <v>8.4854756974393961</v>
      </c>
      <c r="K23" s="123">
        <v>0.129999995231628</v>
      </c>
      <c r="L23" s="123">
        <v>2.9000000953674299</v>
      </c>
      <c r="M23" s="123">
        <v>4.8000001907348597</v>
      </c>
      <c r="N23" s="123">
        <v>5.5100002288818404</v>
      </c>
      <c r="O23" s="123">
        <v>3.2000000476837198</v>
      </c>
      <c r="P23" s="123"/>
      <c r="Q23" s="122">
        <f t="shared" si="1"/>
        <v>93.985474803369698</v>
      </c>
      <c r="R23" s="26"/>
      <c r="S23" s="26">
        <f t="shared" si="2"/>
        <v>55.338336514599881</v>
      </c>
      <c r="T23" s="26">
        <f t="shared" si="2"/>
        <v>1.0001545447128091</v>
      </c>
      <c r="U23" s="26">
        <f t="shared" si="2"/>
        <v>17.034547372747632</v>
      </c>
      <c r="V23" s="26">
        <f t="shared" si="2"/>
        <v>9.0284969195422562</v>
      </c>
      <c r="W23" s="26">
        <f t="shared" si="2"/>
        <v>0.13831924082269687</v>
      </c>
      <c r="X23" s="26">
        <f t="shared" si="2"/>
        <v>3.0855832791552329</v>
      </c>
      <c r="Y23" s="26">
        <f t="shared" si="2"/>
        <v>5.1071723591087963</v>
      </c>
      <c r="Z23" s="26">
        <f t="shared" si="2"/>
        <v>5.8626082811301483</v>
      </c>
      <c r="AA23" s="26">
        <f t="shared" si="2"/>
        <v>3.4047814881805429</v>
      </c>
      <c r="AB23" s="26">
        <f t="shared" si="2"/>
        <v>0</v>
      </c>
      <c r="AC23" s="26">
        <f t="shared" si="3"/>
        <v>100</v>
      </c>
      <c r="AD23" s="42">
        <v>0.64815216920646646</v>
      </c>
      <c r="AE23" s="42">
        <v>1.6414880292689578</v>
      </c>
      <c r="AF23" s="42">
        <v>0.37857449623830169</v>
      </c>
      <c r="AG23" s="43"/>
      <c r="AH23" s="16" t="s">
        <v>211</v>
      </c>
      <c r="AI23" s="122">
        <v>41.799999237060597</v>
      </c>
      <c r="AJ23" s="122">
        <v>2.7000000476837198</v>
      </c>
      <c r="AK23" s="122">
        <v>11</v>
      </c>
      <c r="AL23" s="122"/>
      <c r="AM23" s="122">
        <v>9.1000003814697301</v>
      </c>
      <c r="AN23" s="122">
        <v>16</v>
      </c>
      <c r="AO23" s="122">
        <v>11.699999809265099</v>
      </c>
      <c r="AP23" s="122">
        <v>7.0000000298023196E-2</v>
      </c>
      <c r="AQ23" s="122">
        <v>2.6400001049041801</v>
      </c>
      <c r="AR23" s="122">
        <v>1.0299999713897701</v>
      </c>
      <c r="AS23" s="122">
        <v>0</v>
      </c>
      <c r="AT23" s="122">
        <v>0</v>
      </c>
      <c r="AU23" s="124">
        <v>0</v>
      </c>
      <c r="AV23" s="124">
        <f t="shared" si="4"/>
        <v>96.039999552071109</v>
      </c>
      <c r="AW23" s="29"/>
      <c r="AX23" s="42">
        <v>6.161845412067092</v>
      </c>
      <c r="AY23" s="42">
        <v>1.838154587932908</v>
      </c>
      <c r="AZ23" s="42">
        <v>0</v>
      </c>
      <c r="BA23" s="42">
        <v>8</v>
      </c>
      <c r="BB23" s="42">
        <v>7.2808029601480362E-2</v>
      </c>
      <c r="BC23" s="42">
        <v>0.29939499511481515</v>
      </c>
      <c r="BD23" s="42">
        <v>0</v>
      </c>
      <c r="BE23" s="42">
        <v>0.48654402524396545</v>
      </c>
      <c r="BF23" s="42">
        <v>3.5153747843115362</v>
      </c>
      <c r="BG23" s="42">
        <v>0.62587816572820287</v>
      </c>
      <c r="BH23" s="42">
        <v>0</v>
      </c>
      <c r="BI23" s="42">
        <v>5</v>
      </c>
      <c r="BJ23" s="42">
        <v>0</v>
      </c>
      <c r="BK23" s="42">
        <v>9.4400617874514925E-3</v>
      </c>
      <c r="BL23" s="42">
        <v>8.7391925140287274E-3</v>
      </c>
      <c r="BM23" s="42">
        <v>1.8477461175691583</v>
      </c>
      <c r="BN23" s="42">
        <v>0.13407462812936144</v>
      </c>
      <c r="BO23" s="42">
        <v>2</v>
      </c>
      <c r="BP23" s="42">
        <v>0.62041595499597169</v>
      </c>
      <c r="BQ23" s="42">
        <v>0.19367121599122253</v>
      </c>
      <c r="BR23" s="42">
        <v>0.81408717098719419</v>
      </c>
      <c r="BS23" s="24" t="s">
        <v>622</v>
      </c>
      <c r="BT23" s="24" t="s">
        <v>624</v>
      </c>
      <c r="BU23" s="40">
        <v>0.75807528409887381</v>
      </c>
      <c r="BV23" s="42">
        <v>0.31906632195316248</v>
      </c>
      <c r="BW23" s="40">
        <v>0.194376270959015</v>
      </c>
      <c r="BX23" s="40" t="str">
        <f t="shared" si="5"/>
        <v>Equilibrium</v>
      </c>
      <c r="BY23" s="40"/>
      <c r="BZ23" s="44">
        <v>982.61238597568877</v>
      </c>
      <c r="CA23" s="44">
        <v>298.71953225781851</v>
      </c>
      <c r="CB23" s="5">
        <v>597.7534912921659</v>
      </c>
      <c r="CC23" s="44">
        <v>303.45439368912804</v>
      </c>
      <c r="CD23" s="44">
        <v>369.5534425749924</v>
      </c>
      <c r="CE23" s="44">
        <v>854.35550734421736</v>
      </c>
      <c r="CF23" s="44">
        <v>924.85752793344557</v>
      </c>
      <c r="CG23" s="44">
        <v>550.90111365508938</v>
      </c>
      <c r="CH23" s="40">
        <v>-0.54722229381576282</v>
      </c>
      <c r="CI23" s="44">
        <v>303.45439368912804</v>
      </c>
      <c r="CJ23" s="24">
        <v>530.40956349343685</v>
      </c>
      <c r="CK23" s="44">
        <v>450.603942490647</v>
      </c>
      <c r="CL23" s="44">
        <v>986.27290482131662</v>
      </c>
      <c r="CM23" s="45">
        <v>4.5066906677275966</v>
      </c>
      <c r="CN23" s="45">
        <v>66.156014335737197</v>
      </c>
      <c r="CO23" s="45">
        <v>0.36573476708852115</v>
      </c>
      <c r="CP23" s="45">
        <v>17.856315724408013</v>
      </c>
      <c r="CQ23" s="45">
        <v>2.6542650978848203</v>
      </c>
      <c r="CR23" s="45">
        <v>0.97834696517656849</v>
      </c>
      <c r="CS23" s="45">
        <v>0.33146504480379768</v>
      </c>
      <c r="CT23" s="45">
        <v>4.9524449206211285</v>
      </c>
      <c r="CU23" s="45">
        <v>5.3926356985343809</v>
      </c>
      <c r="CV23" s="45">
        <v>98.687222554254433</v>
      </c>
      <c r="CW23" s="24"/>
      <c r="CX23" s="40">
        <v>56.11967229186358</v>
      </c>
      <c r="CY23" s="40">
        <v>56.474060999159946</v>
      </c>
      <c r="CZ23" s="40">
        <v>46.654601004679002</v>
      </c>
      <c r="DA23" s="40">
        <v>56.838922794807559</v>
      </c>
      <c r="DB23" s="40"/>
      <c r="DC23" s="40">
        <v>2.8654886890762912</v>
      </c>
      <c r="DD23" s="40">
        <v>1.0027822894615537</v>
      </c>
      <c r="DE23" s="40"/>
      <c r="DF23" s="40">
        <v>5.4177830254249857</v>
      </c>
      <c r="DG23" s="40">
        <v>4.9005971535267658</v>
      </c>
      <c r="DH23" s="40"/>
      <c r="DI23" s="40">
        <v>2.5895861583452247</v>
      </c>
      <c r="DJ23" s="40"/>
      <c r="DK23" s="40">
        <v>6.6118320498932173</v>
      </c>
      <c r="DL23" s="40">
        <v>5.2807954023303587</v>
      </c>
      <c r="DM23" s="40"/>
      <c r="DN23" s="40">
        <v>2.6642095379567183</v>
      </c>
      <c r="DO23" s="40">
        <v>2.253342139938455</v>
      </c>
      <c r="DP23" s="40"/>
      <c r="DQ23" s="40">
        <v>17.048502264488107</v>
      </c>
      <c r="DR23" s="40"/>
    </row>
    <row r="24" spans="1:122" ht="10.5" customHeight="1">
      <c r="A24" s="17" t="s">
        <v>205</v>
      </c>
      <c r="B24" s="16" t="s">
        <v>209</v>
      </c>
      <c r="C24" s="17" t="s">
        <v>210</v>
      </c>
      <c r="D24" s="123">
        <v>0.22300000488758101</v>
      </c>
      <c r="E24" s="139">
        <f t="shared" si="0"/>
        <v>223.00000488758101</v>
      </c>
      <c r="F24" s="141">
        <v>1000</v>
      </c>
      <c r="G24" s="123">
        <v>53.099998474121101</v>
      </c>
      <c r="H24" s="123">
        <v>0.490000009536743</v>
      </c>
      <c r="I24" s="123">
        <v>15.6099996566772</v>
      </c>
      <c r="J24" s="123">
        <v>5.7775745981839268</v>
      </c>
      <c r="K24" s="123">
        <v>9.00000035762787E-2</v>
      </c>
      <c r="L24" s="123">
        <v>2.7000000476837198</v>
      </c>
      <c r="M24" s="123">
        <v>3.7999999523162802</v>
      </c>
      <c r="N24" s="123">
        <v>4.6700000762939498</v>
      </c>
      <c r="O24" s="123">
        <v>3.3499999046325701</v>
      </c>
      <c r="P24" s="123"/>
      <c r="Q24" s="122">
        <f t="shared" si="1"/>
        <v>89.587572723021765</v>
      </c>
      <c r="R24" s="26"/>
      <c r="S24" s="26">
        <f t="shared" si="2"/>
        <v>59.271611965970507</v>
      </c>
      <c r="T24" s="26">
        <f t="shared" si="2"/>
        <v>0.54695087124603525</v>
      </c>
      <c r="U24" s="26">
        <f t="shared" si="2"/>
        <v>17.424291318773303</v>
      </c>
      <c r="V24" s="26">
        <f t="shared" si="2"/>
        <v>6.4490804054335475</v>
      </c>
      <c r="W24" s="26">
        <f t="shared" si="2"/>
        <v>0.10046036614311681</v>
      </c>
      <c r="X24" s="26">
        <f t="shared" si="2"/>
        <v>3.0138109177612393</v>
      </c>
      <c r="Y24" s="26">
        <f t="shared" si="2"/>
        <v>4.2416596820462527</v>
      </c>
      <c r="Z24" s="26">
        <f t="shared" si="2"/>
        <v>5.2127766545614609</v>
      </c>
      <c r="AA24" s="26">
        <f t="shared" si="2"/>
        <v>3.7393578180645406</v>
      </c>
      <c r="AB24" s="26">
        <f t="shared" si="2"/>
        <v>0</v>
      </c>
      <c r="AC24" s="26">
        <f t="shared" si="3"/>
        <v>100</v>
      </c>
      <c r="AD24" s="42">
        <v>0.67646512249344604</v>
      </c>
      <c r="AE24" s="42">
        <v>1.2004424042460424</v>
      </c>
      <c r="AF24" s="42">
        <v>0.45445406708685893</v>
      </c>
      <c r="AG24" s="43"/>
      <c r="AH24" s="16" t="s">
        <v>209</v>
      </c>
      <c r="AI24" s="122">
        <v>42.099998474121101</v>
      </c>
      <c r="AJ24" s="122">
        <v>2.4000000953674299</v>
      </c>
      <c r="AK24" s="122">
        <v>10.699999809265099</v>
      </c>
      <c r="AL24" s="122"/>
      <c r="AM24" s="122">
        <v>8.6000003814697301</v>
      </c>
      <c r="AN24" s="122">
        <v>17</v>
      </c>
      <c r="AO24" s="122">
        <v>11.699999809265099</v>
      </c>
      <c r="AP24" s="122">
        <v>0.109999999403954</v>
      </c>
      <c r="AQ24" s="122">
        <v>2.6800000667571999</v>
      </c>
      <c r="AR24" s="122">
        <v>0.93000000715255704</v>
      </c>
      <c r="AS24" s="122">
        <v>0</v>
      </c>
      <c r="AT24" s="122">
        <v>0</v>
      </c>
      <c r="AU24" s="124">
        <v>0</v>
      </c>
      <c r="AV24" s="124">
        <f t="shared" si="4"/>
        <v>96.219998642802167</v>
      </c>
      <c r="AW24" s="29"/>
      <c r="AX24" s="42">
        <v>6.1836124496837259</v>
      </c>
      <c r="AY24" s="42">
        <v>1.8163875503162741</v>
      </c>
      <c r="AZ24" s="42">
        <v>0</v>
      </c>
      <c r="BA24" s="42">
        <v>8</v>
      </c>
      <c r="BB24" s="42">
        <v>3.5731651401045506E-2</v>
      </c>
      <c r="BC24" s="42">
        <v>0.26516590471724738</v>
      </c>
      <c r="BD24" s="42">
        <v>0</v>
      </c>
      <c r="BE24" s="42">
        <v>0.44574523133078259</v>
      </c>
      <c r="BF24" s="42">
        <v>3.7215703243544129</v>
      </c>
      <c r="BG24" s="42">
        <v>0.53178688819651132</v>
      </c>
      <c r="BH24" s="42">
        <v>0</v>
      </c>
      <c r="BI24" s="42">
        <v>5</v>
      </c>
      <c r="BJ24" s="42">
        <v>0</v>
      </c>
      <c r="BK24" s="42">
        <v>7.8852948016103541E-2</v>
      </c>
      <c r="BL24" s="42">
        <v>1.3683323841028184E-2</v>
      </c>
      <c r="BM24" s="42">
        <v>1.8410600599468372</v>
      </c>
      <c r="BN24" s="42">
        <v>6.6403668196031163E-2</v>
      </c>
      <c r="BO24" s="42">
        <v>2</v>
      </c>
      <c r="BP24" s="42">
        <v>0.69674709427465042</v>
      </c>
      <c r="BQ24" s="42">
        <v>0.17423543207132536</v>
      </c>
      <c r="BR24" s="42">
        <v>0.87098252634597584</v>
      </c>
      <c r="BS24" s="24" t="s">
        <v>622</v>
      </c>
      <c r="BT24" s="24" t="s">
        <v>624</v>
      </c>
      <c r="BU24" s="40">
        <v>0.77890436789452755</v>
      </c>
      <c r="BV24" s="42">
        <v>0.28379784103268652</v>
      </c>
      <c r="BW24" s="40">
        <v>0.23641104315282033</v>
      </c>
      <c r="BX24" s="40" t="str">
        <f t="shared" si="5"/>
        <v>Equilibrium</v>
      </c>
      <c r="BY24" s="40"/>
      <c r="BZ24" s="44">
        <v>986.52915868397122</v>
      </c>
      <c r="CA24" s="44">
        <v>270.39816411490324</v>
      </c>
      <c r="CB24" s="5">
        <v>645.17207072443955</v>
      </c>
      <c r="CC24" s="44">
        <v>290.76181377601137</v>
      </c>
      <c r="CD24" s="44">
        <v>365.13089184413508</v>
      </c>
      <c r="CE24" s="44">
        <v>854.51371931933863</v>
      </c>
      <c r="CF24" s="44">
        <v>849.90560428372783</v>
      </c>
      <c r="CG24" s="44">
        <v>563.75190554332721</v>
      </c>
      <c r="CH24" s="40">
        <v>-0.31733167452428723</v>
      </c>
      <c r="CI24" s="44">
        <v>290.76181377601137</v>
      </c>
      <c r="CJ24" s="24">
        <v>583.03908919846265</v>
      </c>
      <c r="CK24" s="44">
        <v>467.96694225022543</v>
      </c>
      <c r="CL24" s="44">
        <v>1002.7165755808174</v>
      </c>
      <c r="CM24" s="45">
        <v>5.0423898228486044</v>
      </c>
      <c r="CN24" s="45">
        <v>67.058031901332598</v>
      </c>
      <c r="CO24" s="45">
        <v>0.29850371756250788</v>
      </c>
      <c r="CP24" s="45">
        <v>17.840661677354227</v>
      </c>
      <c r="CQ24" s="45">
        <v>2.5525296510747961</v>
      </c>
      <c r="CR24" s="45">
        <v>0.89193389485375885</v>
      </c>
      <c r="CS24" s="45">
        <v>-0.51526064895393553</v>
      </c>
      <c r="CT24" s="45">
        <v>4.551016006655856</v>
      </c>
      <c r="CU24" s="45">
        <v>5.3515691842019475</v>
      </c>
      <c r="CV24" s="45">
        <v>98.02898538408175</v>
      </c>
      <c r="CW24" s="24"/>
      <c r="CX24" s="40">
        <v>55.129824019303413</v>
      </c>
      <c r="CY24" s="40">
        <v>54.6476556057126</v>
      </c>
      <c r="CZ24" s="40">
        <v>45.747919342211269</v>
      </c>
      <c r="DA24" s="40">
        <v>55.954107216209536</v>
      </c>
      <c r="DB24" s="40"/>
      <c r="DC24" s="40">
        <v>2.865667447811989</v>
      </c>
      <c r="DD24" s="40">
        <v>0.9998725385593521</v>
      </c>
      <c r="DE24" s="40"/>
      <c r="DF24" s="40">
        <v>6.0642795853494027</v>
      </c>
      <c r="DG24" s="40">
        <v>5.0926324168547659</v>
      </c>
      <c r="DH24" s="40"/>
      <c r="DI24" s="40">
        <v>3.0500556473647733</v>
      </c>
      <c r="DJ24" s="40"/>
      <c r="DK24" s="40">
        <v>6.8210151639469796</v>
      </c>
      <c r="DL24" s="40">
        <v>5.6364747603888654</v>
      </c>
      <c r="DM24" s="40"/>
      <c r="DN24" s="40">
        <v>2.2826855663208887</v>
      </c>
      <c r="DO24" s="40">
        <v>2.0168021272162093</v>
      </c>
      <c r="DP24" s="40"/>
      <c r="DQ24" s="40">
        <v>17.154651764199862</v>
      </c>
      <c r="DR24" s="40"/>
    </row>
    <row r="25" spans="1:122" ht="10.5" customHeight="1">
      <c r="A25" s="17" t="s">
        <v>205</v>
      </c>
      <c r="B25" s="16" t="s">
        <v>207</v>
      </c>
      <c r="C25" s="17" t="s">
        <v>206</v>
      </c>
      <c r="D25" s="123">
        <v>0.104000002145767</v>
      </c>
      <c r="E25" s="139">
        <f t="shared" si="0"/>
        <v>104.000002145767</v>
      </c>
      <c r="F25" s="141">
        <v>1020</v>
      </c>
      <c r="G25" s="123">
        <v>56.340000152587898</v>
      </c>
      <c r="H25" s="123">
        <v>0.79000002145767201</v>
      </c>
      <c r="I25" s="123">
        <v>17.370000839233398</v>
      </c>
      <c r="J25" s="123">
        <v>6.4842129300647171</v>
      </c>
      <c r="K25" s="123">
        <v>0.10000000149011599</v>
      </c>
      <c r="L25" s="123">
        <v>1.95000004768372</v>
      </c>
      <c r="M25" s="123">
        <v>3.4400000572204599</v>
      </c>
      <c r="N25" s="123">
        <v>5.71000003814697</v>
      </c>
      <c r="O25" s="123">
        <v>4.07999992370606</v>
      </c>
      <c r="P25" s="123"/>
      <c r="Q25" s="122">
        <f t="shared" si="1"/>
        <v>96.264214011590994</v>
      </c>
      <c r="R25" s="26"/>
      <c r="S25" s="26">
        <f t="shared" si="2"/>
        <v>58.526422026158244</v>
      </c>
      <c r="T25" s="26">
        <f t="shared" si="2"/>
        <v>0.82065804989853197</v>
      </c>
      <c r="U25" s="26">
        <f t="shared" si="2"/>
        <v>18.044089402882268</v>
      </c>
      <c r="V25" s="26">
        <f t="shared" si="2"/>
        <v>6.7358498655418986</v>
      </c>
      <c r="W25" s="26">
        <f t="shared" si="2"/>
        <v>0.10388076453631584</v>
      </c>
      <c r="X25" s="26">
        <f t="shared" si="2"/>
        <v>2.0256749278074655</v>
      </c>
      <c r="Y25" s="26">
        <f t="shared" si="2"/>
        <v>3.5734983062410466</v>
      </c>
      <c r="Z25" s="26">
        <f t="shared" si="2"/>
        <v>5.9315916062634022</v>
      </c>
      <c r="AA25" s="26">
        <f t="shared" si="2"/>
        <v>4.2383350506708499</v>
      </c>
      <c r="AB25" s="26">
        <f t="shared" si="2"/>
        <v>0</v>
      </c>
      <c r="AC25" s="26">
        <f t="shared" si="3"/>
        <v>100.00000000000003</v>
      </c>
      <c r="AD25" s="42">
        <v>0.68646532824376183</v>
      </c>
      <c r="AE25" s="42">
        <v>1.8654438618547819</v>
      </c>
      <c r="AF25" s="42">
        <v>0.34898607273803189</v>
      </c>
      <c r="AG25" s="43"/>
      <c r="AH25" s="16" t="s">
        <v>207</v>
      </c>
      <c r="AI25" s="122">
        <v>41.200000762939403</v>
      </c>
      <c r="AJ25" s="122">
        <v>3.2000000476837198</v>
      </c>
      <c r="AK25" s="122">
        <v>11.300000190734901</v>
      </c>
      <c r="AL25" s="122"/>
      <c r="AM25" s="122">
        <v>9.1000003814697301</v>
      </c>
      <c r="AN25" s="122">
        <v>15.5</v>
      </c>
      <c r="AO25" s="122">
        <v>11.6000003814697</v>
      </c>
      <c r="AP25" s="122">
        <v>0.10000000149011599</v>
      </c>
      <c r="AQ25" s="122">
        <v>2.71000003814697</v>
      </c>
      <c r="AR25" s="122">
        <v>1.0599999427795399</v>
      </c>
      <c r="AS25" s="122">
        <v>0</v>
      </c>
      <c r="AT25" s="122">
        <v>0</v>
      </c>
      <c r="AU25" s="124">
        <v>0</v>
      </c>
      <c r="AV25" s="124">
        <f t="shared" si="4"/>
        <v>95.770001746714087</v>
      </c>
      <c r="AW25" s="29"/>
      <c r="AX25" s="42">
        <v>6.1052032201565565</v>
      </c>
      <c r="AY25" s="42">
        <v>1.8947967798434435</v>
      </c>
      <c r="AZ25" s="42">
        <v>0</v>
      </c>
      <c r="BA25" s="42">
        <v>8</v>
      </c>
      <c r="BB25" s="42">
        <v>7.8563275082071282E-2</v>
      </c>
      <c r="BC25" s="42">
        <v>0.35669672746403902</v>
      </c>
      <c r="BD25" s="42">
        <v>0</v>
      </c>
      <c r="BE25" s="42">
        <v>0.44303721801428964</v>
      </c>
      <c r="BF25" s="42">
        <v>3.4233533208992468</v>
      </c>
      <c r="BG25" s="42">
        <v>0.68469999475839516</v>
      </c>
      <c r="BH25" s="42">
        <v>1.2549939923946611E-2</v>
      </c>
      <c r="BI25" s="42">
        <v>4.998900476141988</v>
      </c>
      <c r="BJ25" s="42">
        <v>0</v>
      </c>
      <c r="BK25" s="42">
        <v>0</v>
      </c>
      <c r="BL25" s="42">
        <v>0</v>
      </c>
      <c r="BM25" s="42">
        <v>1.8415470664951656</v>
      </c>
      <c r="BN25" s="42">
        <v>0.15845293350483436</v>
      </c>
      <c r="BO25" s="42">
        <v>2</v>
      </c>
      <c r="BP25" s="42">
        <v>0.62009893682059036</v>
      </c>
      <c r="BQ25" s="42">
        <v>0.20035587621927059</v>
      </c>
      <c r="BR25" s="42">
        <v>0.82045481303986101</v>
      </c>
      <c r="BS25" s="24" t="s">
        <v>622</v>
      </c>
      <c r="BT25" s="24" t="s">
        <v>624</v>
      </c>
      <c r="BU25" s="40">
        <v>0.75220505845160612</v>
      </c>
      <c r="BV25" s="42">
        <v>0.32935878395165163</v>
      </c>
      <c r="BW25" s="40">
        <v>0.17655786415581293</v>
      </c>
      <c r="BX25" s="40" t="str">
        <f t="shared" si="5"/>
        <v>Equilibrium</v>
      </c>
      <c r="BY25" s="40"/>
      <c r="BZ25" s="44">
        <v>994.27806462877652</v>
      </c>
      <c r="CA25" s="44">
        <v>328.09767159526996</v>
      </c>
      <c r="CB25" s="5">
        <v>672.63694640689152</v>
      </c>
      <c r="CC25" s="44">
        <v>334.74690441037552</v>
      </c>
      <c r="CD25" s="44">
        <v>404.30967345633451</v>
      </c>
      <c r="CE25" s="44">
        <v>930.22572592759639</v>
      </c>
      <c r="CF25" s="44">
        <v>978.39341911820327</v>
      </c>
      <c r="CG25" s="44">
        <v>595.47882151722092</v>
      </c>
      <c r="CH25" s="40">
        <v>-0.45456389861515806</v>
      </c>
      <c r="CI25" s="44">
        <v>334.74690441037552</v>
      </c>
      <c r="CJ25" s="24">
        <v>606.1782863561466</v>
      </c>
      <c r="CK25" s="44">
        <v>503.69192540863355</v>
      </c>
      <c r="CL25" s="44">
        <v>1009.7676290264249</v>
      </c>
      <c r="CM25" s="45">
        <v>4.1738302988350089</v>
      </c>
      <c r="CN25" s="45">
        <v>63.697964584557283</v>
      </c>
      <c r="CO25" s="45">
        <v>0.47155473575401669</v>
      </c>
      <c r="CP25" s="45">
        <v>18.150782301232482</v>
      </c>
      <c r="CQ25" s="45">
        <v>3.3108937031274821</v>
      </c>
      <c r="CR25" s="45">
        <v>1.2947408876696822</v>
      </c>
      <c r="CS25" s="45">
        <v>0.98076200540335812</v>
      </c>
      <c r="CT25" s="45">
        <v>4.5885897513036316</v>
      </c>
      <c r="CU25" s="45">
        <v>4.9661511718410907</v>
      </c>
      <c r="CV25" s="45">
        <v>97.461439140889013</v>
      </c>
      <c r="CW25" s="24"/>
      <c r="CX25" s="40">
        <v>54.805425261257298</v>
      </c>
      <c r="CY25" s="40">
        <v>55.156080084234382</v>
      </c>
      <c r="CZ25" s="40">
        <v>45.795142469519554</v>
      </c>
      <c r="DA25" s="40">
        <v>55.950422618701722</v>
      </c>
      <c r="DB25" s="40"/>
      <c r="DC25" s="40">
        <v>3.4689821098121785</v>
      </c>
      <c r="DD25" s="40">
        <v>1.2241312232343042</v>
      </c>
      <c r="DE25" s="40"/>
      <c r="DF25" s="40">
        <v>5.9017297353992948</v>
      </c>
      <c r="DG25" s="40">
        <v>5.3806865621858062</v>
      </c>
      <c r="DH25" s="40"/>
      <c r="DI25" s="40">
        <v>2.6929508578855099</v>
      </c>
      <c r="DJ25" s="40"/>
      <c r="DK25" s="40">
        <v>6.6859313337798199</v>
      </c>
      <c r="DL25" s="40">
        <v>5.3432038726221638</v>
      </c>
      <c r="DM25" s="40"/>
      <c r="DN25" s="40">
        <v>2.8927517193034378</v>
      </c>
      <c r="DO25" s="40">
        <v>2.4354099843599419</v>
      </c>
      <c r="DP25" s="40"/>
      <c r="DQ25" s="40">
        <v>17.137858441607079</v>
      </c>
      <c r="DR25" s="40"/>
    </row>
    <row r="26" spans="1:122" ht="10.5" customHeight="1">
      <c r="A26" s="28" t="s">
        <v>310</v>
      </c>
      <c r="B26" s="27" t="s">
        <v>312</v>
      </c>
      <c r="C26" s="28" t="s">
        <v>311</v>
      </c>
      <c r="E26" s="142">
        <v>404</v>
      </c>
      <c r="F26" s="142">
        <v>850</v>
      </c>
      <c r="G26" s="142">
        <v>71.75</v>
      </c>
      <c r="H26" s="142">
        <v>0.28999999999999998</v>
      </c>
      <c r="I26" s="142">
        <v>15.22</v>
      </c>
      <c r="J26" s="142">
        <v>2.13</v>
      </c>
      <c r="K26" s="142">
        <v>0.11</v>
      </c>
      <c r="L26" s="142">
        <v>0.27</v>
      </c>
      <c r="M26" s="142">
        <v>2.5099999999999998</v>
      </c>
      <c r="N26" s="142">
        <v>3.51</v>
      </c>
      <c r="O26" s="142">
        <v>4.0999999999999996</v>
      </c>
      <c r="P26" s="142">
        <v>0.11</v>
      </c>
      <c r="Q26" s="124">
        <f t="shared" si="1"/>
        <v>100</v>
      </c>
      <c r="R26" s="29"/>
      <c r="S26" s="29">
        <f t="shared" si="2"/>
        <v>71.75</v>
      </c>
      <c r="T26" s="29">
        <f t="shared" si="2"/>
        <v>0.28999999999999998</v>
      </c>
      <c r="U26" s="29">
        <f t="shared" si="2"/>
        <v>15.22</v>
      </c>
      <c r="V26" s="29">
        <f t="shared" si="2"/>
        <v>2.13</v>
      </c>
      <c r="W26" s="29">
        <f t="shared" si="2"/>
        <v>0.11</v>
      </c>
      <c r="X26" s="29">
        <f t="shared" si="2"/>
        <v>0.27</v>
      </c>
      <c r="Y26" s="29">
        <f t="shared" si="2"/>
        <v>2.5099999999999998</v>
      </c>
      <c r="Z26" s="29">
        <f t="shared" si="2"/>
        <v>3.51</v>
      </c>
      <c r="AA26" s="29">
        <f t="shared" si="2"/>
        <v>4.0999999999999996</v>
      </c>
      <c r="AB26" s="29">
        <f t="shared" si="2"/>
        <v>0.11</v>
      </c>
      <c r="AC26" s="29">
        <f t="shared" si="3"/>
        <v>100</v>
      </c>
      <c r="AD26" s="42">
        <v>0.78303544042377315</v>
      </c>
      <c r="AE26" s="42">
        <v>4.4256328027422223</v>
      </c>
      <c r="AF26" s="42">
        <v>0.18431029823739273</v>
      </c>
      <c r="AG26" s="40"/>
      <c r="AH26" s="27" t="s">
        <v>312</v>
      </c>
      <c r="AI26" s="142">
        <v>41.82</v>
      </c>
      <c r="AJ26" s="142">
        <v>2.14</v>
      </c>
      <c r="AK26" s="142">
        <v>10.98</v>
      </c>
      <c r="AL26" s="142">
        <v>0</v>
      </c>
      <c r="AM26" s="142">
        <v>16.579999999999998</v>
      </c>
      <c r="AN26" s="142">
        <v>11.07</v>
      </c>
      <c r="AO26" s="142">
        <v>11.08</v>
      </c>
      <c r="AP26" s="142">
        <v>0.28000000000000003</v>
      </c>
      <c r="AQ26" s="142">
        <v>1.91</v>
      </c>
      <c r="AR26" s="142">
        <v>0.81</v>
      </c>
      <c r="AS26" s="142">
        <v>0.24</v>
      </c>
      <c r="AT26" s="142">
        <v>0</v>
      </c>
      <c r="AV26" s="124">
        <f t="shared" si="4"/>
        <v>96.91</v>
      </c>
      <c r="AW26" s="29"/>
      <c r="AX26" s="42">
        <v>6.231894944180743</v>
      </c>
      <c r="AY26" s="42">
        <v>1.768105055819257</v>
      </c>
      <c r="AZ26" s="42">
        <v>0</v>
      </c>
      <c r="BA26" s="42">
        <v>8</v>
      </c>
      <c r="BB26" s="42">
        <v>0.16014528442149545</v>
      </c>
      <c r="BC26" s="42">
        <v>0.23988114211635608</v>
      </c>
      <c r="BD26" s="42">
        <v>0</v>
      </c>
      <c r="BE26" s="42">
        <v>0.96408900818804</v>
      </c>
      <c r="BF26" s="42">
        <v>2.4586733945871049</v>
      </c>
      <c r="BG26" s="42">
        <v>1.1021674384419127</v>
      </c>
      <c r="BH26" s="42">
        <v>3.5337259536381546E-2</v>
      </c>
      <c r="BI26" s="42">
        <v>4.9602935272912907</v>
      </c>
      <c r="BJ26" s="42">
        <v>0</v>
      </c>
      <c r="BK26" s="42">
        <v>0</v>
      </c>
      <c r="BL26" s="42">
        <v>0</v>
      </c>
      <c r="BM26" s="42">
        <v>1.7688775678839443</v>
      </c>
      <c r="BN26" s="42">
        <v>0.23112243211605565</v>
      </c>
      <c r="BO26" s="42">
        <v>2</v>
      </c>
      <c r="BP26" s="42">
        <v>0.32068153325768056</v>
      </c>
      <c r="BQ26" s="42">
        <v>0.15396232325280301</v>
      </c>
      <c r="BR26" s="42">
        <v>0.47464385651048357</v>
      </c>
      <c r="BS26" s="24" t="s">
        <v>622</v>
      </c>
      <c r="BT26" s="24" t="s">
        <v>332</v>
      </c>
      <c r="BU26" s="40">
        <v>0.54336166103424111</v>
      </c>
      <c r="BV26" s="42">
        <v>0.84022663310965362</v>
      </c>
      <c r="BW26" s="40">
        <v>0.18985457460208408</v>
      </c>
      <c r="BX26" s="40" t="str">
        <f t="shared" si="5"/>
        <v>Equilibrium</v>
      </c>
      <c r="BY26" s="40"/>
      <c r="BZ26" s="44">
        <v>914.38224150670999</v>
      </c>
      <c r="CA26" s="44">
        <v>310.05286858740624</v>
      </c>
      <c r="CB26" s="5">
        <v>315.74728729493245</v>
      </c>
      <c r="CC26" s="44">
        <v>270.56283569095575</v>
      </c>
      <c r="CD26" s="44">
        <v>321.90806523414369</v>
      </c>
      <c r="CE26" s="44">
        <v>112.32544622197423</v>
      </c>
      <c r="CF26" s="44">
        <v>494.63250391385122</v>
      </c>
      <c r="CG26" s="44">
        <v>-158.23738946898152</v>
      </c>
      <c r="CH26" s="40">
        <v>-0.56654553757678405</v>
      </c>
      <c r="CI26" s="44">
        <v>270.56283569095575</v>
      </c>
      <c r="CJ26" s="24">
        <v>223.45386608873986</v>
      </c>
      <c r="CK26" s="44">
        <v>293.15506149294413</v>
      </c>
      <c r="CL26" s="44">
        <v>875.90025461916434</v>
      </c>
      <c r="CM26" s="45">
        <v>0.42690409560943943</v>
      </c>
      <c r="CN26" s="45">
        <v>69.194716788711716</v>
      </c>
      <c r="CO26" s="45">
        <v>0.33318713441796766</v>
      </c>
      <c r="CP26" s="45">
        <v>16.232714515772255</v>
      </c>
      <c r="CQ26" s="45">
        <v>2.5018097501107261</v>
      </c>
      <c r="CR26" s="45">
        <v>0.59520088074173627</v>
      </c>
      <c r="CS26" s="45">
        <v>2.7344487514348366</v>
      </c>
      <c r="CT26" s="45">
        <v>3.6365724109489035</v>
      </c>
      <c r="CU26" s="45">
        <v>6.7780685709515192</v>
      </c>
      <c r="CV26" s="45">
        <v>102.00671880308967</v>
      </c>
      <c r="CW26" s="24"/>
      <c r="CX26" s="40">
        <v>69.092534346140511</v>
      </c>
      <c r="CY26" s="40">
        <v>70.955047536047914</v>
      </c>
      <c r="CZ26" s="40">
        <v>56.148111170521631</v>
      </c>
      <c r="DA26" s="40">
        <v>66.294313289410994</v>
      </c>
      <c r="DB26" s="40"/>
      <c r="DC26" s="40">
        <v>0.89535683940156996</v>
      </c>
      <c r="DD26" s="40">
        <v>0.29986467602067385</v>
      </c>
      <c r="DE26" s="40"/>
      <c r="DF26" s="40">
        <v>3.0015339543135493</v>
      </c>
      <c r="DG26" s="40">
        <v>3.1971192866634972</v>
      </c>
      <c r="DH26" s="40"/>
      <c r="DI26" s="40">
        <v>0.62314351199295515</v>
      </c>
      <c r="DJ26" s="40"/>
      <c r="DK26" s="40">
        <v>3.7719000442262653</v>
      </c>
      <c r="DL26" s="40">
        <v>2.6681540253820639</v>
      </c>
      <c r="DM26" s="40"/>
      <c r="DN26" s="40">
        <v>3.2870818358245031</v>
      </c>
      <c r="DO26" s="40">
        <v>3.0040394495638614</v>
      </c>
      <c r="DP26" s="40"/>
      <c r="DQ26" s="40">
        <v>16.263799381122833</v>
      </c>
      <c r="DR26" s="40"/>
    </row>
    <row r="27" spans="1:122" ht="10.5" customHeight="1">
      <c r="A27" s="28" t="s">
        <v>310</v>
      </c>
      <c r="B27" s="27" t="s">
        <v>313</v>
      </c>
      <c r="C27" s="28" t="s">
        <v>311</v>
      </c>
      <c r="E27" s="142">
        <v>404</v>
      </c>
      <c r="F27" s="142">
        <v>850</v>
      </c>
      <c r="G27" s="142">
        <v>72.709999999999994</v>
      </c>
      <c r="H27" s="142">
        <v>0.24</v>
      </c>
      <c r="I27" s="142">
        <v>14.64</v>
      </c>
      <c r="J27" s="142">
        <v>1.9</v>
      </c>
      <c r="K27" s="142">
        <v>0.03</v>
      </c>
      <c r="L27" s="142">
        <v>0.26</v>
      </c>
      <c r="M27" s="142">
        <v>2.06</v>
      </c>
      <c r="N27" s="142">
        <v>3.7</v>
      </c>
      <c r="O27" s="142">
        <v>4.43</v>
      </c>
      <c r="P27" s="142">
        <v>0.03</v>
      </c>
      <c r="Q27" s="124">
        <f t="shared" si="1"/>
        <v>100</v>
      </c>
      <c r="R27" s="29"/>
      <c r="S27" s="29">
        <f t="shared" si="2"/>
        <v>72.709999999999994</v>
      </c>
      <c r="T27" s="29">
        <f t="shared" si="2"/>
        <v>0.24</v>
      </c>
      <c r="U27" s="29">
        <f t="shared" si="2"/>
        <v>14.64</v>
      </c>
      <c r="V27" s="29">
        <f t="shared" si="2"/>
        <v>1.9</v>
      </c>
      <c r="W27" s="29">
        <f t="shared" si="2"/>
        <v>0.03</v>
      </c>
      <c r="X27" s="29">
        <f t="shared" si="2"/>
        <v>0.26</v>
      </c>
      <c r="Y27" s="29">
        <f t="shared" si="2"/>
        <v>2.06</v>
      </c>
      <c r="Z27" s="29">
        <f t="shared" si="2"/>
        <v>3.7000000000000006</v>
      </c>
      <c r="AA27" s="29">
        <f t="shared" si="2"/>
        <v>4.43</v>
      </c>
      <c r="AB27" s="29">
        <f t="shared" si="2"/>
        <v>0.03</v>
      </c>
      <c r="AC27" s="29">
        <f t="shared" si="3"/>
        <v>100</v>
      </c>
      <c r="AD27" s="42">
        <v>0.79786868574218595</v>
      </c>
      <c r="AE27" s="42">
        <v>4.0995840155412795</v>
      </c>
      <c r="AF27" s="42">
        <v>0.19609442592816234</v>
      </c>
      <c r="AG27" s="40"/>
      <c r="AH27" s="27" t="s">
        <v>313</v>
      </c>
      <c r="AI27" s="142">
        <v>43.73</v>
      </c>
      <c r="AJ27" s="142">
        <v>1.98</v>
      </c>
      <c r="AK27" s="142">
        <v>10.4</v>
      </c>
      <c r="AL27" s="142">
        <v>0</v>
      </c>
      <c r="AM27" s="142">
        <v>16.850000000000001</v>
      </c>
      <c r="AN27" s="142">
        <v>11.23</v>
      </c>
      <c r="AO27" s="142">
        <v>9.89</v>
      </c>
      <c r="AP27" s="142">
        <v>0.34</v>
      </c>
      <c r="AQ27" s="142">
        <v>1.91</v>
      </c>
      <c r="AR27" s="142">
        <v>0.76</v>
      </c>
      <c r="AS27" s="142">
        <v>0.31</v>
      </c>
      <c r="AT27" s="142">
        <v>0</v>
      </c>
      <c r="AV27" s="124">
        <f t="shared" si="4"/>
        <v>97.4</v>
      </c>
      <c r="AW27" s="29"/>
      <c r="AX27" s="42">
        <v>6.4772259001386949</v>
      </c>
      <c r="AY27" s="42">
        <v>1.5227740998613051</v>
      </c>
      <c r="AZ27" s="42">
        <v>0</v>
      </c>
      <c r="BA27" s="42">
        <v>8</v>
      </c>
      <c r="BB27" s="42">
        <v>0.29260732458885053</v>
      </c>
      <c r="BC27" s="42">
        <v>0.22060786736343282</v>
      </c>
      <c r="BD27" s="42">
        <v>0</v>
      </c>
      <c r="BE27" s="42">
        <v>0.71356902168557923</v>
      </c>
      <c r="BF27" s="42">
        <v>2.4791708027151214</v>
      </c>
      <c r="BG27" s="42">
        <v>1.2940449836470158</v>
      </c>
      <c r="BH27" s="42">
        <v>0</v>
      </c>
      <c r="BI27" s="42">
        <v>5</v>
      </c>
      <c r="BJ27" s="42">
        <v>0</v>
      </c>
      <c r="BK27" s="42">
        <v>7.9629277105144336E-2</v>
      </c>
      <c r="BL27" s="42">
        <v>4.2650804097842748E-2</v>
      </c>
      <c r="BM27" s="42">
        <v>1.569378783581886</v>
      </c>
      <c r="BN27" s="42">
        <v>0.30834113521512685</v>
      </c>
      <c r="BO27" s="42">
        <v>2</v>
      </c>
      <c r="BP27" s="42">
        <v>0.24013569816760727</v>
      </c>
      <c r="BQ27" s="42">
        <v>0.14358745590753205</v>
      </c>
      <c r="BR27" s="42">
        <v>0.38372315407513935</v>
      </c>
      <c r="BS27" s="24" t="s">
        <v>622</v>
      </c>
      <c r="BT27" s="24" t="s">
        <v>332</v>
      </c>
      <c r="BU27" s="40">
        <v>0.54291414586685061</v>
      </c>
      <c r="BV27" s="42">
        <v>0.84174333655557698</v>
      </c>
      <c r="BW27" s="40">
        <v>0.20532408492290388</v>
      </c>
      <c r="BX27" s="40" t="str">
        <f t="shared" si="5"/>
        <v>Equilibrium</v>
      </c>
      <c r="BY27" s="40"/>
      <c r="BZ27" s="44">
        <v>863.45288086559481</v>
      </c>
      <c r="CA27" s="44">
        <v>255.0898109180028</v>
      </c>
      <c r="CB27" s="5">
        <v>379.97833534967361</v>
      </c>
      <c r="CC27" s="44">
        <v>261.62320472115289</v>
      </c>
      <c r="CD27" s="44">
        <v>299.74115719040776</v>
      </c>
      <c r="CE27" s="44">
        <v>210.03530880703977</v>
      </c>
      <c r="CF27" s="44">
        <v>452.28310753672775</v>
      </c>
      <c r="CG27" s="44">
        <v>-51.587895914113119</v>
      </c>
      <c r="CH27" s="40">
        <v>-0.19028656494459337</v>
      </c>
      <c r="CI27" s="44">
        <v>261.62320472115289</v>
      </c>
      <c r="CJ27" s="24">
        <v>298.42516305140509</v>
      </c>
      <c r="CK27" s="44">
        <v>320.80077003541328</v>
      </c>
      <c r="CL27" s="44">
        <v>889.36586574690989</v>
      </c>
      <c r="CM27" s="45">
        <v>0.35549380939146236</v>
      </c>
      <c r="CN27" s="45">
        <v>72.303128776537818</v>
      </c>
      <c r="CO27" s="45">
        <v>0.21382480739059492</v>
      </c>
      <c r="CP27" s="45">
        <v>15.422492107840107</v>
      </c>
      <c r="CQ27" s="45">
        <v>1.7418203654978219</v>
      </c>
      <c r="CR27" s="45">
        <v>4.8950384566518783E-2</v>
      </c>
      <c r="CS27" s="45">
        <v>0.92954972576755779</v>
      </c>
      <c r="CT27" s="45">
        <v>4.7041526380124781</v>
      </c>
      <c r="CU27" s="45">
        <v>5.9771899183557213</v>
      </c>
      <c r="CV27" s="45">
        <v>101.34110872396862</v>
      </c>
      <c r="CW27" s="24"/>
      <c r="CX27" s="40">
        <v>70.467060526526794</v>
      </c>
      <c r="CY27" s="40">
        <v>71.335388522971101</v>
      </c>
      <c r="CZ27" s="40">
        <v>62.371098259077058</v>
      </c>
      <c r="DA27" s="40">
        <v>72.615777781214931</v>
      </c>
      <c r="DB27" s="40"/>
      <c r="DC27" s="40">
        <v>0.86988134067702361</v>
      </c>
      <c r="DD27" s="40">
        <v>0.30289189015017987</v>
      </c>
      <c r="DE27" s="40"/>
      <c r="DF27" s="40">
        <v>2.77771820986968</v>
      </c>
      <c r="DG27" s="40">
        <v>2.5117108279601599</v>
      </c>
      <c r="DH27" s="40"/>
      <c r="DI27" s="40">
        <v>0.38529342479141504</v>
      </c>
      <c r="DJ27" s="40"/>
      <c r="DK27" s="40">
        <v>2.4875053415503579</v>
      </c>
      <c r="DL27" s="40">
        <v>2.4160612196040558</v>
      </c>
      <c r="DM27" s="40"/>
      <c r="DN27" s="40">
        <v>3.3172381198358289</v>
      </c>
      <c r="DO27" s="40">
        <v>2.7543199209095937</v>
      </c>
      <c r="DP27" s="40"/>
      <c r="DQ27" s="40">
        <v>15.374315265820496</v>
      </c>
      <c r="DR27" s="40"/>
    </row>
    <row r="28" spans="1:122" ht="10.5" customHeight="1">
      <c r="A28" s="30" t="s">
        <v>314</v>
      </c>
      <c r="B28" s="25">
        <v>8</v>
      </c>
      <c r="C28" s="30" t="s">
        <v>297</v>
      </c>
      <c r="E28" s="139">
        <v>206</v>
      </c>
      <c r="F28" s="139">
        <v>900</v>
      </c>
      <c r="G28" s="139">
        <v>69.599999999999994</v>
      </c>
      <c r="H28" s="139">
        <v>0.36</v>
      </c>
      <c r="I28" s="139">
        <v>16.48</v>
      </c>
      <c r="J28" s="139">
        <v>2.27</v>
      </c>
      <c r="K28" s="139">
        <v>0.06</v>
      </c>
      <c r="L28" s="139">
        <v>0.96</v>
      </c>
      <c r="M28" s="139">
        <v>3.58</v>
      </c>
      <c r="N28" s="139">
        <v>4.3</v>
      </c>
      <c r="O28" s="139">
        <v>2.92</v>
      </c>
      <c r="P28" s="139"/>
      <c r="Q28" s="124">
        <f t="shared" si="1"/>
        <v>100.52999999999999</v>
      </c>
      <c r="R28" s="29"/>
      <c r="S28" s="29">
        <f t="shared" si="2"/>
        <v>69.23306475678902</v>
      </c>
      <c r="T28" s="29">
        <f t="shared" si="2"/>
        <v>0.35810205908683979</v>
      </c>
      <c r="U28" s="29">
        <f t="shared" si="2"/>
        <v>16.393116482642</v>
      </c>
      <c r="V28" s="29">
        <f t="shared" si="2"/>
        <v>2.2580324281309063</v>
      </c>
      <c r="W28" s="29">
        <f t="shared" si="2"/>
        <v>5.9683676514473295E-2</v>
      </c>
      <c r="X28" s="29">
        <f t="shared" si="2"/>
        <v>0.95493882423157272</v>
      </c>
      <c r="Y28" s="29">
        <f t="shared" si="2"/>
        <v>3.56112603203024</v>
      </c>
      <c r="Z28" s="29">
        <f t="shared" si="2"/>
        <v>4.2773301502039196</v>
      </c>
      <c r="AA28" s="29">
        <f t="shared" si="2"/>
        <v>2.9046055903710335</v>
      </c>
      <c r="AB28" s="29">
        <f t="shared" si="2"/>
        <v>0</v>
      </c>
      <c r="AC28" s="29">
        <f t="shared" si="3"/>
        <v>100.00000000000001</v>
      </c>
      <c r="AD28" s="42">
        <v>0.75214751546308012</v>
      </c>
      <c r="AE28" s="42">
        <v>1.3265210997656047</v>
      </c>
      <c r="AF28" s="42">
        <v>0.42982631883319233</v>
      </c>
      <c r="AG28" s="40"/>
      <c r="AH28" s="25">
        <v>8</v>
      </c>
      <c r="AI28" s="139">
        <v>44.4</v>
      </c>
      <c r="AJ28" s="139">
        <v>1.62</v>
      </c>
      <c r="AK28" s="139">
        <v>10.78</v>
      </c>
      <c r="AL28" s="139">
        <v>0</v>
      </c>
      <c r="AM28" s="139">
        <v>10.08</v>
      </c>
      <c r="AN28" s="139">
        <v>14.74</v>
      </c>
      <c r="AO28" s="139">
        <v>11.65</v>
      </c>
      <c r="AP28" s="139">
        <v>0.16</v>
      </c>
      <c r="AQ28" s="139">
        <v>2.06</v>
      </c>
      <c r="AR28" s="139">
        <v>0.62</v>
      </c>
      <c r="AS28" s="139">
        <v>0</v>
      </c>
      <c r="AT28" s="139">
        <v>0</v>
      </c>
      <c r="AU28" s="139"/>
      <c r="AV28" s="124">
        <f t="shared" si="4"/>
        <v>96.11</v>
      </c>
      <c r="AW28" s="29"/>
      <c r="AX28" s="42">
        <v>6.4722787973570837</v>
      </c>
      <c r="AY28" s="42">
        <v>1.5277212026429163</v>
      </c>
      <c r="AZ28" s="42">
        <v>0</v>
      </c>
      <c r="BA28" s="42">
        <v>8</v>
      </c>
      <c r="BB28" s="42">
        <v>0.32418074649518314</v>
      </c>
      <c r="BC28" s="42">
        <v>0.17763784687144932</v>
      </c>
      <c r="BD28" s="42">
        <v>0</v>
      </c>
      <c r="BE28" s="42">
        <v>0.60621886731141927</v>
      </c>
      <c r="BF28" s="42">
        <v>3.202497915669579</v>
      </c>
      <c r="BG28" s="42">
        <v>0.62262973213622508</v>
      </c>
      <c r="BH28" s="42">
        <v>1.9752995687014458E-2</v>
      </c>
      <c r="BI28" s="42">
        <v>4.9529181041708696</v>
      </c>
      <c r="BJ28" s="42">
        <v>0</v>
      </c>
      <c r="BK28" s="42">
        <v>0</v>
      </c>
      <c r="BL28" s="42">
        <v>0</v>
      </c>
      <c r="BM28" s="42">
        <v>1.8193744470542961</v>
      </c>
      <c r="BN28" s="42">
        <v>0.18062555294570393</v>
      </c>
      <c r="BO28" s="42">
        <v>2</v>
      </c>
      <c r="BP28" s="42">
        <v>0.40155383017515556</v>
      </c>
      <c r="BQ28" s="42">
        <v>0.11528140952221728</v>
      </c>
      <c r="BR28" s="42">
        <v>0.51683523969737288</v>
      </c>
      <c r="BS28" s="24" t="s">
        <v>622</v>
      </c>
      <c r="BT28" s="24" t="s">
        <v>624</v>
      </c>
      <c r="BU28" s="40">
        <v>0.72269182848700397</v>
      </c>
      <c r="BV28" s="42">
        <v>0.38363885552847909</v>
      </c>
      <c r="BW28" s="40">
        <v>0.28920674959204778</v>
      </c>
      <c r="BX28" s="40" t="str">
        <f t="shared" si="5"/>
        <v>Equilibrium</v>
      </c>
      <c r="BY28" s="40"/>
      <c r="BZ28" s="44">
        <v>918.50173011678976</v>
      </c>
      <c r="CA28" s="44">
        <v>278.13571018004359</v>
      </c>
      <c r="CB28" s="5">
        <v>303.31446563082073</v>
      </c>
      <c r="CC28" s="44">
        <v>273.8537184714595</v>
      </c>
      <c r="CD28" s="44">
        <v>290.61550790469067</v>
      </c>
      <c r="CE28" s="44">
        <v>350.41334863129771</v>
      </c>
      <c r="CF28" s="44">
        <v>844.33474972290696</v>
      </c>
      <c r="CG28" s="44">
        <v>76.559630159838207</v>
      </c>
      <c r="CH28" s="40">
        <v>-1.7836943021062148</v>
      </c>
      <c r="CI28" s="44">
        <v>273.8537184714595</v>
      </c>
      <c r="CJ28" s="24">
        <v>208.41882653823703</v>
      </c>
      <c r="CK28" s="44">
        <v>288.58409205114015</v>
      </c>
      <c r="CL28" s="44">
        <v>876.22179949662745</v>
      </c>
      <c r="CM28" s="45">
        <v>2.870350642999095</v>
      </c>
      <c r="CN28" s="45">
        <v>70.591945681882891</v>
      </c>
      <c r="CO28" s="45">
        <v>0.31177065740639592</v>
      </c>
      <c r="CP28" s="45">
        <v>16.101509599861565</v>
      </c>
      <c r="CQ28" s="45">
        <v>1.8994607060867243</v>
      </c>
      <c r="CR28" s="45">
        <v>0.8572652977022267</v>
      </c>
      <c r="CS28" s="45">
        <v>2.6675178500335193</v>
      </c>
      <c r="CT28" s="45">
        <v>3.2344816903601425</v>
      </c>
      <c r="CU28" s="45">
        <v>6.9707388615479049</v>
      </c>
      <c r="CV28" s="45">
        <v>102.63469034488136</v>
      </c>
      <c r="CW28" s="24"/>
      <c r="CX28" s="40">
        <v>68.524411195850433</v>
      </c>
      <c r="CY28" s="40">
        <v>68.916960363057754</v>
      </c>
      <c r="CZ28" s="40">
        <v>57.023329835281373</v>
      </c>
      <c r="DA28" s="40">
        <v>67.311655825060413</v>
      </c>
      <c r="DB28" s="40"/>
      <c r="DC28" s="40">
        <v>1.0755454536253881</v>
      </c>
      <c r="DD28" s="40">
        <v>0.3865218644134763</v>
      </c>
      <c r="DE28" s="40"/>
      <c r="DF28" s="40">
        <v>2.1379280728041561</v>
      </c>
      <c r="DG28" s="40">
        <v>2.3684073187400481</v>
      </c>
      <c r="DH28" s="40"/>
      <c r="DI28" s="40">
        <v>1.0040742561271705</v>
      </c>
      <c r="DJ28" s="40"/>
      <c r="DK28" s="40">
        <v>4.3427362708987429</v>
      </c>
      <c r="DL28" s="40">
        <v>4.1352410639031589</v>
      </c>
      <c r="DM28" s="40"/>
      <c r="DN28" s="40">
        <v>2.0883871544963699</v>
      </c>
      <c r="DO28" s="40">
        <v>2.2114854373931339</v>
      </c>
      <c r="DP28" s="40"/>
      <c r="DQ28" s="40">
        <v>16.730884834282239</v>
      </c>
      <c r="DR28" s="40"/>
    </row>
    <row r="29" spans="1:122" ht="10.5" customHeight="1">
      <c r="A29" s="30" t="s">
        <v>314</v>
      </c>
      <c r="B29" s="27">
        <v>9</v>
      </c>
      <c r="C29" s="28" t="s">
        <v>297</v>
      </c>
      <c r="E29" s="142">
        <v>206</v>
      </c>
      <c r="F29" s="142">
        <v>900</v>
      </c>
      <c r="G29" s="142">
        <v>71</v>
      </c>
      <c r="H29" s="142">
        <v>0.42</v>
      </c>
      <c r="I29" s="142">
        <v>15.77</v>
      </c>
      <c r="J29" s="142">
        <v>2.09</v>
      </c>
      <c r="K29" s="142">
        <v>0.08</v>
      </c>
      <c r="L29" s="142">
        <v>0.78</v>
      </c>
      <c r="M29" s="142">
        <v>2.89</v>
      </c>
      <c r="N29" s="142">
        <v>3.79</v>
      </c>
      <c r="O29" s="142">
        <v>3.16</v>
      </c>
      <c r="Q29" s="124">
        <f t="shared" si="1"/>
        <v>99.98</v>
      </c>
      <c r="R29" s="29"/>
      <c r="S29" s="29">
        <f t="shared" si="2"/>
        <v>71.014202840568103</v>
      </c>
      <c r="T29" s="29">
        <f t="shared" si="2"/>
        <v>0.4200840168033606</v>
      </c>
      <c r="U29" s="29">
        <f t="shared" si="2"/>
        <v>15.773154630926184</v>
      </c>
      <c r="V29" s="29">
        <f t="shared" si="2"/>
        <v>2.090418083616723</v>
      </c>
      <c r="W29" s="29">
        <f t="shared" si="2"/>
        <v>8.0016003200640132E-2</v>
      </c>
      <c r="X29" s="29">
        <f t="shared" si="2"/>
        <v>0.78015603120624122</v>
      </c>
      <c r="Y29" s="29">
        <f t="shared" si="2"/>
        <v>2.8905781156231245</v>
      </c>
      <c r="Z29" s="29">
        <f t="shared" si="2"/>
        <v>3.7907581516303259</v>
      </c>
      <c r="AA29" s="29">
        <f t="shared" si="2"/>
        <v>3.160632126425285</v>
      </c>
      <c r="AB29" s="29">
        <f t="shared" si="2"/>
        <v>0</v>
      </c>
      <c r="AC29" s="29">
        <f t="shared" si="3"/>
        <v>100</v>
      </c>
      <c r="AD29" s="42">
        <v>0.76734556936788278</v>
      </c>
      <c r="AE29" s="42">
        <v>1.5031808056984688</v>
      </c>
      <c r="AF29" s="42">
        <v>0.39949171778702874</v>
      </c>
      <c r="AG29" s="40"/>
      <c r="AH29" s="27">
        <v>9</v>
      </c>
      <c r="AI29" s="142">
        <v>45.2</v>
      </c>
      <c r="AJ29" s="142">
        <v>1.88</v>
      </c>
      <c r="AK29" s="142">
        <v>10.25</v>
      </c>
      <c r="AL29" s="142">
        <v>0</v>
      </c>
      <c r="AM29" s="142">
        <v>10.199999999999999</v>
      </c>
      <c r="AN29" s="142">
        <v>15.07</v>
      </c>
      <c r="AO29" s="142">
        <v>10.85</v>
      </c>
      <c r="AP29" s="142">
        <v>0.16</v>
      </c>
      <c r="AQ29" s="142">
        <v>1.97</v>
      </c>
      <c r="AR29" s="142">
        <v>0.56000000000000005</v>
      </c>
      <c r="AS29" s="142">
        <v>0</v>
      </c>
      <c r="AT29" s="142">
        <v>0</v>
      </c>
      <c r="AV29" s="124">
        <f t="shared" si="4"/>
        <v>96.139999999999986</v>
      </c>
      <c r="AW29" s="29"/>
      <c r="AX29" s="42">
        <v>6.5602724602384006</v>
      </c>
      <c r="AY29" s="42">
        <v>1.4397275397615994</v>
      </c>
      <c r="AZ29" s="42">
        <v>0</v>
      </c>
      <c r="BA29" s="42">
        <v>8</v>
      </c>
      <c r="BB29" s="42">
        <v>0.31347579852023499</v>
      </c>
      <c r="BC29" s="42">
        <v>0.20525206294656675</v>
      </c>
      <c r="BD29" s="42">
        <v>0</v>
      </c>
      <c r="BE29" s="42">
        <v>0.61070877246585553</v>
      </c>
      <c r="BF29" s="42">
        <v>3.2599716264358434</v>
      </c>
      <c r="BG29" s="42">
        <v>0.61059173963149949</v>
      </c>
      <c r="BH29" s="42">
        <v>0</v>
      </c>
      <c r="BI29" s="42">
        <v>5</v>
      </c>
      <c r="BJ29" s="42">
        <v>0</v>
      </c>
      <c r="BK29" s="42">
        <v>1.6775228977161216E-2</v>
      </c>
      <c r="BL29" s="42">
        <v>1.9667183256503594E-2</v>
      </c>
      <c r="BM29" s="42">
        <v>1.6870777555888417</v>
      </c>
      <c r="BN29" s="42">
        <v>0.2764798321774935</v>
      </c>
      <c r="BO29" s="42">
        <v>2</v>
      </c>
      <c r="BP29" s="42">
        <v>0.27784587915744241</v>
      </c>
      <c r="BQ29" s="42">
        <v>0.10367279590242556</v>
      </c>
      <c r="BR29" s="42">
        <v>0.38151867505986797</v>
      </c>
      <c r="BS29" s="24" t="s">
        <v>622</v>
      </c>
      <c r="BT29" s="24" t="s">
        <v>623</v>
      </c>
      <c r="BU29" s="40">
        <v>0.72475262265639873</v>
      </c>
      <c r="BV29" s="42">
        <v>0.37970512378079385</v>
      </c>
      <c r="BW29" s="40">
        <v>0.25260109917672868</v>
      </c>
      <c r="BX29" s="40" t="str">
        <f t="shared" si="5"/>
        <v>Equilibrium</v>
      </c>
      <c r="BY29" s="40"/>
      <c r="BZ29" s="44">
        <v>891.17981618079352</v>
      </c>
      <c r="CA29" s="44">
        <v>237.33003522552454</v>
      </c>
      <c r="CB29" s="5">
        <v>299.57580133081501</v>
      </c>
      <c r="CC29" s="44">
        <v>264.24456195143148</v>
      </c>
      <c r="CD29" s="44">
        <v>273.85766763915586</v>
      </c>
      <c r="CE29" s="44">
        <v>266.37369204160859</v>
      </c>
      <c r="CF29" s="44">
        <v>609.10427354526985</v>
      </c>
      <c r="CG29" s="44">
        <v>2.1291300901771137</v>
      </c>
      <c r="CH29" s="40">
        <v>-1.0332225461450049</v>
      </c>
      <c r="CI29" s="44">
        <v>264.24456195143148</v>
      </c>
      <c r="CJ29" s="24">
        <v>205.84220135469937</v>
      </c>
      <c r="CK29" s="44">
        <v>281.91018164112324</v>
      </c>
      <c r="CL29" s="44">
        <v>888.74883534723574</v>
      </c>
      <c r="CM29" s="45">
        <v>2.2200739343723028</v>
      </c>
      <c r="CN29" s="45">
        <v>70.91332252900682</v>
      </c>
      <c r="CO29" s="45">
        <v>0.32141304239445329</v>
      </c>
      <c r="CP29" s="45">
        <v>15.739303914467939</v>
      </c>
      <c r="CQ29" s="45">
        <v>1.9243347726569231</v>
      </c>
      <c r="CR29" s="45">
        <v>0.79701654624818841</v>
      </c>
      <c r="CS29" s="45">
        <v>2.4081996850488174</v>
      </c>
      <c r="CT29" s="45">
        <v>3.343979237949847</v>
      </c>
      <c r="CU29" s="45">
        <v>5.8748150981838689</v>
      </c>
      <c r="CV29" s="45">
        <v>101.32238482595686</v>
      </c>
      <c r="CW29" s="24"/>
      <c r="CX29" s="40">
        <v>68.556493374884042</v>
      </c>
      <c r="CY29" s="40">
        <v>69.255862272637714</v>
      </c>
      <c r="CZ29" s="40">
        <v>58.836567213720542</v>
      </c>
      <c r="DA29" s="40">
        <v>69.162503311658384</v>
      </c>
      <c r="DB29" s="40"/>
      <c r="DC29" s="40">
        <v>1.3738064635748231</v>
      </c>
      <c r="DD29" s="40">
        <v>0.48358665147012014</v>
      </c>
      <c r="DE29" s="40"/>
      <c r="DF29" s="40">
        <v>2.239138606540267</v>
      </c>
      <c r="DG29" s="40">
        <v>2.3984289937817223</v>
      </c>
      <c r="DH29" s="40"/>
      <c r="DI29" s="40">
        <v>0.84676986155194844</v>
      </c>
      <c r="DJ29" s="40"/>
      <c r="DK29" s="40">
        <v>4.5427969378263846</v>
      </c>
      <c r="DL29" s="40">
        <v>3.8231183421985646</v>
      </c>
      <c r="DM29" s="40"/>
      <c r="DN29" s="40">
        <v>2.2228612861370109</v>
      </c>
      <c r="DO29" s="40">
        <v>2.1176261844152391</v>
      </c>
      <c r="DP29" s="40"/>
      <c r="DQ29" s="40">
        <v>16.015077117526324</v>
      </c>
      <c r="DR29" s="40"/>
    </row>
    <row r="30" spans="1:122" ht="10.5" customHeight="1">
      <c r="A30" s="30" t="s">
        <v>314</v>
      </c>
      <c r="B30" s="27">
        <v>10</v>
      </c>
      <c r="C30" s="28" t="s">
        <v>297</v>
      </c>
      <c r="E30" s="142">
        <v>206</v>
      </c>
      <c r="F30" s="142">
        <v>900</v>
      </c>
      <c r="G30" s="142">
        <v>72.2</v>
      </c>
      <c r="H30" s="142">
        <v>0.4</v>
      </c>
      <c r="I30" s="142">
        <v>15.06</v>
      </c>
      <c r="J30" s="142">
        <v>1.94</v>
      </c>
      <c r="K30" s="142">
        <v>0.08</v>
      </c>
      <c r="L30" s="142">
        <v>0.67</v>
      </c>
      <c r="M30" s="142">
        <v>2.37</v>
      </c>
      <c r="N30" s="142">
        <v>3.82</v>
      </c>
      <c r="O30" s="142">
        <v>3.5</v>
      </c>
      <c r="Q30" s="124">
        <f t="shared" si="1"/>
        <v>100.04</v>
      </c>
      <c r="R30" s="29"/>
      <c r="S30" s="29">
        <f t="shared" si="2"/>
        <v>72.171131547381052</v>
      </c>
      <c r="T30" s="29">
        <f t="shared" si="2"/>
        <v>0.39984006397441024</v>
      </c>
      <c r="U30" s="29">
        <f t="shared" si="2"/>
        <v>15.053978408636546</v>
      </c>
      <c r="V30" s="29">
        <f t="shared" si="2"/>
        <v>1.9392243102758895</v>
      </c>
      <c r="W30" s="29">
        <f t="shared" si="2"/>
        <v>7.9968012794882054E-2</v>
      </c>
      <c r="X30" s="29">
        <f t="shared" si="2"/>
        <v>0.66973210715713716</v>
      </c>
      <c r="Y30" s="29">
        <f t="shared" si="2"/>
        <v>2.3690523790483806</v>
      </c>
      <c r="Z30" s="29">
        <f t="shared" si="2"/>
        <v>3.8184726109556171</v>
      </c>
      <c r="AA30" s="29">
        <f t="shared" si="2"/>
        <v>3.4986005597760896</v>
      </c>
      <c r="AB30" s="29">
        <f t="shared" si="2"/>
        <v>0</v>
      </c>
      <c r="AC30" s="29">
        <f t="shared" si="3"/>
        <v>100.00000000000001</v>
      </c>
      <c r="AD30" s="42">
        <v>0.78315277583532594</v>
      </c>
      <c r="AE30" s="42">
        <v>1.6243756303527268</v>
      </c>
      <c r="AF30" s="42">
        <v>0.38104301397799367</v>
      </c>
      <c r="AG30" s="40"/>
      <c r="AH30" s="27">
        <v>10</v>
      </c>
      <c r="AI30" s="142">
        <v>45.1</v>
      </c>
      <c r="AJ30" s="142">
        <v>2.09</v>
      </c>
      <c r="AK30" s="142">
        <v>9.5</v>
      </c>
      <c r="AL30" s="142">
        <v>0</v>
      </c>
      <c r="AM30" s="142">
        <v>9.7799999999999994</v>
      </c>
      <c r="AN30" s="142">
        <v>15.39</v>
      </c>
      <c r="AO30" s="142">
        <v>11.21</v>
      </c>
      <c r="AP30" s="142">
        <v>0.22</v>
      </c>
      <c r="AQ30" s="142">
        <v>1.89</v>
      </c>
      <c r="AR30" s="142">
        <v>0.53</v>
      </c>
      <c r="AS30" s="142">
        <v>0</v>
      </c>
      <c r="AT30" s="142">
        <v>0</v>
      </c>
      <c r="AV30" s="124">
        <f t="shared" si="4"/>
        <v>95.71</v>
      </c>
      <c r="AW30" s="29"/>
      <c r="AX30" s="42">
        <v>6.5802230523151213</v>
      </c>
      <c r="AY30" s="42">
        <v>1.4197769476848787</v>
      </c>
      <c r="AZ30" s="42">
        <v>0</v>
      </c>
      <c r="BA30" s="42">
        <v>8</v>
      </c>
      <c r="BB30" s="42">
        <v>0.21369868490037924</v>
      </c>
      <c r="BC30" s="42">
        <v>0.22938055494687268</v>
      </c>
      <c r="BD30" s="42">
        <v>0</v>
      </c>
      <c r="BE30" s="42">
        <v>0.58893496195442196</v>
      </c>
      <c r="BF30" s="42">
        <v>3.3467233910199239</v>
      </c>
      <c r="BG30" s="42">
        <v>0.60441144148912707</v>
      </c>
      <c r="BH30" s="42">
        <v>1.685096568927591E-2</v>
      </c>
      <c r="BI30" s="42">
        <v>5</v>
      </c>
      <c r="BJ30" s="42">
        <v>0</v>
      </c>
      <c r="BK30" s="42">
        <v>0</v>
      </c>
      <c r="BL30" s="42">
        <v>1.0333793742129019E-2</v>
      </c>
      <c r="BM30" s="42">
        <v>1.7522319908131188</v>
      </c>
      <c r="BN30" s="42">
        <v>0.23743421544475218</v>
      </c>
      <c r="BO30" s="42">
        <v>2</v>
      </c>
      <c r="BP30" s="42">
        <v>0.29718089852797247</v>
      </c>
      <c r="BQ30" s="42">
        <v>9.8635507853108623E-2</v>
      </c>
      <c r="BR30" s="42">
        <v>0.39581640638108107</v>
      </c>
      <c r="BS30" s="24" t="s">
        <v>622</v>
      </c>
      <c r="BT30" s="24" t="s">
        <v>623</v>
      </c>
      <c r="BU30" s="40">
        <v>0.7371524101019743</v>
      </c>
      <c r="BV30" s="42">
        <v>0.35650019611909184</v>
      </c>
      <c r="BW30" s="40">
        <v>0.21946906211691886</v>
      </c>
      <c r="BX30" s="40" t="str">
        <f t="shared" si="5"/>
        <v>Equilibrium</v>
      </c>
      <c r="BY30" s="40"/>
      <c r="BZ30" s="44">
        <v>889.77724494336189</v>
      </c>
      <c r="CA30" s="44">
        <v>200.83055531892947</v>
      </c>
      <c r="CB30" s="5">
        <v>240.79997666527311</v>
      </c>
      <c r="CC30" s="44">
        <v>227.23001293604091</v>
      </c>
      <c r="CD30" s="44">
        <v>243.38318302777478</v>
      </c>
      <c r="CE30" s="44">
        <v>84.678697684049553</v>
      </c>
      <c r="CF30" s="44">
        <v>519.42585992185298</v>
      </c>
      <c r="CG30" s="44">
        <v>-142.55131525199135</v>
      </c>
      <c r="CH30" s="40">
        <v>-1.157084344920378</v>
      </c>
      <c r="CI30" s="44">
        <v>227.23001293604091</v>
      </c>
      <c r="CJ30" s="24">
        <v>143.69935577146919</v>
      </c>
      <c r="CK30" s="44">
        <v>234.01499480065701</v>
      </c>
      <c r="CL30" s="44">
        <v>887.09326600106408</v>
      </c>
      <c r="CM30" s="45">
        <v>2.1148366715704103</v>
      </c>
      <c r="CN30" s="45">
        <v>71.14935295277597</v>
      </c>
      <c r="CO30" s="45">
        <v>0.3501450685513644</v>
      </c>
      <c r="CP30" s="45">
        <v>15.344737521774023</v>
      </c>
      <c r="CQ30" s="45">
        <v>1.9866318912099918</v>
      </c>
      <c r="CR30" s="45">
        <v>0.97342465506616249</v>
      </c>
      <c r="CS30" s="45">
        <v>2.3757287517399863</v>
      </c>
      <c r="CT30" s="45">
        <v>3.1228652810101662</v>
      </c>
      <c r="CU30" s="45">
        <v>5.300030951215704</v>
      </c>
      <c r="CV30" s="45">
        <v>100.60291707334338</v>
      </c>
      <c r="CW30" s="24"/>
      <c r="CX30" s="40">
        <v>69.165175224874645</v>
      </c>
      <c r="CY30" s="40">
        <v>70.250306957195221</v>
      </c>
      <c r="CZ30" s="40">
        <v>58.711329983212082</v>
      </c>
      <c r="DA30" s="40">
        <v>69.050374332009312</v>
      </c>
      <c r="DB30" s="40"/>
      <c r="DC30" s="40">
        <v>1.3636789464203614</v>
      </c>
      <c r="DD30" s="40">
        <v>0.47231378351698794</v>
      </c>
      <c r="DE30" s="40"/>
      <c r="DF30" s="40">
        <v>1.9669741417174216</v>
      </c>
      <c r="DG30" s="40">
        <v>2.1768366177747689</v>
      </c>
      <c r="DH30" s="40"/>
      <c r="DI30" s="40">
        <v>0.80714052839575368</v>
      </c>
      <c r="DJ30" s="40"/>
      <c r="DK30" s="40">
        <v>4.6176029405427528</v>
      </c>
      <c r="DL30" s="40">
        <v>3.4719893516084297</v>
      </c>
      <c r="DM30" s="40"/>
      <c r="DN30" s="40">
        <v>2.5794352158237288</v>
      </c>
      <c r="DO30" s="40">
        <v>2.4111850459780437</v>
      </c>
      <c r="DP30" s="40"/>
      <c r="DQ30" s="40">
        <v>15.593093862706251</v>
      </c>
      <c r="DR30" s="40"/>
    </row>
    <row r="31" spans="1:122" ht="10.5" customHeight="1">
      <c r="A31" s="30" t="s">
        <v>314</v>
      </c>
      <c r="B31" s="27">
        <v>97</v>
      </c>
      <c r="C31" s="28" t="s">
        <v>297</v>
      </c>
      <c r="E31" s="142">
        <v>203</v>
      </c>
      <c r="F31" s="142">
        <v>875</v>
      </c>
      <c r="G31" s="142">
        <v>70.099999999999994</v>
      </c>
      <c r="H31" s="142">
        <v>0.38</v>
      </c>
      <c r="I31" s="142">
        <v>16.21</v>
      </c>
      <c r="J31" s="142">
        <v>2.78</v>
      </c>
      <c r="K31" s="142">
        <v>0.05</v>
      </c>
      <c r="L31" s="142">
        <v>0.71</v>
      </c>
      <c r="M31" s="142">
        <v>2.92</v>
      </c>
      <c r="N31" s="142">
        <v>4.33</v>
      </c>
      <c r="O31" s="142">
        <v>3.1</v>
      </c>
      <c r="Q31" s="124">
        <f t="shared" si="1"/>
        <v>100.57999999999998</v>
      </c>
      <c r="R31" s="29"/>
      <c r="S31" s="29">
        <f t="shared" si="2"/>
        <v>69.695764565519994</v>
      </c>
      <c r="T31" s="29">
        <f t="shared" si="2"/>
        <v>0.37780870948498713</v>
      </c>
      <c r="U31" s="29">
        <f t="shared" si="2"/>
        <v>16.116524159872743</v>
      </c>
      <c r="V31" s="29">
        <f t="shared" si="2"/>
        <v>2.7639689799164846</v>
      </c>
      <c r="W31" s="29">
        <f t="shared" si="2"/>
        <v>4.9711672300656207E-2</v>
      </c>
      <c r="X31" s="29">
        <f t="shared" ref="X31:AB81" si="6">L31/$Q31*100</f>
        <v>0.70590574666931805</v>
      </c>
      <c r="Y31" s="29">
        <f t="shared" si="6"/>
        <v>2.9031616623583223</v>
      </c>
      <c r="Z31" s="29">
        <f t="shared" si="6"/>
        <v>4.3050308212368273</v>
      </c>
      <c r="AA31" s="29">
        <f t="shared" si="6"/>
        <v>3.0821236826406846</v>
      </c>
      <c r="AB31" s="29">
        <f t="shared" si="6"/>
        <v>0</v>
      </c>
      <c r="AC31" s="29">
        <f t="shared" si="3"/>
        <v>100.00000000000001</v>
      </c>
      <c r="AD31" s="42">
        <v>0.76064474223518841</v>
      </c>
      <c r="AE31" s="42">
        <v>2.196574741610998</v>
      </c>
      <c r="AF31" s="42">
        <v>0.31283485631749181</v>
      </c>
      <c r="AG31" s="40"/>
      <c r="AH31" s="27">
        <v>97</v>
      </c>
      <c r="AI31" s="142">
        <v>44.9</v>
      </c>
      <c r="AJ31" s="142">
        <v>1.74</v>
      </c>
      <c r="AK31" s="142">
        <v>9.98</v>
      </c>
      <c r="AL31" s="142">
        <v>0</v>
      </c>
      <c r="AM31" s="142">
        <v>11.46</v>
      </c>
      <c r="AN31" s="142">
        <v>14.68</v>
      </c>
      <c r="AO31" s="142">
        <v>11.34</v>
      </c>
      <c r="AP31" s="142">
        <v>0.26</v>
      </c>
      <c r="AQ31" s="142">
        <v>1.96</v>
      </c>
      <c r="AR31" s="142">
        <v>0.51</v>
      </c>
      <c r="AS31" s="142">
        <v>0</v>
      </c>
      <c r="AT31" s="142">
        <v>0</v>
      </c>
      <c r="AV31" s="124">
        <f t="shared" si="4"/>
        <v>96.830000000000027</v>
      </c>
      <c r="AW31" s="29"/>
      <c r="AX31" s="42">
        <v>6.5163801351134722</v>
      </c>
      <c r="AY31" s="42">
        <v>1.4836198648865278</v>
      </c>
      <c r="AZ31" s="42">
        <v>0</v>
      </c>
      <c r="BA31" s="42">
        <v>8</v>
      </c>
      <c r="BB31" s="42">
        <v>0.22330966952373688</v>
      </c>
      <c r="BC31" s="42">
        <v>0.18995711188271538</v>
      </c>
      <c r="BD31" s="42">
        <v>0</v>
      </c>
      <c r="BE31" s="42">
        <v>0.68495748343772078</v>
      </c>
      <c r="BF31" s="42">
        <v>3.1754351768441706</v>
      </c>
      <c r="BG31" s="42">
        <v>0.70598216908505185</v>
      </c>
      <c r="BH31" s="42">
        <v>2.0358389226604601E-2</v>
      </c>
      <c r="BI31" s="42">
        <v>5</v>
      </c>
      <c r="BJ31" s="42">
        <v>0</v>
      </c>
      <c r="BK31" s="42">
        <v>0</v>
      </c>
      <c r="BL31" s="42">
        <v>1.1599063702524802E-2</v>
      </c>
      <c r="BM31" s="42">
        <v>1.7631734747329546</v>
      </c>
      <c r="BN31" s="42">
        <v>0.22522746156452067</v>
      </c>
      <c r="BO31" s="42">
        <v>2</v>
      </c>
      <c r="BP31" s="42">
        <v>0.32625473440920005</v>
      </c>
      <c r="BQ31" s="42">
        <v>9.4411215314957941E-2</v>
      </c>
      <c r="BR31" s="42">
        <v>0.42066594972415799</v>
      </c>
      <c r="BS31" s="24" t="s">
        <v>622</v>
      </c>
      <c r="BT31" s="24" t="s">
        <v>623</v>
      </c>
      <c r="BU31" s="40">
        <v>0.69539520856293691</v>
      </c>
      <c r="BV31" s="42">
        <v>0.43794351544194737</v>
      </c>
      <c r="BW31" s="40">
        <v>0.19937564934428481</v>
      </c>
      <c r="BX31" s="40" t="str">
        <f t="shared" si="5"/>
        <v>Equilibrium</v>
      </c>
      <c r="BY31" s="40"/>
      <c r="BZ31" s="44">
        <v>893.83729131899759</v>
      </c>
      <c r="CA31" s="44">
        <v>223.13402499497391</v>
      </c>
      <c r="CB31" s="5">
        <v>271.05358472844716</v>
      </c>
      <c r="CC31" s="44">
        <v>235.78011690891032</v>
      </c>
      <c r="CD31" s="44">
        <v>259.36288087697284</v>
      </c>
      <c r="CE31" s="44">
        <v>132.22204629721517</v>
      </c>
      <c r="CF31" s="44">
        <v>561.25593216786831</v>
      </c>
      <c r="CG31" s="44">
        <v>-103.55807061169514</v>
      </c>
      <c r="CH31" s="40">
        <v>-1.0706456722576019</v>
      </c>
      <c r="CI31" s="44">
        <v>235.78011690891032</v>
      </c>
      <c r="CJ31" s="24">
        <v>178.01315898437838</v>
      </c>
      <c r="CK31" s="44">
        <v>253.41685081867874</v>
      </c>
      <c r="CL31" s="44">
        <v>883.30059570281492</v>
      </c>
      <c r="CM31" s="45">
        <v>2.0542734685059738</v>
      </c>
      <c r="CN31" s="45">
        <v>71.65142829586965</v>
      </c>
      <c r="CO31" s="45">
        <v>0.28497587287151382</v>
      </c>
      <c r="CP31" s="45">
        <v>15.540305372176171</v>
      </c>
      <c r="CQ31" s="45">
        <v>1.9551245296780932</v>
      </c>
      <c r="CR31" s="45">
        <v>0.75627555217951736</v>
      </c>
      <c r="CS31" s="45">
        <v>2.0881938461756597</v>
      </c>
      <c r="CT31" s="45">
        <v>2.9775513740209165</v>
      </c>
      <c r="CU31" s="45">
        <v>6.0290411130516377</v>
      </c>
      <c r="CV31" s="45">
        <v>101.28289595602315</v>
      </c>
      <c r="CW31" s="24"/>
      <c r="CX31" s="40">
        <v>69.3743211260377</v>
      </c>
      <c r="CY31" s="40">
        <v>70.536001266818843</v>
      </c>
      <c r="CZ31" s="40">
        <v>58.339173038811893</v>
      </c>
      <c r="DA31" s="40">
        <v>68.642886447825717</v>
      </c>
      <c r="DB31" s="40"/>
      <c r="DC31" s="40">
        <v>1.0849916207572643</v>
      </c>
      <c r="DD31" s="40">
        <v>0.37470365715203868</v>
      </c>
      <c r="DE31" s="40"/>
      <c r="DF31" s="40">
        <v>2.1426562836272893</v>
      </c>
      <c r="DG31" s="40">
        <v>2.3041476475086862</v>
      </c>
      <c r="DH31" s="40"/>
      <c r="DI31" s="40">
        <v>0.77722763797759054</v>
      </c>
      <c r="DJ31" s="40"/>
      <c r="DK31" s="40">
        <v>4.306650299776317</v>
      </c>
      <c r="DL31" s="40">
        <v>3.3747693646758807</v>
      </c>
      <c r="DM31" s="40"/>
      <c r="DN31" s="40">
        <v>2.552592048807405</v>
      </c>
      <c r="DO31" s="40">
        <v>2.3813272375040833</v>
      </c>
      <c r="DP31" s="40"/>
      <c r="DQ31" s="40">
        <v>15.896511793849736</v>
      </c>
      <c r="DR31" s="40"/>
    </row>
    <row r="32" spans="1:122" ht="10.5" customHeight="1">
      <c r="A32" s="14" t="s">
        <v>14</v>
      </c>
      <c r="B32" s="12">
        <v>27</v>
      </c>
      <c r="C32" s="13" t="s">
        <v>15</v>
      </c>
      <c r="D32" s="121">
        <v>1.5</v>
      </c>
      <c r="E32" s="139">
        <f t="shared" ref="E32:E54" si="7">D32*1000</f>
        <v>1500</v>
      </c>
      <c r="F32" s="140">
        <v>1100</v>
      </c>
      <c r="G32" s="121">
        <v>37.11</v>
      </c>
      <c r="H32" s="121">
        <v>4.07</v>
      </c>
      <c r="I32" s="121">
        <v>14.34</v>
      </c>
      <c r="J32" s="121">
        <v>8.51</v>
      </c>
      <c r="K32" s="121">
        <v>0.15</v>
      </c>
      <c r="L32" s="121">
        <v>7.67</v>
      </c>
      <c r="M32" s="121">
        <v>12.89</v>
      </c>
      <c r="N32" s="121">
        <v>1.55</v>
      </c>
      <c r="O32" s="121">
        <v>1.21</v>
      </c>
      <c r="P32" s="121">
        <v>0.14000000000000001</v>
      </c>
      <c r="Q32" s="122">
        <f t="shared" si="1"/>
        <v>87.64</v>
      </c>
      <c r="R32" s="26"/>
      <c r="S32" s="26">
        <f t="shared" ref="S32:W82" si="8">G32/$Q32*100</f>
        <v>42.343678685531721</v>
      </c>
      <c r="T32" s="26">
        <f t="shared" si="8"/>
        <v>4.6439981743496128</v>
      </c>
      <c r="U32" s="26">
        <f t="shared" si="8"/>
        <v>16.362391602008213</v>
      </c>
      <c r="V32" s="26">
        <f t="shared" si="8"/>
        <v>9.7101780009128245</v>
      </c>
      <c r="W32" s="26">
        <f t="shared" si="8"/>
        <v>0.17115472387037881</v>
      </c>
      <c r="X32" s="26">
        <f t="shared" si="6"/>
        <v>8.7517115472387044</v>
      </c>
      <c r="Y32" s="26">
        <f t="shared" si="6"/>
        <v>14.707895937927887</v>
      </c>
      <c r="Z32" s="26">
        <f t="shared" si="6"/>
        <v>1.7685988133272479</v>
      </c>
      <c r="AA32" s="26">
        <f t="shared" si="6"/>
        <v>1.3806481058877225</v>
      </c>
      <c r="AB32" s="26">
        <f t="shared" si="6"/>
        <v>0.15974440894568692</v>
      </c>
      <c r="AC32" s="26">
        <f t="shared" si="3"/>
        <v>99.999999999999986</v>
      </c>
      <c r="AD32" s="42">
        <v>0.44210116800451704</v>
      </c>
      <c r="AE32" s="42">
        <v>0.62243461145863144</v>
      </c>
      <c r="AF32" s="42">
        <v>0.61635765961684053</v>
      </c>
      <c r="AG32" s="43"/>
      <c r="AH32" s="12">
        <v>27</v>
      </c>
      <c r="AI32" s="122">
        <v>40.65</v>
      </c>
      <c r="AJ32" s="122">
        <v>3.56</v>
      </c>
      <c r="AK32" s="122">
        <v>15.46</v>
      </c>
      <c r="AL32" s="122"/>
      <c r="AM32" s="122">
        <v>4.9800000000000004</v>
      </c>
      <c r="AN32" s="122">
        <v>16.29</v>
      </c>
      <c r="AO32" s="122">
        <v>11.86</v>
      </c>
      <c r="AP32" s="122">
        <v>0</v>
      </c>
      <c r="AQ32" s="122">
        <v>2.13</v>
      </c>
      <c r="AR32" s="122">
        <v>1.83</v>
      </c>
      <c r="AS32" s="122">
        <v>0</v>
      </c>
      <c r="AT32" s="122">
        <v>0</v>
      </c>
      <c r="AU32" s="122">
        <v>0</v>
      </c>
      <c r="AV32" s="122">
        <f t="shared" si="4"/>
        <v>96.759999999999991</v>
      </c>
      <c r="AW32" s="26"/>
      <c r="AX32" s="42">
        <v>5.8653836655664344</v>
      </c>
      <c r="AY32" s="42">
        <v>2.1346163344335656</v>
      </c>
      <c r="AZ32" s="42">
        <v>0</v>
      </c>
      <c r="BA32" s="42">
        <v>8</v>
      </c>
      <c r="BB32" s="42">
        <v>0.49426114851210778</v>
      </c>
      <c r="BC32" s="42">
        <v>0.38639554720237845</v>
      </c>
      <c r="BD32" s="42">
        <v>0</v>
      </c>
      <c r="BE32" s="42">
        <v>0.29850586030163839</v>
      </c>
      <c r="BF32" s="42">
        <v>3.503273836083757</v>
      </c>
      <c r="BG32" s="42">
        <v>0.3024309653227546</v>
      </c>
      <c r="BH32" s="42">
        <v>0</v>
      </c>
      <c r="BI32" s="42">
        <v>4.9848673574226359</v>
      </c>
      <c r="BJ32" s="42">
        <v>0</v>
      </c>
      <c r="BK32" s="42">
        <v>0</v>
      </c>
      <c r="BL32" s="42">
        <v>0</v>
      </c>
      <c r="BM32" s="42">
        <v>1.8333377605173793</v>
      </c>
      <c r="BN32" s="42">
        <v>0.16666223948262071</v>
      </c>
      <c r="BO32" s="42">
        <v>2</v>
      </c>
      <c r="BP32" s="42">
        <v>0.42917937773300507</v>
      </c>
      <c r="BQ32" s="42">
        <v>0.33680637811939917</v>
      </c>
      <c r="BR32" s="42">
        <v>0.76598575585240425</v>
      </c>
      <c r="BS32" s="24" t="s">
        <v>622</v>
      </c>
      <c r="BT32" s="24" t="s">
        <v>678</v>
      </c>
      <c r="BU32" s="40">
        <v>0.85358041407789575</v>
      </c>
      <c r="BV32" s="42">
        <v>0.17150145014128296</v>
      </c>
      <c r="BW32" s="40">
        <v>0.27553328009729638</v>
      </c>
      <c r="BX32" s="40" t="str">
        <f t="shared" si="5"/>
        <v>Equilibrium</v>
      </c>
      <c r="BY32" s="40"/>
      <c r="BZ32" s="44">
        <v>1074.2093087429225</v>
      </c>
      <c r="CA32" s="44">
        <v>845.63970024184061</v>
      </c>
      <c r="CB32" s="5">
        <v>1194.1261906197822</v>
      </c>
      <c r="CC32" s="44">
        <v>932.62011244681992</v>
      </c>
      <c r="CD32" s="44">
        <v>695.26104000045279</v>
      </c>
      <c r="CE32" s="44">
        <v>1261.8813696212333</v>
      </c>
      <c r="CF32" s="44">
        <v>1533.3718783618692</v>
      </c>
      <c r="CG32" s="44">
        <v>329.26125717441334</v>
      </c>
      <c r="CH32" s="40">
        <v>-0.28409534135249964</v>
      </c>
      <c r="CI32" s="44">
        <v>1261.8813696212333</v>
      </c>
      <c r="CJ32" s="24">
        <v>1091.3674377519856</v>
      </c>
      <c r="CK32" s="44">
        <v>1228.0037801205076</v>
      </c>
      <c r="CL32" s="44">
        <v>1032.8460016877311</v>
      </c>
      <c r="CM32" s="45">
        <v>5.8277029885004445</v>
      </c>
      <c r="CN32" s="45">
        <v>53.618547646902954</v>
      </c>
      <c r="CO32" s="45">
        <v>2.4196381718023914</v>
      </c>
      <c r="CP32" s="45">
        <v>20.199424911405693</v>
      </c>
      <c r="CQ32" s="45">
        <v>4.1290985234417867</v>
      </c>
      <c r="CR32" s="45">
        <v>8.0002366003197842</v>
      </c>
      <c r="CS32" s="45">
        <v>7.7716582524396811</v>
      </c>
      <c r="CT32" s="45">
        <v>5.9024501403291234</v>
      </c>
      <c r="CU32" s="45">
        <v>7.3600753257408433</v>
      </c>
      <c r="CV32" s="45">
        <v>109.40112957238225</v>
      </c>
      <c r="CW32" s="24"/>
      <c r="CX32" s="40">
        <v>45.991856499705072</v>
      </c>
      <c r="CY32" s="40">
        <v>46.017457054346892</v>
      </c>
      <c r="CZ32" s="40">
        <v>38.606069032121226</v>
      </c>
      <c r="DA32" s="40">
        <v>48.66551917825241</v>
      </c>
      <c r="DB32" s="40"/>
      <c r="DC32" s="40">
        <v>10.086457510052341</v>
      </c>
      <c r="DD32" s="40">
        <v>3.9596943079315916</v>
      </c>
      <c r="DE32" s="40"/>
      <c r="DF32" s="40">
        <v>8.9815411907581613</v>
      </c>
      <c r="DG32" s="40">
        <v>9.2597793191611473</v>
      </c>
      <c r="DH32" s="40"/>
      <c r="DI32" s="40">
        <v>8.6625233203891128</v>
      </c>
      <c r="DJ32" s="40"/>
      <c r="DK32" s="40">
        <v>9.6655004988929409</v>
      </c>
      <c r="DL32" s="40">
        <v>12.936599242146697</v>
      </c>
      <c r="DM32" s="40"/>
      <c r="DN32" s="40">
        <v>1.9187799877598826</v>
      </c>
      <c r="DO32" s="40">
        <v>1.5051431713030419</v>
      </c>
      <c r="DP32" s="40"/>
      <c r="DQ32" s="40">
        <v>18.258805820086209</v>
      </c>
      <c r="DR32" s="40"/>
    </row>
    <row r="33" spans="1:122" ht="10.5" customHeight="1">
      <c r="A33" s="14" t="s">
        <v>14</v>
      </c>
      <c r="B33" s="12">
        <v>12</v>
      </c>
      <c r="C33" s="13" t="s">
        <v>15</v>
      </c>
      <c r="D33" s="121">
        <v>1.5</v>
      </c>
      <c r="E33" s="139">
        <f t="shared" si="7"/>
        <v>1500</v>
      </c>
      <c r="F33" s="140">
        <v>1100</v>
      </c>
      <c r="G33" s="121">
        <v>36.590000000000003</v>
      </c>
      <c r="H33" s="121">
        <v>3.86</v>
      </c>
      <c r="I33" s="121">
        <v>16.75</v>
      </c>
      <c r="J33" s="121">
        <v>8.5500000000000007</v>
      </c>
      <c r="K33" s="121">
        <v>0.13</v>
      </c>
      <c r="L33" s="121">
        <v>9.35</v>
      </c>
      <c r="M33" s="121">
        <v>12.44</v>
      </c>
      <c r="N33" s="121">
        <v>1.62</v>
      </c>
      <c r="O33" s="121">
        <v>1.39</v>
      </c>
      <c r="P33" s="121">
        <v>7.0000000000000007E-2</v>
      </c>
      <c r="Q33" s="122">
        <f t="shared" si="1"/>
        <v>90.749999999999986</v>
      </c>
      <c r="R33" s="26"/>
      <c r="S33" s="26">
        <f t="shared" si="8"/>
        <v>40.319559228650149</v>
      </c>
      <c r="T33" s="26">
        <f t="shared" si="8"/>
        <v>4.2534435261707992</v>
      </c>
      <c r="U33" s="26">
        <f t="shared" si="8"/>
        <v>18.457300275482098</v>
      </c>
      <c r="V33" s="26">
        <f t="shared" si="8"/>
        <v>9.4214876033057884</v>
      </c>
      <c r="W33" s="26">
        <f t="shared" si="8"/>
        <v>0.14325068870523419</v>
      </c>
      <c r="X33" s="26">
        <f t="shared" si="6"/>
        <v>10.303030303030305</v>
      </c>
      <c r="Y33" s="26">
        <f t="shared" si="6"/>
        <v>13.707988980716253</v>
      </c>
      <c r="Z33" s="26">
        <f t="shared" si="6"/>
        <v>1.7851239669421493</v>
      </c>
      <c r="AA33" s="26">
        <f t="shared" si="6"/>
        <v>1.53168044077135</v>
      </c>
      <c r="AB33" s="26">
        <f t="shared" si="6"/>
        <v>7.7134986225895333E-2</v>
      </c>
      <c r="AC33" s="26">
        <f t="shared" si="3"/>
        <v>100.00000000000004</v>
      </c>
      <c r="AD33" s="42">
        <v>0.42035308466427695</v>
      </c>
      <c r="AE33" s="42">
        <v>0.51299607467201036</v>
      </c>
      <c r="AF33" s="42">
        <v>0.66094024746018032</v>
      </c>
      <c r="AG33" s="43"/>
      <c r="AH33" s="12">
        <v>12</v>
      </c>
      <c r="AI33" s="122">
        <v>40.229999999999997</v>
      </c>
      <c r="AJ33" s="122">
        <v>3.78</v>
      </c>
      <c r="AK33" s="122">
        <v>16.18</v>
      </c>
      <c r="AL33" s="122"/>
      <c r="AM33" s="122">
        <v>5.15</v>
      </c>
      <c r="AN33" s="122">
        <v>16.27</v>
      </c>
      <c r="AO33" s="122">
        <v>12.08</v>
      </c>
      <c r="AP33" s="122">
        <v>0</v>
      </c>
      <c r="AQ33" s="122">
        <v>1.86</v>
      </c>
      <c r="AR33" s="122">
        <v>2.21</v>
      </c>
      <c r="AS33" s="122">
        <v>0</v>
      </c>
      <c r="AT33" s="122">
        <v>0</v>
      </c>
      <c r="AU33" s="122">
        <v>0</v>
      </c>
      <c r="AV33" s="122">
        <f t="shared" si="4"/>
        <v>97.759999999999991</v>
      </c>
      <c r="AW33" s="26"/>
      <c r="AX33" s="42">
        <v>5.764009473676869</v>
      </c>
      <c r="AY33" s="42">
        <v>2.235990526323131</v>
      </c>
      <c r="AZ33" s="42">
        <v>0</v>
      </c>
      <c r="BA33" s="42">
        <v>8</v>
      </c>
      <c r="BB33" s="42">
        <v>0.49599347771638325</v>
      </c>
      <c r="BC33" s="42">
        <v>0.40739218415319922</v>
      </c>
      <c r="BD33" s="42">
        <v>0</v>
      </c>
      <c r="BE33" s="42">
        <v>0.30647340657836253</v>
      </c>
      <c r="BF33" s="42">
        <v>3.4743961263508187</v>
      </c>
      <c r="BG33" s="42">
        <v>0.31061229387527467</v>
      </c>
      <c r="BH33" s="42">
        <v>0</v>
      </c>
      <c r="BI33" s="42">
        <v>4.9948674886740392</v>
      </c>
      <c r="BJ33" s="42">
        <v>0</v>
      </c>
      <c r="BK33" s="42">
        <v>0</v>
      </c>
      <c r="BL33" s="42">
        <v>0</v>
      </c>
      <c r="BM33" s="42">
        <v>1.8542295873603545</v>
      </c>
      <c r="BN33" s="42">
        <v>0.14577041263964552</v>
      </c>
      <c r="BO33" s="42">
        <v>2</v>
      </c>
      <c r="BP33" s="42">
        <v>0.37088734225162812</v>
      </c>
      <c r="BQ33" s="42">
        <v>0.40388736676192499</v>
      </c>
      <c r="BR33" s="42">
        <v>0.77477470901355305</v>
      </c>
      <c r="BS33" s="24" t="s">
        <v>622</v>
      </c>
      <c r="BT33" s="24" t="s">
        <v>678</v>
      </c>
      <c r="BU33" s="40">
        <v>0.84917794418371018</v>
      </c>
      <c r="BV33" s="42">
        <v>0.17757393319347112</v>
      </c>
      <c r="BW33" s="40">
        <v>0.34615066656602578</v>
      </c>
      <c r="BX33" s="40" t="str">
        <f t="shared" si="5"/>
        <v>Equilibrium</v>
      </c>
      <c r="BY33" s="40"/>
      <c r="BZ33" s="44">
        <v>1092.7951771807548</v>
      </c>
      <c r="CA33" s="44">
        <v>977.99540069905561</v>
      </c>
      <c r="CB33" s="5">
        <v>1256.2466062480826</v>
      </c>
      <c r="CC33" s="44">
        <v>1090.3343050941653</v>
      </c>
      <c r="CD33" s="44">
        <v>757.41905168857033</v>
      </c>
      <c r="CE33" s="44">
        <v>1205.1418376669405</v>
      </c>
      <c r="CF33" s="44">
        <v>1344.6289455610251</v>
      </c>
      <c r="CG33" s="44">
        <v>114.80753257277524</v>
      </c>
      <c r="CH33" s="40">
        <v>-7.0354291007325445E-2</v>
      </c>
      <c r="CI33" s="44">
        <v>1064.127434114587</v>
      </c>
      <c r="CJ33" s="24">
        <v>1164.5262701639685</v>
      </c>
      <c r="CK33" s="44">
        <v>1160.1870201813349</v>
      </c>
      <c r="CL33" s="44">
        <v>1028.4815904385105</v>
      </c>
      <c r="CM33" s="45">
        <v>6.0978855070957909</v>
      </c>
      <c r="CN33" s="45">
        <v>51.919074868973048</v>
      </c>
      <c r="CO33" s="45">
        <v>4.4476241362705409</v>
      </c>
      <c r="CP33" s="45">
        <v>20.530055397752236</v>
      </c>
      <c r="CQ33" s="45">
        <v>4.005434658034094</v>
      </c>
      <c r="CR33" s="45">
        <v>4.6186221162831176</v>
      </c>
      <c r="CS33" s="45">
        <v>9.3279985976199331</v>
      </c>
      <c r="CT33" s="45">
        <v>9.0178743015078684</v>
      </c>
      <c r="CU33" s="45">
        <v>7.1672104604806455</v>
      </c>
      <c r="CV33" s="45">
        <v>111.03389453692149</v>
      </c>
      <c r="CW33" s="24"/>
      <c r="CX33" s="40">
        <v>42.923873845452789</v>
      </c>
      <c r="CY33" s="40">
        <v>43.599721446295632</v>
      </c>
      <c r="CZ33" s="40">
        <v>35.937832449341215</v>
      </c>
      <c r="DA33" s="40">
        <v>45.951580476095984</v>
      </c>
      <c r="DB33" s="40"/>
      <c r="DC33" s="40">
        <v>13.378873306467664</v>
      </c>
      <c r="DD33" s="40">
        <v>5.2631042199593505</v>
      </c>
      <c r="DE33" s="40"/>
      <c r="DF33" s="40">
        <v>10.649963349272566</v>
      </c>
      <c r="DG33" s="40">
        <v>11.021819087999718</v>
      </c>
      <c r="DH33" s="40"/>
      <c r="DI33" s="40">
        <v>10.926976239379599</v>
      </c>
      <c r="DJ33" s="40"/>
      <c r="DK33" s="40">
        <v>10.583796519312152</v>
      </c>
      <c r="DL33" s="40">
        <v>14.321642876551774</v>
      </c>
      <c r="DM33" s="40"/>
      <c r="DN33" s="40">
        <v>2.2115122761146324</v>
      </c>
      <c r="DO33" s="40">
        <v>1.5218805723544886</v>
      </c>
      <c r="DP33" s="40"/>
      <c r="DQ33" s="40">
        <v>17.98650433348875</v>
      </c>
      <c r="DR33" s="40"/>
    </row>
    <row r="34" spans="1:122" ht="10.5" customHeight="1">
      <c r="A34" s="14" t="s">
        <v>14</v>
      </c>
      <c r="B34" s="12">
        <v>41</v>
      </c>
      <c r="C34" s="13" t="s">
        <v>15</v>
      </c>
      <c r="D34" s="121">
        <v>1.5</v>
      </c>
      <c r="E34" s="139">
        <f t="shared" si="7"/>
        <v>1500</v>
      </c>
      <c r="F34" s="140">
        <v>1050</v>
      </c>
      <c r="G34" s="121">
        <v>34.18</v>
      </c>
      <c r="H34" s="121">
        <v>4.46</v>
      </c>
      <c r="I34" s="121">
        <v>14.75</v>
      </c>
      <c r="J34" s="121">
        <v>8.35</v>
      </c>
      <c r="K34" s="121">
        <v>0.1</v>
      </c>
      <c r="L34" s="121">
        <v>10.24</v>
      </c>
      <c r="M34" s="121">
        <v>11.34</v>
      </c>
      <c r="N34" s="121">
        <v>1.56</v>
      </c>
      <c r="O34" s="121">
        <v>1.26</v>
      </c>
      <c r="P34" s="121">
        <v>0.04</v>
      </c>
      <c r="Q34" s="122">
        <f t="shared" si="1"/>
        <v>86.280000000000015</v>
      </c>
      <c r="R34" s="26"/>
      <c r="S34" s="26">
        <f t="shared" si="8"/>
        <v>39.615206305053306</v>
      </c>
      <c r="T34" s="26">
        <f t="shared" si="8"/>
        <v>5.1692165044042646</v>
      </c>
      <c r="U34" s="26">
        <f t="shared" si="8"/>
        <v>17.095503013444596</v>
      </c>
      <c r="V34" s="26">
        <f t="shared" si="8"/>
        <v>9.6777932313398214</v>
      </c>
      <c r="W34" s="26">
        <f t="shared" si="8"/>
        <v>0.1159017153453871</v>
      </c>
      <c r="X34" s="26">
        <f t="shared" si="6"/>
        <v>11.868335651367639</v>
      </c>
      <c r="Y34" s="26">
        <f t="shared" si="6"/>
        <v>13.143254520166897</v>
      </c>
      <c r="Z34" s="26">
        <f t="shared" si="6"/>
        <v>1.8080667593880388</v>
      </c>
      <c r="AA34" s="26">
        <f t="shared" si="6"/>
        <v>1.4603616133518773</v>
      </c>
      <c r="AB34" s="26">
        <f t="shared" si="6"/>
        <v>4.636068613815484E-2</v>
      </c>
      <c r="AC34" s="26">
        <f t="shared" si="3"/>
        <v>99.999999999999986</v>
      </c>
      <c r="AD34" s="42">
        <v>0.41259232854340461</v>
      </c>
      <c r="AE34" s="42">
        <v>0.45745255436575433</v>
      </c>
      <c r="AF34" s="42">
        <v>0.6861286818596809</v>
      </c>
      <c r="AG34" s="43"/>
      <c r="AH34" s="12">
        <v>41</v>
      </c>
      <c r="AI34" s="122">
        <v>40.9</v>
      </c>
      <c r="AJ34" s="122">
        <v>1.79</v>
      </c>
      <c r="AK34" s="122">
        <v>15.93</v>
      </c>
      <c r="AL34" s="122"/>
      <c r="AM34" s="122">
        <v>4.67</v>
      </c>
      <c r="AN34" s="122">
        <v>17.27</v>
      </c>
      <c r="AO34" s="122">
        <v>12.23</v>
      </c>
      <c r="AP34" s="122">
        <v>0</v>
      </c>
      <c r="AQ34" s="122">
        <v>1.8</v>
      </c>
      <c r="AR34" s="122">
        <v>2.77</v>
      </c>
      <c r="AS34" s="122">
        <v>0</v>
      </c>
      <c r="AT34" s="122">
        <v>0</v>
      </c>
      <c r="AU34" s="122">
        <v>0</v>
      </c>
      <c r="AV34" s="122">
        <f t="shared" si="4"/>
        <v>97.36</v>
      </c>
      <c r="AW34" s="26"/>
      <c r="AX34" s="42">
        <v>5.8771972612255148</v>
      </c>
      <c r="AY34" s="42">
        <v>2.1228027387744852</v>
      </c>
      <c r="AZ34" s="42">
        <v>0</v>
      </c>
      <c r="BA34" s="42">
        <v>8</v>
      </c>
      <c r="BB34" s="42">
        <v>0.57486039476930673</v>
      </c>
      <c r="BC34" s="42">
        <v>0.19348452252741627</v>
      </c>
      <c r="BD34" s="42">
        <v>0</v>
      </c>
      <c r="BE34" s="42">
        <v>0.32963696922951158</v>
      </c>
      <c r="BF34" s="42">
        <v>3.6987623047409399</v>
      </c>
      <c r="BG34" s="42">
        <v>0.20325580873282512</v>
      </c>
      <c r="BH34" s="42">
        <v>0</v>
      </c>
      <c r="BI34" s="42">
        <v>5</v>
      </c>
      <c r="BJ34" s="42">
        <v>0</v>
      </c>
      <c r="BK34" s="42">
        <v>2.8319857523537606E-2</v>
      </c>
      <c r="BL34" s="42">
        <v>0</v>
      </c>
      <c r="BM34" s="42">
        <v>1.8827616154740812</v>
      </c>
      <c r="BN34" s="42">
        <v>8.8918527002381342E-2</v>
      </c>
      <c r="BO34" s="42">
        <v>2</v>
      </c>
      <c r="BP34" s="42">
        <v>0.41253976772326117</v>
      </c>
      <c r="BQ34" s="42">
        <v>0.50771508899995854</v>
      </c>
      <c r="BR34" s="42">
        <v>0.92025485672321972</v>
      </c>
      <c r="BS34" s="24" t="s">
        <v>622</v>
      </c>
      <c r="BT34" s="24" t="s">
        <v>678</v>
      </c>
      <c r="BU34" s="40">
        <v>0.86825916974619721</v>
      </c>
      <c r="BV34" s="42">
        <v>0.15169947617316984</v>
      </c>
      <c r="BW34" s="40">
        <v>0.33161794534844624</v>
      </c>
      <c r="BX34" s="40" t="str">
        <f t="shared" si="5"/>
        <v>Equilibrium</v>
      </c>
      <c r="BY34" s="40"/>
      <c r="BZ34" s="44">
        <v>1079.9890845373795</v>
      </c>
      <c r="CA34" s="44">
        <v>921.64795365320708</v>
      </c>
      <c r="CB34" s="5">
        <v>1842.3986465106657</v>
      </c>
      <c r="CC34" s="44">
        <v>1006.689325307304</v>
      </c>
      <c r="CD34" s="44">
        <v>751.63690552746868</v>
      </c>
      <c r="CE34" s="44">
        <v>1566.9022185199037</v>
      </c>
      <c r="CF34" s="44">
        <v>2220.0667052608728</v>
      </c>
      <c r="CG34" s="44">
        <v>560.21289321259974</v>
      </c>
      <c r="CH34" s="40">
        <v>-0.20498715599117262</v>
      </c>
      <c r="CI34" s="44">
        <v>2220.0667052608728</v>
      </c>
      <c r="CJ34" s="24">
        <v>1733.1021226994408</v>
      </c>
      <c r="CK34" s="44">
        <v>2031.2326758857694</v>
      </c>
      <c r="CL34" s="44">
        <v>1003.6056774402028</v>
      </c>
      <c r="CM34" s="45">
        <v>9.8723705952749725</v>
      </c>
      <c r="CN34" s="45">
        <v>61.145734405883033</v>
      </c>
      <c r="CO34" s="45">
        <v>0.92113511672794768</v>
      </c>
      <c r="CP34" s="45">
        <v>20.048907801213399</v>
      </c>
      <c r="CQ34" s="45">
        <v>1.0160197316132129</v>
      </c>
      <c r="CR34" s="45">
        <v>124034.50289456878</v>
      </c>
      <c r="CS34" s="45">
        <v>3.9441520996329</v>
      </c>
      <c r="CT34" s="45">
        <v>21.453381038918724</v>
      </c>
      <c r="CU34" s="45">
        <v>12.830142492098263</v>
      </c>
      <c r="CV34" s="45">
        <v>124155.86236725487</v>
      </c>
      <c r="CW34" s="24"/>
      <c r="CX34" s="40">
        <v>41.674470797455555</v>
      </c>
      <c r="CY34" s="40">
        <v>44.06984384335346</v>
      </c>
      <c r="CZ34" s="40">
        <v>37.52683360532022</v>
      </c>
      <c r="DA34" s="40">
        <v>47.603663970432422</v>
      </c>
      <c r="DB34" s="40"/>
      <c r="DC34" s="40">
        <v>8.1802603676771639</v>
      </c>
      <c r="DD34" s="40">
        <v>3.2672602181622503</v>
      </c>
      <c r="DE34" s="40"/>
      <c r="DF34" s="40">
        <v>10.084232848019967</v>
      </c>
      <c r="DG34" s="40">
        <v>9.0828039060957142</v>
      </c>
      <c r="DH34" s="40"/>
      <c r="DI34" s="40">
        <v>11.692212739891792</v>
      </c>
      <c r="DJ34" s="40"/>
      <c r="DK34" s="40">
        <v>10.376233584408705</v>
      </c>
      <c r="DL34" s="40">
        <v>16.199436489349893</v>
      </c>
      <c r="DM34" s="40"/>
      <c r="DN34" s="40">
        <v>2.1844393337656989</v>
      </c>
      <c r="DO34" s="40">
        <v>0.65046184116552386</v>
      </c>
      <c r="DP34" s="40"/>
      <c r="DQ34" s="40">
        <v>17.886107003297461</v>
      </c>
      <c r="DR34" s="40"/>
    </row>
    <row r="35" spans="1:122" ht="10.5" customHeight="1">
      <c r="A35" s="14" t="s">
        <v>14</v>
      </c>
      <c r="B35" s="12">
        <v>43</v>
      </c>
      <c r="C35" s="13" t="s">
        <v>15</v>
      </c>
      <c r="D35" s="121">
        <v>2.5</v>
      </c>
      <c r="E35" s="139">
        <f t="shared" si="7"/>
        <v>2500</v>
      </c>
      <c r="F35" s="140">
        <v>1075</v>
      </c>
      <c r="G35" s="121">
        <v>37.979999999999997</v>
      </c>
      <c r="H35" s="121">
        <v>4.8099999999999996</v>
      </c>
      <c r="I35" s="121">
        <v>15.36</v>
      </c>
      <c r="J35" s="121">
        <v>8.5399999999999991</v>
      </c>
      <c r="K35" s="121">
        <v>0.14000000000000001</v>
      </c>
      <c r="L35" s="121">
        <v>8.67</v>
      </c>
      <c r="M35" s="121">
        <v>12.63</v>
      </c>
      <c r="N35" s="121">
        <v>1.45</v>
      </c>
      <c r="O35" s="121">
        <v>1.4</v>
      </c>
      <c r="P35" s="121">
        <v>0.05</v>
      </c>
      <c r="Q35" s="122">
        <f t="shared" si="1"/>
        <v>91.03</v>
      </c>
      <c r="R35" s="26"/>
      <c r="S35" s="26">
        <f t="shared" si="8"/>
        <v>41.72250906294628</v>
      </c>
      <c r="T35" s="26">
        <f t="shared" si="8"/>
        <v>5.2839723168186312</v>
      </c>
      <c r="U35" s="26">
        <f t="shared" si="8"/>
        <v>16.873558167637043</v>
      </c>
      <c r="V35" s="26">
        <f t="shared" si="8"/>
        <v>9.381522574975282</v>
      </c>
      <c r="W35" s="26">
        <f t="shared" si="8"/>
        <v>0.15379545204877515</v>
      </c>
      <c r="X35" s="26">
        <f t="shared" si="6"/>
        <v>9.5243326375920017</v>
      </c>
      <c r="Y35" s="26">
        <f t="shared" si="6"/>
        <v>13.874546852685929</v>
      </c>
      <c r="Z35" s="26">
        <f t="shared" si="6"/>
        <v>1.5928814676480281</v>
      </c>
      <c r="AA35" s="26">
        <f t="shared" si="6"/>
        <v>1.5379545204877512</v>
      </c>
      <c r="AB35" s="26">
        <f t="shared" si="6"/>
        <v>5.4926947160276837E-2</v>
      </c>
      <c r="AC35" s="26">
        <f t="shared" si="3"/>
        <v>99.999999999999986</v>
      </c>
      <c r="AD35" s="42">
        <v>0.4342005176962429</v>
      </c>
      <c r="AE35" s="42">
        <v>0.5525840070483734</v>
      </c>
      <c r="AF35" s="42">
        <v>0.6440875311482217</v>
      </c>
      <c r="AG35" s="43"/>
      <c r="AH35" s="12">
        <v>43</v>
      </c>
      <c r="AI35" s="122">
        <v>40.229999999999997</v>
      </c>
      <c r="AJ35" s="122">
        <v>3.19</v>
      </c>
      <c r="AK35" s="122">
        <v>15.41</v>
      </c>
      <c r="AL35" s="122"/>
      <c r="AM35" s="122">
        <v>5.79</v>
      </c>
      <c r="AN35" s="122">
        <v>16.399999999999999</v>
      </c>
      <c r="AO35" s="122">
        <v>12.5</v>
      </c>
      <c r="AP35" s="122">
        <v>0</v>
      </c>
      <c r="AQ35" s="122">
        <v>1.86</v>
      </c>
      <c r="AR35" s="122">
        <v>2.38</v>
      </c>
      <c r="AS35" s="122">
        <v>0</v>
      </c>
      <c r="AT35" s="122">
        <v>0</v>
      </c>
      <c r="AU35" s="122">
        <v>0</v>
      </c>
      <c r="AV35" s="122">
        <f t="shared" si="4"/>
        <v>97.76</v>
      </c>
      <c r="AW35" s="26"/>
      <c r="AX35" s="42">
        <v>5.7911577600322328</v>
      </c>
      <c r="AY35" s="42">
        <v>2.2088422399677672</v>
      </c>
      <c r="AZ35" s="42">
        <v>0</v>
      </c>
      <c r="BA35" s="42">
        <v>8</v>
      </c>
      <c r="BB35" s="42">
        <v>0.40538288106608356</v>
      </c>
      <c r="BC35" s="42">
        <v>0.34542382263874843</v>
      </c>
      <c r="BD35" s="42">
        <v>0</v>
      </c>
      <c r="BE35" s="42">
        <v>0.36804941053112827</v>
      </c>
      <c r="BF35" s="42">
        <v>3.518652167583455</v>
      </c>
      <c r="BG35" s="42">
        <v>0.32899031085848041</v>
      </c>
      <c r="BH35" s="42">
        <v>0</v>
      </c>
      <c r="BI35" s="42">
        <v>4.9664985926778957</v>
      </c>
      <c r="BJ35" s="42">
        <v>0</v>
      </c>
      <c r="BK35" s="42">
        <v>0</v>
      </c>
      <c r="BL35" s="42">
        <v>0</v>
      </c>
      <c r="BM35" s="42">
        <v>1.9277348354062072</v>
      </c>
      <c r="BN35" s="42">
        <v>7.2265164593792841E-2</v>
      </c>
      <c r="BO35" s="42">
        <v>2</v>
      </c>
      <c r="BP35" s="42">
        <v>0.44682603055145054</v>
      </c>
      <c r="BQ35" s="42">
        <v>0.43700425177961827</v>
      </c>
      <c r="BR35" s="42">
        <v>0.88383028233106886</v>
      </c>
      <c r="BS35" s="24" t="s">
        <v>622</v>
      </c>
      <c r="BT35" s="24" t="s">
        <v>678</v>
      </c>
      <c r="BU35" s="40">
        <v>0.83465591420168839</v>
      </c>
      <c r="BV35" s="42">
        <v>0.19805885035288326</v>
      </c>
      <c r="BW35" s="40">
        <v>0.35842305934768959</v>
      </c>
      <c r="BX35" s="40" t="str">
        <f t="shared" si="5"/>
        <v>Equilibrium</v>
      </c>
      <c r="BY35" s="40"/>
      <c r="BZ35" s="44">
        <v>1086.5079294050784</v>
      </c>
      <c r="CA35" s="44">
        <v>832.41460589630549</v>
      </c>
      <c r="CB35" s="5">
        <v>1147.9183791785481</v>
      </c>
      <c r="CC35" s="44">
        <v>873.77376472034166</v>
      </c>
      <c r="CD35" s="44">
        <v>706.9607454806353</v>
      </c>
      <c r="CE35" s="44">
        <v>1186.3017694232342</v>
      </c>
      <c r="CF35" s="44">
        <v>1413.4526480810991</v>
      </c>
      <c r="CG35" s="44">
        <v>312.52800470289253</v>
      </c>
      <c r="CH35" s="40">
        <v>-0.23131807428030529</v>
      </c>
      <c r="CI35" s="44">
        <v>1186.3017694232342</v>
      </c>
      <c r="CJ35" s="24">
        <v>1046.2740017076537</v>
      </c>
      <c r="CK35" s="44">
        <v>1167.110074300891</v>
      </c>
      <c r="CL35" s="44">
        <v>1006.1255029352388</v>
      </c>
      <c r="CM35" s="45">
        <v>7.0954399562635269</v>
      </c>
      <c r="CN35" s="45">
        <v>56.268841075556537</v>
      </c>
      <c r="CO35" s="45">
        <v>1.9655414085605731</v>
      </c>
      <c r="CP35" s="45">
        <v>20.083762964438218</v>
      </c>
      <c r="CQ35" s="45">
        <v>2.4847357705835997</v>
      </c>
      <c r="CR35" s="45">
        <v>4.1537999465583377</v>
      </c>
      <c r="CS35" s="45">
        <v>6.1996929728645744</v>
      </c>
      <c r="CT35" s="45">
        <v>13.517553625743899</v>
      </c>
      <c r="CU35" s="45">
        <v>8.4664474608916116</v>
      </c>
      <c r="CV35" s="45">
        <v>113.14037522519735</v>
      </c>
      <c r="CW35" s="24"/>
      <c r="CX35" s="40">
        <v>43.971679544936642</v>
      </c>
      <c r="CY35" s="40">
        <v>45.374112203870567</v>
      </c>
      <c r="CZ35" s="40">
        <v>36.393667977071736</v>
      </c>
      <c r="DA35" s="40">
        <v>46.422031286918667</v>
      </c>
      <c r="DB35" s="40"/>
      <c r="DC35" s="40">
        <v>9.2752005262131725</v>
      </c>
      <c r="DD35" s="40">
        <v>3.5761244048213894</v>
      </c>
      <c r="DE35" s="40"/>
      <c r="DF35" s="40">
        <v>9.5280480491923836</v>
      </c>
      <c r="DG35" s="40">
        <v>9.5949290222174106</v>
      </c>
      <c r="DH35" s="40"/>
      <c r="DI35" s="40">
        <v>9.7808346049774748</v>
      </c>
      <c r="DJ35" s="40"/>
      <c r="DK35" s="40">
        <v>10.166584160000593</v>
      </c>
      <c r="DL35" s="40">
        <v>12.683463998219528</v>
      </c>
      <c r="DM35" s="40"/>
      <c r="DN35" s="40">
        <v>2.4494744374206423</v>
      </c>
      <c r="DO35" s="40">
        <v>1.5724639564225287</v>
      </c>
      <c r="DP35" s="40"/>
      <c r="DQ35" s="40">
        <v>17.855110309429254</v>
      </c>
      <c r="DR35" s="40"/>
    </row>
    <row r="36" spans="1:122" ht="10.5" customHeight="1">
      <c r="A36" s="14" t="s">
        <v>14</v>
      </c>
      <c r="B36" s="12">
        <v>2</v>
      </c>
      <c r="C36" s="13" t="s">
        <v>16</v>
      </c>
      <c r="D36" s="121">
        <v>1.5</v>
      </c>
      <c r="E36" s="139">
        <f t="shared" si="7"/>
        <v>1500</v>
      </c>
      <c r="F36" s="140">
        <v>1040</v>
      </c>
      <c r="G36" s="121">
        <v>35.92</v>
      </c>
      <c r="H36" s="121">
        <v>2.15</v>
      </c>
      <c r="I36" s="121">
        <v>11.64</v>
      </c>
      <c r="J36" s="121">
        <v>10.45</v>
      </c>
      <c r="K36" s="121">
        <v>0.25</v>
      </c>
      <c r="L36" s="121">
        <v>7.14</v>
      </c>
      <c r="M36" s="121">
        <v>11.06</v>
      </c>
      <c r="N36" s="121">
        <v>3.56</v>
      </c>
      <c r="O36" s="121">
        <v>1.63</v>
      </c>
      <c r="P36" s="121">
        <v>2.25</v>
      </c>
      <c r="Q36" s="122">
        <f t="shared" si="1"/>
        <v>86.05</v>
      </c>
      <c r="R36" s="26"/>
      <c r="S36" s="26">
        <f t="shared" si="8"/>
        <v>41.743172574084838</v>
      </c>
      <c r="T36" s="26">
        <f t="shared" si="8"/>
        <v>2.4985473561882623</v>
      </c>
      <c r="U36" s="26">
        <f t="shared" si="8"/>
        <v>13.527019174898317</v>
      </c>
      <c r="V36" s="26">
        <f t="shared" si="8"/>
        <v>12.144102266124346</v>
      </c>
      <c r="W36" s="26">
        <f t="shared" si="8"/>
        <v>0.29052876234747238</v>
      </c>
      <c r="X36" s="26">
        <f t="shared" si="6"/>
        <v>8.2975014526438109</v>
      </c>
      <c r="Y36" s="26">
        <f t="shared" si="6"/>
        <v>12.852992446252179</v>
      </c>
      <c r="Z36" s="26">
        <f t="shared" si="6"/>
        <v>4.1371295758280073</v>
      </c>
      <c r="AA36" s="26">
        <f t="shared" si="6"/>
        <v>1.89424753050552</v>
      </c>
      <c r="AB36" s="26">
        <f t="shared" si="6"/>
        <v>2.6147588611272519</v>
      </c>
      <c r="AC36" s="26">
        <f t="shared" si="3"/>
        <v>100.00000000000003</v>
      </c>
      <c r="AD36" s="42">
        <v>0.47978053638129559</v>
      </c>
      <c r="AE36" s="42">
        <v>0.821065145969752</v>
      </c>
      <c r="AF36" s="42">
        <v>0.54912917432587549</v>
      </c>
      <c r="AG36" s="43"/>
      <c r="AH36" s="12">
        <v>2</v>
      </c>
      <c r="AI36" s="122">
        <v>43.42</v>
      </c>
      <c r="AJ36" s="122">
        <v>2.59</v>
      </c>
      <c r="AK36" s="122">
        <v>11.89</v>
      </c>
      <c r="AL36" s="122"/>
      <c r="AM36" s="122">
        <v>8.06</v>
      </c>
      <c r="AN36" s="122">
        <v>16.73</v>
      </c>
      <c r="AO36" s="122">
        <v>10.67</v>
      </c>
      <c r="AP36" s="122">
        <v>0.12</v>
      </c>
      <c r="AQ36" s="122">
        <v>3.05</v>
      </c>
      <c r="AR36" s="122">
        <v>1.1499999999999999</v>
      </c>
      <c r="AS36" s="122">
        <v>0</v>
      </c>
      <c r="AT36" s="122">
        <v>0</v>
      </c>
      <c r="AU36" s="122">
        <v>0</v>
      </c>
      <c r="AV36" s="122">
        <f t="shared" si="4"/>
        <v>97.680000000000021</v>
      </c>
      <c r="AW36" s="26"/>
      <c r="AX36" s="42">
        <v>6.2291371917596079</v>
      </c>
      <c r="AY36" s="42">
        <v>1.7708628082403921</v>
      </c>
      <c r="AZ36" s="42">
        <v>0</v>
      </c>
      <c r="BA36" s="42">
        <v>8</v>
      </c>
      <c r="BB36" s="42">
        <v>0.23936331772255048</v>
      </c>
      <c r="BC36" s="42">
        <v>0.27950145980123497</v>
      </c>
      <c r="BD36" s="42">
        <v>0</v>
      </c>
      <c r="BE36" s="42">
        <v>0.47842972196334443</v>
      </c>
      <c r="BF36" s="42">
        <v>3.5772652490788199</v>
      </c>
      <c r="BG36" s="42">
        <v>0.42544025143405051</v>
      </c>
      <c r="BH36" s="42">
        <v>0</v>
      </c>
      <c r="BI36" s="42">
        <v>5</v>
      </c>
      <c r="BJ36" s="42">
        <v>0</v>
      </c>
      <c r="BK36" s="42">
        <v>6.3152838182265914E-2</v>
      </c>
      <c r="BL36" s="42">
        <v>1.4580018087605472E-2</v>
      </c>
      <c r="BM36" s="42">
        <v>1.639926618974024</v>
      </c>
      <c r="BN36" s="42">
        <v>0.2823405247561046</v>
      </c>
      <c r="BO36" s="42">
        <v>2</v>
      </c>
      <c r="BP36" s="42">
        <v>0.56596690559958918</v>
      </c>
      <c r="BQ36" s="42">
        <v>0.21044046810853642</v>
      </c>
      <c r="BR36" s="42">
        <v>0.77640737370812563</v>
      </c>
      <c r="BS36" s="24" t="s">
        <v>622</v>
      </c>
      <c r="BT36" s="24" t="s">
        <v>624</v>
      </c>
      <c r="BU36" s="40">
        <v>0.78720037139557208</v>
      </c>
      <c r="BV36" s="42">
        <v>0.27027049620814503</v>
      </c>
      <c r="BW36" s="40">
        <v>0.32917058717543196</v>
      </c>
      <c r="BX36" s="40" t="str">
        <f t="shared" si="5"/>
        <v>Equilibrium</v>
      </c>
      <c r="BY36" s="40"/>
      <c r="BZ36" s="44">
        <v>970.90815035047581</v>
      </c>
      <c r="CA36" s="44">
        <v>339.98401311185643</v>
      </c>
      <c r="CB36" s="5">
        <v>1321.5934415441852</v>
      </c>
      <c r="CC36" s="44">
        <v>400.0307088252834</v>
      </c>
      <c r="CD36" s="44">
        <v>446.00198416940378</v>
      </c>
      <c r="CE36" s="44">
        <v>1458.8770879134704</v>
      </c>
      <c r="CF36" s="44">
        <v>1468.4012966956891</v>
      </c>
      <c r="CG36" s="44">
        <v>1058.8463790881869</v>
      </c>
      <c r="CH36" s="40">
        <v>-0.11108397676366313</v>
      </c>
      <c r="CI36" s="44">
        <v>1468.4012966956891</v>
      </c>
      <c r="CJ36" s="24">
        <v>1216.3315013283366</v>
      </c>
      <c r="CK36" s="44">
        <v>1394.997369119937</v>
      </c>
      <c r="CL36" s="44">
        <v>1065.2941449781783</v>
      </c>
      <c r="CM36" s="45">
        <v>5.8938324218822542</v>
      </c>
      <c r="CN36" s="45">
        <v>66.370502629683884</v>
      </c>
      <c r="CO36" s="45">
        <v>0.1325653067732083</v>
      </c>
      <c r="CP36" s="45">
        <v>18.204722030702932</v>
      </c>
      <c r="CQ36" s="45">
        <v>1.9836972312939694</v>
      </c>
      <c r="CR36" s="45">
        <v>68.129460827900331</v>
      </c>
      <c r="CS36" s="45">
        <v>-2.8657894528709535</v>
      </c>
      <c r="CT36" s="45">
        <v>4.8628198218562337</v>
      </c>
      <c r="CU36" s="45">
        <v>6.7566342539309385</v>
      </c>
      <c r="CV36" s="45">
        <v>163.57461264927051</v>
      </c>
      <c r="CW36" s="24"/>
      <c r="CX36" s="40">
        <v>53.110440895390546</v>
      </c>
      <c r="CY36" s="40">
        <v>53.975670970133152</v>
      </c>
      <c r="CZ36" s="40">
        <v>47.999964234701096</v>
      </c>
      <c r="DA36" s="40">
        <v>58.215523565299996</v>
      </c>
      <c r="DB36" s="40"/>
      <c r="DC36" s="40">
        <v>3.8006143224375681</v>
      </c>
      <c r="DD36" s="40">
        <v>1.3526160999218411</v>
      </c>
      <c r="DE36" s="40"/>
      <c r="DF36" s="40">
        <v>6.9365823579206509</v>
      </c>
      <c r="DG36" s="40">
        <v>5.7402956881685974</v>
      </c>
      <c r="DH36" s="40"/>
      <c r="DI36" s="40">
        <v>2.7934346289037744</v>
      </c>
      <c r="DJ36" s="40"/>
      <c r="DK36" s="40">
        <v>6.6276142798668891</v>
      </c>
      <c r="DL36" s="40">
        <v>6.3396800295098297</v>
      </c>
      <c r="DM36" s="40"/>
      <c r="DN36" s="40">
        <v>2.2316124866351026</v>
      </c>
      <c r="DO36" s="40">
        <v>1.4580709279980661</v>
      </c>
      <c r="DP36" s="40"/>
      <c r="DQ36" s="40">
        <v>17.721868163751488</v>
      </c>
      <c r="DR36" s="40"/>
    </row>
    <row r="37" spans="1:122" ht="10.5" customHeight="1">
      <c r="A37" s="14" t="s">
        <v>14</v>
      </c>
      <c r="B37" s="12">
        <v>23</v>
      </c>
      <c r="C37" s="13" t="s">
        <v>17</v>
      </c>
      <c r="D37" s="121">
        <v>1.5</v>
      </c>
      <c r="E37" s="139">
        <f t="shared" si="7"/>
        <v>1500</v>
      </c>
      <c r="F37" s="140">
        <v>1000</v>
      </c>
      <c r="G37" s="121">
        <v>45.3</v>
      </c>
      <c r="H37" s="121">
        <v>2.25</v>
      </c>
      <c r="I37" s="121">
        <v>16.489999999999998</v>
      </c>
      <c r="J37" s="121">
        <v>9.4700000000000006</v>
      </c>
      <c r="K37" s="121">
        <v>0.18</v>
      </c>
      <c r="L37" s="121">
        <v>6.08</v>
      </c>
      <c r="M37" s="121">
        <v>7.52</v>
      </c>
      <c r="N37" s="121">
        <v>1.7</v>
      </c>
      <c r="O37" s="121">
        <v>0.87</v>
      </c>
      <c r="P37" s="121">
        <v>0.26</v>
      </c>
      <c r="Q37" s="122">
        <f t="shared" si="1"/>
        <v>90.12</v>
      </c>
      <c r="R37" s="26"/>
      <c r="S37" s="26">
        <f t="shared" si="8"/>
        <v>50.266311584553925</v>
      </c>
      <c r="T37" s="26">
        <f t="shared" si="8"/>
        <v>2.4966711051930757</v>
      </c>
      <c r="U37" s="26">
        <f t="shared" si="8"/>
        <v>18.297825122059475</v>
      </c>
      <c r="V37" s="26">
        <f t="shared" si="8"/>
        <v>10.508211273857079</v>
      </c>
      <c r="W37" s="26">
        <f t="shared" si="8"/>
        <v>0.19973368841544609</v>
      </c>
      <c r="X37" s="26">
        <f t="shared" si="6"/>
        <v>6.7465601420328456</v>
      </c>
      <c r="Y37" s="26">
        <f t="shared" si="6"/>
        <v>8.3444296493564121</v>
      </c>
      <c r="Z37" s="26">
        <f t="shared" si="6"/>
        <v>1.8863737239236573</v>
      </c>
      <c r="AA37" s="26">
        <f t="shared" si="6"/>
        <v>0.96537949400798928</v>
      </c>
      <c r="AB37" s="26">
        <f t="shared" si="6"/>
        <v>0.28850421660008874</v>
      </c>
      <c r="AC37" s="26">
        <f t="shared" si="3"/>
        <v>99.999999999999986</v>
      </c>
      <c r="AD37" s="42">
        <v>0.51644206332422449</v>
      </c>
      <c r="AE37" s="42">
        <v>0.87378772187203413</v>
      </c>
      <c r="AF37" s="42">
        <v>0.53367838220272668</v>
      </c>
      <c r="AG37" s="43"/>
      <c r="AH37" s="12">
        <v>23</v>
      </c>
      <c r="AI37" s="122">
        <v>42.24</v>
      </c>
      <c r="AJ37" s="122">
        <v>2.17</v>
      </c>
      <c r="AK37" s="122">
        <v>13.72</v>
      </c>
      <c r="AL37" s="122"/>
      <c r="AM37" s="122">
        <v>8.8000000000000007</v>
      </c>
      <c r="AN37" s="122">
        <v>15.95</v>
      </c>
      <c r="AO37" s="122">
        <v>10.75</v>
      </c>
      <c r="AP37" s="122">
        <v>0.11</v>
      </c>
      <c r="AQ37" s="122">
        <v>2.74</v>
      </c>
      <c r="AR37" s="122">
        <v>1.06</v>
      </c>
      <c r="AS37" s="122">
        <v>0</v>
      </c>
      <c r="AT37" s="122">
        <v>0</v>
      </c>
      <c r="AU37" s="122">
        <v>0</v>
      </c>
      <c r="AV37" s="122">
        <f t="shared" si="4"/>
        <v>97.54</v>
      </c>
      <c r="AW37" s="26"/>
      <c r="AX37" s="42">
        <v>6.0761489368853114</v>
      </c>
      <c r="AY37" s="42">
        <v>1.9238510631146886</v>
      </c>
      <c r="AZ37" s="42">
        <v>0</v>
      </c>
      <c r="BA37" s="42">
        <v>8</v>
      </c>
      <c r="BB37" s="42">
        <v>0.40200906665526048</v>
      </c>
      <c r="BC37" s="42">
        <v>0.23480669435308427</v>
      </c>
      <c r="BD37" s="42">
        <v>0</v>
      </c>
      <c r="BE37" s="42">
        <v>0.52323289012372243</v>
      </c>
      <c r="BF37" s="42">
        <v>3.4196551645689959</v>
      </c>
      <c r="BG37" s="42">
        <v>0.42029618429893745</v>
      </c>
      <c r="BH37" s="42">
        <v>0</v>
      </c>
      <c r="BI37" s="42">
        <v>5</v>
      </c>
      <c r="BJ37" s="42">
        <v>0</v>
      </c>
      <c r="BK37" s="42">
        <v>0.11511695647954623</v>
      </c>
      <c r="BL37" s="42">
        <v>1.3400960470118141E-2</v>
      </c>
      <c r="BM37" s="42">
        <v>1.6566657144524779</v>
      </c>
      <c r="BN37" s="42">
        <v>0.21481636859785769</v>
      </c>
      <c r="BO37" s="42">
        <v>2</v>
      </c>
      <c r="BP37" s="42">
        <v>0.54931920575518445</v>
      </c>
      <c r="BQ37" s="42">
        <v>0.19449288047221452</v>
      </c>
      <c r="BR37" s="42">
        <v>0.74381208622739892</v>
      </c>
      <c r="BS37" s="24" t="s">
        <v>622</v>
      </c>
      <c r="BT37" s="24" t="s">
        <v>624</v>
      </c>
      <c r="BU37" s="40">
        <v>0.76360544217687065</v>
      </c>
      <c r="BV37" s="42">
        <v>0.30951487304268105</v>
      </c>
      <c r="BW37" s="40">
        <v>0.35422204420493036</v>
      </c>
      <c r="BX37" s="40" t="str">
        <f t="shared" si="5"/>
        <v>Equilibrium</v>
      </c>
      <c r="BY37" s="40"/>
      <c r="BZ37" s="44">
        <v>999.06300364929916</v>
      </c>
      <c r="CA37" s="44">
        <v>527.01331917643756</v>
      </c>
      <c r="CB37" s="5">
        <v>1411.4801594568371</v>
      </c>
      <c r="CC37" s="44">
        <v>583.9092623515379</v>
      </c>
      <c r="CD37" s="44">
        <v>545.07004551427053</v>
      </c>
      <c r="CE37" s="44">
        <v>1364.8787089811824</v>
      </c>
      <c r="CF37" s="44">
        <v>1416.9980136502215</v>
      </c>
      <c r="CG37" s="44">
        <v>780.96944662964449</v>
      </c>
      <c r="CH37" s="40">
        <v>-3.9092679811438555E-3</v>
      </c>
      <c r="CI37" s="44">
        <v>1416.9980136502215</v>
      </c>
      <c r="CJ37" s="24">
        <v>1311.2850773718542</v>
      </c>
      <c r="CK37" s="44">
        <v>1414.2390865535294</v>
      </c>
      <c r="CL37" s="44">
        <v>1045.7985704455646</v>
      </c>
      <c r="CM37" s="45">
        <v>5.2693405879626285</v>
      </c>
      <c r="CN37" s="45">
        <v>62.191526437102326</v>
      </c>
      <c r="CO37" s="45">
        <v>0.33259543623237992</v>
      </c>
      <c r="CP37" s="45">
        <v>19.13923758073868</v>
      </c>
      <c r="CQ37" s="45">
        <v>2.9452086310506482</v>
      </c>
      <c r="CR37" s="45">
        <v>90.027756758453648</v>
      </c>
      <c r="CS37" s="45">
        <v>1.8797239068310496</v>
      </c>
      <c r="CT37" s="45">
        <v>3.2013365522064849</v>
      </c>
      <c r="CU37" s="45">
        <v>8.2536904421536263</v>
      </c>
      <c r="CV37" s="45">
        <v>187.97107574476888</v>
      </c>
      <c r="CW37" s="24"/>
      <c r="CX37" s="40">
        <v>52.033943976790425</v>
      </c>
      <c r="CY37" s="40">
        <v>51.269077241250287</v>
      </c>
      <c r="CZ37" s="40">
        <v>45.034740332025891</v>
      </c>
      <c r="DA37" s="40">
        <v>55.177780657933283</v>
      </c>
      <c r="DB37" s="40"/>
      <c r="DC37" s="40">
        <v>3.8562454736841327</v>
      </c>
      <c r="DD37" s="40">
        <v>1.4275909811450458</v>
      </c>
      <c r="DE37" s="40"/>
      <c r="DF37" s="40">
        <v>8.7071566736931594</v>
      </c>
      <c r="DG37" s="40">
        <v>7.3046890271508804</v>
      </c>
      <c r="DH37" s="40"/>
      <c r="DI37" s="40">
        <v>4.0635061338132639</v>
      </c>
      <c r="DJ37" s="40"/>
      <c r="DK37" s="40">
        <v>7.2385174318029453</v>
      </c>
      <c r="DL37" s="40">
        <v>8.451069388598647</v>
      </c>
      <c r="DM37" s="40"/>
      <c r="DN37" s="40">
        <v>1.3420731799869841</v>
      </c>
      <c r="DO37" s="40">
        <v>1.1374893161070938</v>
      </c>
      <c r="DP37" s="40"/>
      <c r="DQ37" s="40">
        <v>18.510074623214997</v>
      </c>
      <c r="DR37" s="40"/>
    </row>
    <row r="38" spans="1:122" ht="10.5" customHeight="1">
      <c r="A38" s="14" t="s">
        <v>14</v>
      </c>
      <c r="B38" s="12">
        <v>25</v>
      </c>
      <c r="C38" s="13" t="s">
        <v>18</v>
      </c>
      <c r="D38" s="121">
        <v>2.2000000000000002</v>
      </c>
      <c r="E38" s="139">
        <f t="shared" si="7"/>
        <v>2200</v>
      </c>
      <c r="F38" s="140">
        <v>1000</v>
      </c>
      <c r="G38" s="121">
        <v>47.07</v>
      </c>
      <c r="H38" s="121">
        <v>1.65</v>
      </c>
      <c r="I38" s="121">
        <v>16.37</v>
      </c>
      <c r="J38" s="121">
        <v>8.4600000000000009</v>
      </c>
      <c r="K38" s="121">
        <v>0.18</v>
      </c>
      <c r="L38" s="121">
        <v>3.29</v>
      </c>
      <c r="M38" s="121">
        <v>7.14</v>
      </c>
      <c r="N38" s="121">
        <v>1.35</v>
      </c>
      <c r="O38" s="121">
        <v>0.77</v>
      </c>
      <c r="P38" s="121">
        <v>0.51</v>
      </c>
      <c r="Q38" s="122">
        <f t="shared" si="1"/>
        <v>86.79000000000002</v>
      </c>
      <c r="R38" s="26"/>
      <c r="S38" s="26">
        <f t="shared" si="8"/>
        <v>54.234358797096426</v>
      </c>
      <c r="T38" s="26">
        <f t="shared" si="8"/>
        <v>1.901140684410646</v>
      </c>
      <c r="U38" s="26">
        <f t="shared" si="8"/>
        <v>18.861620002304409</v>
      </c>
      <c r="V38" s="26">
        <f t="shared" si="8"/>
        <v>9.7476667818873128</v>
      </c>
      <c r="W38" s="26">
        <f t="shared" si="8"/>
        <v>0.20739716557207047</v>
      </c>
      <c r="X38" s="26">
        <f t="shared" si="6"/>
        <v>3.7907593040672878</v>
      </c>
      <c r="Y38" s="26">
        <f t="shared" si="6"/>
        <v>8.2267542343587952</v>
      </c>
      <c r="Z38" s="26">
        <f t="shared" si="6"/>
        <v>1.5554787417905285</v>
      </c>
      <c r="AA38" s="26">
        <f t="shared" si="6"/>
        <v>0.8871989860583015</v>
      </c>
      <c r="AB38" s="26">
        <f t="shared" si="6"/>
        <v>0.58762530245419964</v>
      </c>
      <c r="AC38" s="26">
        <f t="shared" si="3"/>
        <v>100</v>
      </c>
      <c r="AD38" s="42">
        <v>0.55426169907146172</v>
      </c>
      <c r="AE38" s="42">
        <v>1.4425603904310669</v>
      </c>
      <c r="AF38" s="42">
        <v>0.40940645886078525</v>
      </c>
      <c r="AG38" s="43"/>
      <c r="AH38" s="12">
        <v>25</v>
      </c>
      <c r="AI38" s="122">
        <v>41.6</v>
      </c>
      <c r="AJ38" s="122">
        <v>1.66</v>
      </c>
      <c r="AK38" s="122">
        <v>14.54</v>
      </c>
      <c r="AL38" s="122"/>
      <c r="AM38" s="122">
        <v>11.94</v>
      </c>
      <c r="AN38" s="122">
        <v>13.59</v>
      </c>
      <c r="AO38" s="122">
        <v>10.11</v>
      </c>
      <c r="AP38" s="122">
        <v>0.15</v>
      </c>
      <c r="AQ38" s="122">
        <v>2.77</v>
      </c>
      <c r="AR38" s="122">
        <v>1.08</v>
      </c>
      <c r="AS38" s="122">
        <v>0</v>
      </c>
      <c r="AT38" s="122">
        <v>0</v>
      </c>
      <c r="AU38" s="122">
        <v>0</v>
      </c>
      <c r="AV38" s="122">
        <f t="shared" si="4"/>
        <v>97.44</v>
      </c>
      <c r="AW38" s="26"/>
      <c r="AX38" s="42">
        <v>6.0392618695466513</v>
      </c>
      <c r="AY38" s="42">
        <v>1.9607381304533487</v>
      </c>
      <c r="AZ38" s="42">
        <v>0</v>
      </c>
      <c r="BA38" s="42">
        <v>8</v>
      </c>
      <c r="BB38" s="42">
        <v>0.52685826575458394</v>
      </c>
      <c r="BC38" s="42">
        <v>0.18127789875588765</v>
      </c>
      <c r="BD38" s="42">
        <v>0</v>
      </c>
      <c r="BE38" s="42">
        <v>0.71339911947679724</v>
      </c>
      <c r="BF38" s="42">
        <v>2.9405401491403822</v>
      </c>
      <c r="BG38" s="42">
        <v>0.637924566872349</v>
      </c>
      <c r="BH38" s="42">
        <v>0</v>
      </c>
      <c r="BI38" s="42">
        <v>5</v>
      </c>
      <c r="BJ38" s="42">
        <v>0</v>
      </c>
      <c r="BK38" s="42">
        <v>9.8310619279618594E-2</v>
      </c>
      <c r="BL38" s="42">
        <v>1.8442531326701605E-2</v>
      </c>
      <c r="BM38" s="42">
        <v>1.5724020651589281</v>
      </c>
      <c r="BN38" s="42">
        <v>0.3108447842347517</v>
      </c>
      <c r="BO38" s="42">
        <v>2</v>
      </c>
      <c r="BP38" s="42">
        <v>0.46878003219573983</v>
      </c>
      <c r="BQ38" s="42">
        <v>0.19998969974919648</v>
      </c>
      <c r="BR38" s="42">
        <v>0.66876973194493627</v>
      </c>
      <c r="BS38" s="24" t="s">
        <v>622</v>
      </c>
      <c r="BT38" s="24" t="s">
        <v>624</v>
      </c>
      <c r="BU38" s="40">
        <v>0.66980029596455015</v>
      </c>
      <c r="BV38" s="42">
        <v>0.49288364578623389</v>
      </c>
      <c r="BW38" s="40">
        <v>0.3416727986264409</v>
      </c>
      <c r="BX38" s="40" t="str">
        <f t="shared" si="5"/>
        <v>Equilibrium</v>
      </c>
      <c r="BY38" s="40"/>
      <c r="BZ38" s="44">
        <v>986.46009436170152</v>
      </c>
      <c r="CA38" s="44">
        <v>665.62565884103253</v>
      </c>
      <c r="CB38" s="5">
        <v>1834.0487909320823</v>
      </c>
      <c r="CC38" s="44">
        <v>672.13015799683046</v>
      </c>
      <c r="CD38" s="44">
        <v>577.9196343321189</v>
      </c>
      <c r="CE38" s="44">
        <v>1521.714018929559</v>
      </c>
      <c r="CF38" s="44">
        <v>1727.916262685749</v>
      </c>
      <c r="CG38" s="44">
        <v>849.5838609327285</v>
      </c>
      <c r="CH38" s="40">
        <v>5.7867887032817533E-2</v>
      </c>
      <c r="CI38" s="44">
        <v>1727.916262685749</v>
      </c>
      <c r="CJ38" s="24">
        <v>1737.0283970385076</v>
      </c>
      <c r="CK38" s="44">
        <v>1780.9825268089157</v>
      </c>
      <c r="CL38" s="44">
        <v>1031.243174124299</v>
      </c>
      <c r="CM38" s="45">
        <v>4.682773824438625</v>
      </c>
      <c r="CN38" s="45">
        <v>63.182806672076666</v>
      </c>
      <c r="CO38" s="45">
        <v>0.27423959097833622</v>
      </c>
      <c r="CP38" s="45">
        <v>19.232385739231951</v>
      </c>
      <c r="CQ38" s="45">
        <v>2.5352498986415521</v>
      </c>
      <c r="CR38" s="45">
        <v>8944.7416517931688</v>
      </c>
      <c r="CS38" s="45">
        <v>2.2977699596221735</v>
      </c>
      <c r="CT38" s="45">
        <v>3.0194971855212223</v>
      </c>
      <c r="CU38" s="45">
        <v>10.290332201410413</v>
      </c>
      <c r="CV38" s="45">
        <v>9045.5739330406504</v>
      </c>
      <c r="CW38" s="24"/>
      <c r="CX38" s="40">
        <v>53.871461483154341</v>
      </c>
      <c r="CY38" s="40">
        <v>53.909671055874512</v>
      </c>
      <c r="CZ38" s="40">
        <v>47.488737242628048</v>
      </c>
      <c r="DA38" s="40">
        <v>57.586266556205857</v>
      </c>
      <c r="DB38" s="40"/>
      <c r="DC38" s="40">
        <v>2.6089810368529811</v>
      </c>
      <c r="DD38" s="40">
        <v>0.96886986369388928</v>
      </c>
      <c r="DE38" s="40"/>
      <c r="DF38" s="40">
        <v>8.988479890939935</v>
      </c>
      <c r="DG38" s="40">
        <v>7.4139463691078165</v>
      </c>
      <c r="DH38" s="40"/>
      <c r="DI38" s="40">
        <v>2.7908932091805725</v>
      </c>
      <c r="DJ38" s="40"/>
      <c r="DK38" s="40">
        <v>6.1656001603413735</v>
      </c>
      <c r="DL38" s="40">
        <v>7.5220603451642392</v>
      </c>
      <c r="DM38" s="40"/>
      <c r="DN38" s="40">
        <v>1.4222954701648942</v>
      </c>
      <c r="DO38" s="40">
        <v>1.0381633796253529</v>
      </c>
      <c r="DP38" s="40"/>
      <c r="DQ38" s="40">
        <v>18.863635985355895</v>
      </c>
      <c r="DR38" s="40"/>
    </row>
    <row r="39" spans="1:122" ht="10.5" customHeight="1">
      <c r="A39" s="17" t="s">
        <v>94</v>
      </c>
      <c r="B39" s="16" t="s">
        <v>101</v>
      </c>
      <c r="C39" s="17" t="s">
        <v>95</v>
      </c>
      <c r="D39" s="123">
        <v>0.15000000596046401</v>
      </c>
      <c r="E39" s="139">
        <f t="shared" si="7"/>
        <v>150.00000596046399</v>
      </c>
      <c r="F39" s="141">
        <v>850</v>
      </c>
      <c r="G39" s="123">
        <v>69.300003051757798</v>
      </c>
      <c r="H39" s="123">
        <v>0.34000000357627902</v>
      </c>
      <c r="I39" s="123">
        <v>13.75</v>
      </c>
      <c r="J39" s="123">
        <v>1.95000004768372</v>
      </c>
      <c r="K39" s="123">
        <v>3.9999999105930301E-2</v>
      </c>
      <c r="L39" s="123">
        <v>0.43000000715255698</v>
      </c>
      <c r="M39" s="123">
        <v>1.87000000476837</v>
      </c>
      <c r="N39" s="123">
        <v>4.7199997901916504</v>
      </c>
      <c r="O39" s="123">
        <v>2.0599999427795401</v>
      </c>
      <c r="P39" s="123"/>
      <c r="Q39" s="122">
        <f t="shared" si="1"/>
        <v>94.460002847015843</v>
      </c>
      <c r="R39" s="26"/>
      <c r="S39" s="26">
        <f t="shared" si="8"/>
        <v>73.364388061679065</v>
      </c>
      <c r="T39" s="26">
        <f t="shared" si="8"/>
        <v>0.35994070858427912</v>
      </c>
      <c r="U39" s="26">
        <f t="shared" si="8"/>
        <v>14.556425561694111</v>
      </c>
      <c r="V39" s="26">
        <f t="shared" si="8"/>
        <v>2.0643658574114938</v>
      </c>
      <c r="W39" s="26">
        <f t="shared" si="8"/>
        <v>4.2345964323876759E-2</v>
      </c>
      <c r="X39" s="26">
        <f t="shared" si="6"/>
        <v>0.45521913422866417</v>
      </c>
      <c r="Y39" s="26">
        <f t="shared" si="6"/>
        <v>1.97967388143843</v>
      </c>
      <c r="Z39" s="26">
        <f t="shared" si="6"/>
        <v>4.9968236797917518</v>
      </c>
      <c r="AA39" s="26">
        <f t="shared" si="6"/>
        <v>2.1808171508483278</v>
      </c>
      <c r="AB39" s="26">
        <f t="shared" si="6"/>
        <v>0</v>
      </c>
      <c r="AC39" s="26">
        <f t="shared" si="3"/>
        <v>99.999999999999986</v>
      </c>
      <c r="AD39" s="42">
        <v>0.79606783822031391</v>
      </c>
      <c r="AE39" s="42">
        <v>2.5440503208467979</v>
      </c>
      <c r="AF39" s="42">
        <v>0.28216303648901492</v>
      </c>
      <c r="AG39" s="43"/>
      <c r="AH39" s="16" t="s">
        <v>101</v>
      </c>
      <c r="AI39" s="122">
        <v>43.5</v>
      </c>
      <c r="AJ39" s="122">
        <v>2.4300000667571999</v>
      </c>
      <c r="AK39" s="122">
        <v>11.170000076293899</v>
      </c>
      <c r="AL39" s="122"/>
      <c r="AM39" s="122">
        <v>15.199999809265099</v>
      </c>
      <c r="AN39" s="122">
        <v>12.680000305175801</v>
      </c>
      <c r="AO39" s="122">
        <v>10.75</v>
      </c>
      <c r="AP39" s="122">
        <v>0.18999999761581399</v>
      </c>
      <c r="AQ39" s="122">
        <v>2.1400001049041801</v>
      </c>
      <c r="AR39" s="122">
        <v>0.31000000238418601</v>
      </c>
      <c r="AS39" s="122">
        <v>0</v>
      </c>
      <c r="AT39" s="122">
        <v>0</v>
      </c>
      <c r="AU39" s="122">
        <v>0</v>
      </c>
      <c r="AV39" s="122">
        <f t="shared" si="4"/>
        <v>98.370000362396169</v>
      </c>
      <c r="AW39" s="26"/>
      <c r="AX39" s="42">
        <v>6.2873613436444105</v>
      </c>
      <c r="AY39" s="42">
        <v>1.7126386563555895</v>
      </c>
      <c r="AZ39" s="42">
        <v>0</v>
      </c>
      <c r="BA39" s="42">
        <v>8</v>
      </c>
      <c r="BB39" s="42">
        <v>0.19000440332655799</v>
      </c>
      <c r="BC39" s="42">
        <v>0.26419931588996942</v>
      </c>
      <c r="BD39" s="42">
        <v>0</v>
      </c>
      <c r="BE39" s="42">
        <v>0.91546452160857683</v>
      </c>
      <c r="BF39" s="42">
        <v>2.7315902473475351</v>
      </c>
      <c r="BG39" s="42">
        <v>0.89874151182736028</v>
      </c>
      <c r="BH39" s="42">
        <v>0</v>
      </c>
      <c r="BI39" s="42">
        <v>5</v>
      </c>
      <c r="BJ39" s="42">
        <v>0</v>
      </c>
      <c r="BK39" s="42">
        <v>2.3120498303970782E-2</v>
      </c>
      <c r="BL39" s="42">
        <v>2.3257953559380311E-2</v>
      </c>
      <c r="BM39" s="42">
        <v>1.6645986839023805</v>
      </c>
      <c r="BN39" s="42">
        <v>0.28902286423426848</v>
      </c>
      <c r="BO39" s="42">
        <v>2</v>
      </c>
      <c r="BP39" s="42">
        <v>0.31064159935988478</v>
      </c>
      <c r="BQ39" s="42">
        <v>5.7152364514906455E-2</v>
      </c>
      <c r="BR39" s="42">
        <v>0.36779396387479124</v>
      </c>
      <c r="BS39" s="24" t="s">
        <v>622</v>
      </c>
      <c r="BT39" s="24" t="s">
        <v>332</v>
      </c>
      <c r="BU39" s="40">
        <v>0.59786386564325211</v>
      </c>
      <c r="BV39" s="42">
        <v>0.6724869432253674</v>
      </c>
      <c r="BW39" s="40">
        <v>0.26433712325372843</v>
      </c>
      <c r="BX39" s="40" t="str">
        <f t="shared" si="5"/>
        <v>Equilibrium</v>
      </c>
      <c r="BY39" s="40"/>
      <c r="BZ39" s="44">
        <v>907.5081581749439</v>
      </c>
      <c r="CA39" s="44">
        <v>293.44401533131798</v>
      </c>
      <c r="CB39" s="5">
        <v>312.07507797820779</v>
      </c>
      <c r="CC39" s="44">
        <v>284.13540968043975</v>
      </c>
      <c r="CD39" s="44">
        <v>303.38233851711846</v>
      </c>
      <c r="CE39" s="44">
        <v>122.49552166079415</v>
      </c>
      <c r="CF39" s="44">
        <v>429.32330676262222</v>
      </c>
      <c r="CG39" s="44">
        <v>-161.63988801964558</v>
      </c>
      <c r="CH39" s="40">
        <v>-0.37570519742881192</v>
      </c>
      <c r="CI39" s="44">
        <v>284.13540968043975</v>
      </c>
      <c r="CJ39" s="24">
        <v>216.7612867712615</v>
      </c>
      <c r="CK39" s="44">
        <v>298.10524382932374</v>
      </c>
      <c r="CL39" s="44">
        <v>904.35595551139386</v>
      </c>
      <c r="CM39" s="45">
        <v>-0.35585446392010567</v>
      </c>
      <c r="CN39" s="45">
        <v>66.595455539717264</v>
      </c>
      <c r="CO39" s="45">
        <v>0.43688414007617177</v>
      </c>
      <c r="CP39" s="45">
        <v>16.59689184711188</v>
      </c>
      <c r="CQ39" s="45">
        <v>4.1908649944395906</v>
      </c>
      <c r="CR39" s="45">
        <v>1.0866186000736526</v>
      </c>
      <c r="CS39" s="45">
        <v>4.1820217298545845</v>
      </c>
      <c r="CT39" s="45">
        <v>1.7139474334650677</v>
      </c>
      <c r="CU39" s="45">
        <v>5.8384658049501166</v>
      </c>
      <c r="CV39" s="45">
        <v>100.64115008968832</v>
      </c>
      <c r="CW39" s="24"/>
      <c r="CX39" s="40">
        <v>68.719467472717724</v>
      </c>
      <c r="CY39" s="40">
        <v>68.866261016479868</v>
      </c>
      <c r="CZ39" s="40">
        <v>55.639994613928607</v>
      </c>
      <c r="DA39" s="40">
        <v>65.825693710918713</v>
      </c>
      <c r="DB39" s="40"/>
      <c r="DC39" s="40">
        <v>1.2575578829467842</v>
      </c>
      <c r="DD39" s="40">
        <v>0.42064615461551308</v>
      </c>
      <c r="DE39" s="40"/>
      <c r="DF39" s="40">
        <v>3.4193084969505216</v>
      </c>
      <c r="DG39" s="40">
        <v>3.6120873204696045</v>
      </c>
      <c r="DH39" s="40"/>
      <c r="DI39" s="40">
        <v>0.78377087297306181</v>
      </c>
      <c r="DJ39" s="40"/>
      <c r="DK39" s="40">
        <v>4.4171748257570389</v>
      </c>
      <c r="DL39" s="40">
        <v>3.1284775401147433</v>
      </c>
      <c r="DM39" s="40"/>
      <c r="DN39" s="40">
        <v>2.3532159716171823</v>
      </c>
      <c r="DO39" s="40">
        <v>2.6276693757215606</v>
      </c>
      <c r="DP39" s="40"/>
      <c r="DQ39" s="40">
        <v>16.597925947105381</v>
      </c>
      <c r="DR39" s="40"/>
    </row>
    <row r="40" spans="1:122" ht="10.5" customHeight="1">
      <c r="A40" s="17" t="s">
        <v>94</v>
      </c>
      <c r="B40" s="16" t="s">
        <v>100</v>
      </c>
      <c r="C40" s="17" t="s">
        <v>95</v>
      </c>
      <c r="D40" s="123">
        <v>0.15000000596046401</v>
      </c>
      <c r="E40" s="139">
        <f t="shared" si="7"/>
        <v>150.00000596046399</v>
      </c>
      <c r="F40" s="141">
        <v>850</v>
      </c>
      <c r="G40" s="123">
        <v>68.949996948242202</v>
      </c>
      <c r="H40" s="123">
        <v>0.28000000119209301</v>
      </c>
      <c r="I40" s="123">
        <v>13.710000038146999</v>
      </c>
      <c r="J40" s="123">
        <v>1.5900000333786</v>
      </c>
      <c r="K40" s="123">
        <v>1.9999999552965199E-2</v>
      </c>
      <c r="L40" s="123">
        <v>0.40000000596046498</v>
      </c>
      <c r="M40" s="123">
        <v>1.9099999666214</v>
      </c>
      <c r="N40" s="123">
        <v>4.78999996185303</v>
      </c>
      <c r="O40" s="123">
        <v>2.1300001144409202</v>
      </c>
      <c r="P40" s="123"/>
      <c r="Q40" s="122">
        <f t="shared" si="1"/>
        <v>93.779997069388671</v>
      </c>
      <c r="R40" s="26"/>
      <c r="S40" s="26">
        <f t="shared" si="8"/>
        <v>73.523138305523162</v>
      </c>
      <c r="T40" s="26">
        <f t="shared" si="8"/>
        <v>0.29857113450847994</v>
      </c>
      <c r="U40" s="26">
        <f t="shared" si="8"/>
        <v>14.619322314547361</v>
      </c>
      <c r="V40" s="26">
        <f t="shared" si="8"/>
        <v>1.6954575421900948</v>
      </c>
      <c r="W40" s="26">
        <f t="shared" si="8"/>
        <v>2.1326509040266887E-2</v>
      </c>
      <c r="X40" s="26">
        <f t="shared" si="6"/>
        <v>0.42653019669482539</v>
      </c>
      <c r="Y40" s="26">
        <f t="shared" si="6"/>
        <v>2.0366816232764156</v>
      </c>
      <c r="Z40" s="26">
        <f t="shared" si="6"/>
        <v>5.1076989886327953</v>
      </c>
      <c r="AA40" s="26">
        <f t="shared" si="6"/>
        <v>2.2712733855866021</v>
      </c>
      <c r="AB40" s="26">
        <f t="shared" si="6"/>
        <v>0</v>
      </c>
      <c r="AC40" s="26">
        <f t="shared" si="3"/>
        <v>100</v>
      </c>
      <c r="AD40" s="42">
        <v>0.79905480709070709</v>
      </c>
      <c r="AE40" s="42">
        <v>2.2299579504588531</v>
      </c>
      <c r="AF40" s="42">
        <v>0.30960155374714349</v>
      </c>
      <c r="AG40" s="43"/>
      <c r="AH40" s="16" t="s">
        <v>100</v>
      </c>
      <c r="AI40" s="122">
        <v>43.209999084472699</v>
      </c>
      <c r="AJ40" s="122">
        <v>2.8800001144409202</v>
      </c>
      <c r="AK40" s="122">
        <v>12.189999580383301</v>
      </c>
      <c r="AL40" s="122"/>
      <c r="AM40" s="122">
        <v>11.8599996566772</v>
      </c>
      <c r="AN40" s="122">
        <v>14.039999961853001</v>
      </c>
      <c r="AO40" s="122">
        <v>11.2399997711182</v>
      </c>
      <c r="AP40" s="122">
        <v>0.129999995231628</v>
      </c>
      <c r="AQ40" s="122">
        <v>2.5699999332428001</v>
      </c>
      <c r="AR40" s="122">
        <v>0.28999999165535001</v>
      </c>
      <c r="AS40" s="122">
        <v>0</v>
      </c>
      <c r="AT40" s="122">
        <v>0</v>
      </c>
      <c r="AU40" s="122">
        <v>0</v>
      </c>
      <c r="AV40" s="122">
        <f t="shared" si="4"/>
        <v>98.409998089075089</v>
      </c>
      <c r="AW40" s="26"/>
      <c r="AX40" s="42">
        <v>6.1953590027721086</v>
      </c>
      <c r="AY40" s="42">
        <v>1.8046409972278914</v>
      </c>
      <c r="AZ40" s="42">
        <v>0</v>
      </c>
      <c r="BA40" s="42">
        <v>8</v>
      </c>
      <c r="BB40" s="42">
        <v>0.25509183928803969</v>
      </c>
      <c r="BC40" s="42">
        <v>0.31061395610936798</v>
      </c>
      <c r="BD40" s="42">
        <v>0</v>
      </c>
      <c r="BE40" s="42">
        <v>0.70006206472352517</v>
      </c>
      <c r="BF40" s="42">
        <v>3.0003122340247761</v>
      </c>
      <c r="BG40" s="42">
        <v>0.72203911667263565</v>
      </c>
      <c r="BH40" s="42">
        <v>1.1880789181655693E-2</v>
      </c>
      <c r="BI40" s="42">
        <v>5</v>
      </c>
      <c r="BJ40" s="42">
        <v>0</v>
      </c>
      <c r="BK40" s="42">
        <v>0</v>
      </c>
      <c r="BL40" s="42">
        <v>3.9049272357124624E-3</v>
      </c>
      <c r="BM40" s="42">
        <v>1.7265153418114092</v>
      </c>
      <c r="BN40" s="42">
        <v>0.26957973095287824</v>
      </c>
      <c r="BO40" s="42">
        <v>2</v>
      </c>
      <c r="BP40" s="42">
        <v>0.4448025717407641</v>
      </c>
      <c r="BQ40" s="42">
        <v>5.3036340209697566E-2</v>
      </c>
      <c r="BR40" s="42">
        <v>0.49783891195046165</v>
      </c>
      <c r="BS40" s="24" t="s">
        <v>622</v>
      </c>
      <c r="BT40" s="24" t="s">
        <v>332</v>
      </c>
      <c r="BU40" s="40">
        <v>0.67843323366438324</v>
      </c>
      <c r="BV40" s="42">
        <v>0.47388952386884459</v>
      </c>
      <c r="BW40" s="40">
        <v>0.21251052010704213</v>
      </c>
      <c r="BX40" s="40" t="str">
        <f t="shared" si="5"/>
        <v>Equilibrium</v>
      </c>
      <c r="BY40" s="40"/>
      <c r="BZ40" s="44">
        <v>954.70236906247737</v>
      </c>
      <c r="CA40" s="44">
        <v>371.07547366298871</v>
      </c>
      <c r="CB40" s="5">
        <v>454.11921906708858</v>
      </c>
      <c r="CC40" s="44">
        <v>361.13120909392529</v>
      </c>
      <c r="CD40" s="44">
        <v>371.31025434444138</v>
      </c>
      <c r="CE40" s="44">
        <v>546.87042989938141</v>
      </c>
      <c r="CF40" s="44">
        <v>745.76838278927789</v>
      </c>
      <c r="CG40" s="44">
        <v>185.73922080545611</v>
      </c>
      <c r="CH40" s="40">
        <v>-0.6422303912204671</v>
      </c>
      <c r="CI40" s="44">
        <v>371.31025434444138</v>
      </c>
      <c r="CJ40" s="24">
        <v>364.15144682125333</v>
      </c>
      <c r="CK40" s="44">
        <v>412.71473670576495</v>
      </c>
      <c r="CL40" s="44">
        <v>958.63423040165242</v>
      </c>
      <c r="CM40" s="45">
        <v>0.95746658185273603</v>
      </c>
      <c r="CN40" s="45">
        <v>62.310964576428937</v>
      </c>
      <c r="CO40" s="45">
        <v>0.58917886167098976</v>
      </c>
      <c r="CP40" s="45">
        <v>17.73613292855563</v>
      </c>
      <c r="CQ40" s="45">
        <v>5.7855230775715132</v>
      </c>
      <c r="CR40" s="45">
        <v>1.7095022601659466</v>
      </c>
      <c r="CS40" s="45">
        <v>4.8340312981496609</v>
      </c>
      <c r="CT40" s="45">
        <v>1.3743955884822845</v>
      </c>
      <c r="CU40" s="45">
        <v>5.6749703299511944</v>
      </c>
      <c r="CV40" s="45">
        <v>100.01469892097616</v>
      </c>
      <c r="CW40" s="24"/>
      <c r="CX40" s="40">
        <v>63.51052160462573</v>
      </c>
      <c r="CY40" s="40">
        <v>62.710734916587619</v>
      </c>
      <c r="CZ40" s="40">
        <v>51.267822511087516</v>
      </c>
      <c r="DA40" s="40">
        <v>61.433347949238723</v>
      </c>
      <c r="DB40" s="40"/>
      <c r="DC40" s="40">
        <v>2.0130367866826924</v>
      </c>
      <c r="DD40" s="40">
        <v>0.70686364134912172</v>
      </c>
      <c r="DE40" s="40"/>
      <c r="DF40" s="40">
        <v>4.2250593488378714</v>
      </c>
      <c r="DG40" s="40">
        <v>4.4491491115596551</v>
      </c>
      <c r="DH40" s="40"/>
      <c r="DI40" s="40">
        <v>1.5000880329324997</v>
      </c>
      <c r="DJ40" s="40"/>
      <c r="DK40" s="40">
        <v>5.3809804709954161</v>
      </c>
      <c r="DL40" s="40">
        <v>4.5559985282854383</v>
      </c>
      <c r="DM40" s="40"/>
      <c r="DN40" s="40">
        <v>1.9260296770493146</v>
      </c>
      <c r="DO40" s="40">
        <v>2.3772778285316676</v>
      </c>
      <c r="DP40" s="40"/>
      <c r="DQ40" s="40">
        <v>17.577293482960162</v>
      </c>
      <c r="DR40" s="40"/>
    </row>
    <row r="41" spans="1:122" ht="10.5" customHeight="1">
      <c r="A41" s="17" t="s">
        <v>94</v>
      </c>
      <c r="B41" s="16" t="s">
        <v>99</v>
      </c>
      <c r="C41" s="17" t="s">
        <v>98</v>
      </c>
      <c r="D41" s="123">
        <v>0.25</v>
      </c>
      <c r="E41" s="139">
        <f t="shared" si="7"/>
        <v>250</v>
      </c>
      <c r="F41" s="141">
        <v>850</v>
      </c>
      <c r="G41" s="123">
        <v>67.470001220703097</v>
      </c>
      <c r="H41" s="123">
        <v>0.28000000119209301</v>
      </c>
      <c r="I41" s="123">
        <v>14.6599998474121</v>
      </c>
      <c r="J41" s="123">
        <v>1.53999996185303</v>
      </c>
      <c r="K41" s="123">
        <v>5.0000000745058101E-2</v>
      </c>
      <c r="L41" s="123">
        <v>0.63999998569488503</v>
      </c>
      <c r="M41" s="123">
        <v>2.4500000476837198</v>
      </c>
      <c r="N41" s="123">
        <v>4.6700000762939498</v>
      </c>
      <c r="O41" s="123">
        <v>1.78999996185303</v>
      </c>
      <c r="P41" s="123"/>
      <c r="Q41" s="122">
        <f t="shared" si="1"/>
        <v>93.550001103430944</v>
      </c>
      <c r="R41" s="26"/>
      <c r="S41" s="26">
        <f t="shared" si="8"/>
        <v>72.121860422114565</v>
      </c>
      <c r="T41" s="26">
        <f t="shared" si="8"/>
        <v>0.29930518213732443</v>
      </c>
      <c r="U41" s="26">
        <f t="shared" si="8"/>
        <v>15.670763949220781</v>
      </c>
      <c r="V41" s="26">
        <f t="shared" si="8"/>
        <v>1.6461784539696285</v>
      </c>
      <c r="W41" s="26">
        <f t="shared" si="8"/>
        <v>5.344735452197056E-2</v>
      </c>
      <c r="X41" s="26">
        <f t="shared" si="6"/>
        <v>0.684126112395538</v>
      </c>
      <c r="Y41" s="26">
        <f t="shared" si="6"/>
        <v>2.6189203835229735</v>
      </c>
      <c r="Z41" s="26">
        <f t="shared" si="6"/>
        <v>4.9919829195198986</v>
      </c>
      <c r="AA41" s="26">
        <f t="shared" si="6"/>
        <v>1.9134152225973429</v>
      </c>
      <c r="AB41" s="26">
        <f t="shared" si="6"/>
        <v>0</v>
      </c>
      <c r="AC41" s="26">
        <f t="shared" si="3"/>
        <v>100.00000000000001</v>
      </c>
      <c r="AD41" s="42">
        <v>0.77868974204958785</v>
      </c>
      <c r="AE41" s="42">
        <v>1.3498959176414269</v>
      </c>
      <c r="AF41" s="42">
        <v>0.42555076269237174</v>
      </c>
      <c r="AG41" s="43"/>
      <c r="AH41" s="16" t="s">
        <v>99</v>
      </c>
      <c r="AI41" s="122">
        <v>45.650001525878899</v>
      </c>
      <c r="AJ41" s="122">
        <v>1.54999995231628</v>
      </c>
      <c r="AK41" s="122">
        <v>10.7799997329712</v>
      </c>
      <c r="AL41" s="122"/>
      <c r="AM41" s="122">
        <v>13.300000190734901</v>
      </c>
      <c r="AN41" s="122">
        <v>14.210000038146999</v>
      </c>
      <c r="AO41" s="122">
        <v>10.810000419616699</v>
      </c>
      <c r="AP41" s="122">
        <v>0.20999999344348899</v>
      </c>
      <c r="AQ41" s="122">
        <v>1.8899999856948899</v>
      </c>
      <c r="AR41" s="122">
        <v>0.270000010728836</v>
      </c>
      <c r="AS41" s="122">
        <v>0</v>
      </c>
      <c r="AT41" s="122">
        <v>0</v>
      </c>
      <c r="AU41" s="122">
        <v>0</v>
      </c>
      <c r="AV41" s="122">
        <f t="shared" si="4"/>
        <v>98.670001849532184</v>
      </c>
      <c r="AW41" s="26"/>
      <c r="AX41" s="42">
        <v>6.500318511781539</v>
      </c>
      <c r="AY41" s="42">
        <v>1.499681488218461</v>
      </c>
      <c r="AZ41" s="42">
        <v>0</v>
      </c>
      <c r="BA41" s="42">
        <v>8</v>
      </c>
      <c r="BB41" s="42">
        <v>0.30931437026131992</v>
      </c>
      <c r="BC41" s="42">
        <v>0.16602434109729386</v>
      </c>
      <c r="BD41" s="42">
        <v>0</v>
      </c>
      <c r="BE41" s="42">
        <v>0.78873367921632109</v>
      </c>
      <c r="BF41" s="42">
        <v>3.0158174229837016</v>
      </c>
      <c r="BG41" s="42">
        <v>0.72011018644136371</v>
      </c>
      <c r="BH41" s="42">
        <v>0</v>
      </c>
      <c r="BI41" s="42">
        <v>5</v>
      </c>
      <c r="BJ41" s="42">
        <v>0</v>
      </c>
      <c r="BK41" s="42">
        <v>7.4988043931274673E-2</v>
      </c>
      <c r="BL41" s="42">
        <v>2.5325140415324014E-2</v>
      </c>
      <c r="BM41" s="42">
        <v>1.6490790362670056</v>
      </c>
      <c r="BN41" s="42">
        <v>0.25060777938639567</v>
      </c>
      <c r="BO41" s="42">
        <v>2</v>
      </c>
      <c r="BP41" s="42">
        <v>0.27115247915309093</v>
      </c>
      <c r="BQ41" s="42">
        <v>4.9040056779547793E-2</v>
      </c>
      <c r="BR41" s="42">
        <v>0.32019253593263874</v>
      </c>
      <c r="BS41" s="24" t="s">
        <v>622</v>
      </c>
      <c r="BT41" s="24" t="s">
        <v>623</v>
      </c>
      <c r="BU41" s="40">
        <v>0.65566246575081932</v>
      </c>
      <c r="BV41" s="42">
        <v>0.52506988003214272</v>
      </c>
      <c r="BW41" s="40">
        <v>0.38897064075099835</v>
      </c>
      <c r="BX41" s="40" t="str">
        <f t="shared" si="5"/>
        <v>Equilibrium</v>
      </c>
      <c r="BY41" s="40"/>
      <c r="BZ41" s="44">
        <v>881.23628660452505</v>
      </c>
      <c r="CA41" s="44">
        <v>253.86950546759471</v>
      </c>
      <c r="CB41" s="5">
        <v>273.45174121903176</v>
      </c>
      <c r="CC41" s="44">
        <v>269.03551181185014</v>
      </c>
      <c r="CD41" s="44">
        <v>273.66997372524162</v>
      </c>
      <c r="CE41" s="44">
        <v>44.580818980237808</v>
      </c>
      <c r="CF41" s="44">
        <v>446.54274314643811</v>
      </c>
      <c r="CG41" s="44">
        <v>-224.45469283161233</v>
      </c>
      <c r="CH41" s="40">
        <v>-0.63298555407172341</v>
      </c>
      <c r="CI41" s="44">
        <v>269.03551181185014</v>
      </c>
      <c r="CJ41" s="24">
        <v>174.26581185064717</v>
      </c>
      <c r="CK41" s="44">
        <v>271.24362651544095</v>
      </c>
      <c r="CL41" s="44">
        <v>873.5851662241746</v>
      </c>
      <c r="CM41" s="45">
        <v>0.74658036592335497</v>
      </c>
      <c r="CN41" s="45">
        <v>70.413715160952805</v>
      </c>
      <c r="CO41" s="45">
        <v>0.32181973764035854</v>
      </c>
      <c r="CP41" s="45">
        <v>15.817896296730341</v>
      </c>
      <c r="CQ41" s="45">
        <v>2.5546083117428573</v>
      </c>
      <c r="CR41" s="45">
        <v>0.80207816144539712</v>
      </c>
      <c r="CS41" s="45">
        <v>3.6280167357397595</v>
      </c>
      <c r="CT41" s="45">
        <v>2.0369765565816893</v>
      </c>
      <c r="CU41" s="45">
        <v>6.5474306759584389</v>
      </c>
      <c r="CV41" s="45">
        <v>102.12254163679164</v>
      </c>
      <c r="CW41" s="24"/>
      <c r="CX41" s="40">
        <v>70.963052582402966</v>
      </c>
      <c r="CY41" s="40">
        <v>70.695021117836376</v>
      </c>
      <c r="CZ41" s="40">
        <v>59.084258313222399</v>
      </c>
      <c r="DA41" s="40">
        <v>69.371704224672058</v>
      </c>
      <c r="DB41" s="40"/>
      <c r="DC41" s="40">
        <v>1.0129560850464039</v>
      </c>
      <c r="DD41" s="40">
        <v>0.34965440377764806</v>
      </c>
      <c r="DE41" s="40"/>
      <c r="DF41" s="40">
        <v>2.499346568229436</v>
      </c>
      <c r="DG41" s="40">
        <v>2.6171563451154793</v>
      </c>
      <c r="DH41" s="40"/>
      <c r="DI41" s="40">
        <v>0.72569665949354278</v>
      </c>
      <c r="DJ41" s="40"/>
      <c r="DK41" s="40">
        <v>4.1189407899397441</v>
      </c>
      <c r="DL41" s="40">
        <v>3.4575854711500909</v>
      </c>
      <c r="DM41" s="40"/>
      <c r="DN41" s="40">
        <v>1.8073574723399146</v>
      </c>
      <c r="DO41" s="40">
        <v>2.1329920755817668</v>
      </c>
      <c r="DP41" s="40"/>
      <c r="DQ41" s="40">
        <v>16.267720758618466</v>
      </c>
      <c r="DR41" s="40"/>
    </row>
    <row r="42" spans="1:122" ht="10.5" customHeight="1">
      <c r="A42" s="17" t="s">
        <v>94</v>
      </c>
      <c r="B42" s="16" t="s">
        <v>97</v>
      </c>
      <c r="C42" s="17" t="s">
        <v>95</v>
      </c>
      <c r="D42" s="123">
        <v>0.25</v>
      </c>
      <c r="E42" s="139">
        <f t="shared" si="7"/>
        <v>250</v>
      </c>
      <c r="F42" s="141">
        <v>850</v>
      </c>
      <c r="G42" s="123">
        <v>68.430000305175795</v>
      </c>
      <c r="H42" s="123">
        <v>0.28000000119209301</v>
      </c>
      <c r="I42" s="123">
        <v>14.079999923706101</v>
      </c>
      <c r="J42" s="123">
        <v>2.0599999427795401</v>
      </c>
      <c r="K42" s="123">
        <v>5.9999998658895499E-2</v>
      </c>
      <c r="L42" s="123">
        <v>0.519999980926514</v>
      </c>
      <c r="M42" s="123">
        <v>2.0699999332428001</v>
      </c>
      <c r="N42" s="123">
        <v>4.5999999046325701</v>
      </c>
      <c r="O42" s="123">
        <v>1.96000003814697</v>
      </c>
      <c r="P42" s="123"/>
      <c r="Q42" s="122">
        <f t="shared" si="1"/>
        <v>94.060000028461275</v>
      </c>
      <c r="R42" s="26"/>
      <c r="S42" s="26">
        <f t="shared" si="8"/>
        <v>72.751435556527539</v>
      </c>
      <c r="T42" s="26">
        <f t="shared" si="8"/>
        <v>0.29768233160468721</v>
      </c>
      <c r="U42" s="26">
        <f t="shared" si="8"/>
        <v>14.969168530135748</v>
      </c>
      <c r="V42" s="26">
        <f t="shared" si="8"/>
        <v>2.1900913695047972</v>
      </c>
      <c r="W42" s="26">
        <f t="shared" si="8"/>
        <v>6.3789069360770057E-2</v>
      </c>
      <c r="X42" s="26">
        <f t="shared" si="6"/>
        <v>0.5528385932055806</v>
      </c>
      <c r="Y42" s="26">
        <f t="shared" si="6"/>
        <v>2.200722871163562</v>
      </c>
      <c r="Z42" s="26">
        <f t="shared" si="6"/>
        <v>4.8904953255801322</v>
      </c>
      <c r="AA42" s="26">
        <f t="shared" si="6"/>
        <v>2.0837763529171811</v>
      </c>
      <c r="AB42" s="26">
        <f t="shared" si="6"/>
        <v>0</v>
      </c>
      <c r="AC42" s="26">
        <f t="shared" si="3"/>
        <v>100</v>
      </c>
      <c r="AD42" s="42">
        <v>0.78730552638912421</v>
      </c>
      <c r="AE42" s="42">
        <v>2.2224060913686716</v>
      </c>
      <c r="AF42" s="42">
        <v>0.31032711943989161</v>
      </c>
      <c r="AG42" s="43"/>
      <c r="AH42" s="16" t="s">
        <v>97</v>
      </c>
      <c r="AI42" s="122">
        <v>45.560001373291001</v>
      </c>
      <c r="AJ42" s="122">
        <v>1.4299999475479099</v>
      </c>
      <c r="AK42" s="122">
        <v>10.3999996185303</v>
      </c>
      <c r="AL42" s="122"/>
      <c r="AM42" s="122">
        <v>12.2700004577637</v>
      </c>
      <c r="AN42" s="122">
        <v>15.1499996185303</v>
      </c>
      <c r="AO42" s="122">
        <v>11.0299997329712</v>
      </c>
      <c r="AP42" s="122">
        <v>0.20999999344348899</v>
      </c>
      <c r="AQ42" s="122">
        <v>1.8899999856948899</v>
      </c>
      <c r="AR42" s="122">
        <v>0.25</v>
      </c>
      <c r="AS42" s="122">
        <v>0</v>
      </c>
      <c r="AT42" s="122">
        <v>0</v>
      </c>
      <c r="AU42" s="122">
        <v>0</v>
      </c>
      <c r="AV42" s="122">
        <f t="shared" si="4"/>
        <v>98.190000727772798</v>
      </c>
      <c r="AW42" s="26"/>
      <c r="AX42" s="42">
        <v>6.4964706147428561</v>
      </c>
      <c r="AY42" s="42">
        <v>1.5035293852571439</v>
      </c>
      <c r="AZ42" s="42">
        <v>0</v>
      </c>
      <c r="BA42" s="42">
        <v>8</v>
      </c>
      <c r="BB42" s="42">
        <v>0.24411093057979261</v>
      </c>
      <c r="BC42" s="42">
        <v>0.15338257022992322</v>
      </c>
      <c r="BD42" s="42">
        <v>0</v>
      </c>
      <c r="BE42" s="42">
        <v>0.80315401131161224</v>
      </c>
      <c r="BF42" s="42">
        <v>3.2197599769794696</v>
      </c>
      <c r="BG42" s="42">
        <v>0.57959251089920194</v>
      </c>
      <c r="BH42" s="42">
        <v>0</v>
      </c>
      <c r="BI42" s="42">
        <v>5</v>
      </c>
      <c r="BJ42" s="42">
        <v>0</v>
      </c>
      <c r="BK42" s="42">
        <v>8.0447536861557811E-2</v>
      </c>
      <c r="BL42" s="42">
        <v>2.5360147250781021E-2</v>
      </c>
      <c r="BM42" s="42">
        <v>1.6849661122036084</v>
      </c>
      <c r="BN42" s="42">
        <v>0.20922620368405287</v>
      </c>
      <c r="BO42" s="42">
        <v>2</v>
      </c>
      <c r="BP42" s="42">
        <v>0.31325528187408613</v>
      </c>
      <c r="BQ42" s="42">
        <v>4.5470224715864982E-2</v>
      </c>
      <c r="BR42" s="42">
        <v>0.35872550658995112</v>
      </c>
      <c r="BS42" s="24" t="s">
        <v>622</v>
      </c>
      <c r="BT42" s="24" t="s">
        <v>332</v>
      </c>
      <c r="BU42" s="40">
        <v>0.68754891724156697</v>
      </c>
      <c r="BV42" s="42">
        <v>0.45435100724740507</v>
      </c>
      <c r="BW42" s="40">
        <v>0.20444103758174656</v>
      </c>
      <c r="BX42" s="40" t="str">
        <f t="shared" si="5"/>
        <v>Equilibrium</v>
      </c>
      <c r="BY42" s="40"/>
      <c r="BZ42" s="44">
        <v>886.71819043042024</v>
      </c>
      <c r="CA42" s="44">
        <v>232.34273499595105</v>
      </c>
      <c r="CB42" s="5">
        <v>265.38463288273732</v>
      </c>
      <c r="CC42" s="44">
        <v>253.04172366103077</v>
      </c>
      <c r="CD42" s="44">
        <v>263.14701272585216</v>
      </c>
      <c r="CE42" s="44">
        <v>19.032379887904639</v>
      </c>
      <c r="CF42" s="44">
        <v>426.84686135976796</v>
      </c>
      <c r="CG42" s="44">
        <v>-234.00934377312615</v>
      </c>
      <c r="CH42" s="40">
        <v>-0.60840835704444962</v>
      </c>
      <c r="CI42" s="44">
        <v>253.04172366103077</v>
      </c>
      <c r="CJ42" s="24">
        <v>167.76547426279251</v>
      </c>
      <c r="CK42" s="44">
        <v>259.21317827188403</v>
      </c>
      <c r="CL42" s="44">
        <v>880.30282775206047</v>
      </c>
      <c r="CM42" s="45">
        <v>1.3231430723779614</v>
      </c>
      <c r="CN42" s="45">
        <v>70.842833680925168</v>
      </c>
      <c r="CO42" s="45">
        <v>0.31266480740213937</v>
      </c>
      <c r="CP42" s="45">
        <v>15.826856014899079</v>
      </c>
      <c r="CQ42" s="45">
        <v>2.4841990972207091</v>
      </c>
      <c r="CR42" s="45">
        <v>0.83290271259583981</v>
      </c>
      <c r="CS42" s="45">
        <v>3.2259973770446138</v>
      </c>
      <c r="CT42" s="45">
        <v>2.0198192797980288</v>
      </c>
      <c r="CU42" s="45">
        <v>6.3956314903574327</v>
      </c>
      <c r="CV42" s="45">
        <v>101.940904460243</v>
      </c>
      <c r="CW42" s="24"/>
      <c r="CX42" s="40">
        <v>69.965231627987777</v>
      </c>
      <c r="CY42" s="40">
        <v>69.78202556651766</v>
      </c>
      <c r="CZ42" s="40">
        <v>57.514295495381717</v>
      </c>
      <c r="DA42" s="40">
        <v>67.813099395446969</v>
      </c>
      <c r="DB42" s="40"/>
      <c r="DC42" s="40">
        <v>1.0872581653764835</v>
      </c>
      <c r="DD42" s="40">
        <v>0.36967819753461251</v>
      </c>
      <c r="DE42" s="40"/>
      <c r="DF42" s="40">
        <v>2.5862073314084952</v>
      </c>
      <c r="DG42" s="40">
        <v>2.7094082773751174</v>
      </c>
      <c r="DH42" s="40"/>
      <c r="DI42" s="40">
        <v>0.88522158419919339</v>
      </c>
      <c r="DJ42" s="40"/>
      <c r="DK42" s="40">
        <v>4.6768700546070958</v>
      </c>
      <c r="DL42" s="40">
        <v>3.6589286171790842</v>
      </c>
      <c r="DM42" s="40"/>
      <c r="DN42" s="40">
        <v>1.6673246236751937</v>
      </c>
      <c r="DO42" s="40">
        <v>2.0203373942062832</v>
      </c>
      <c r="DP42" s="40"/>
      <c r="DQ42" s="40">
        <v>16.311434490223949</v>
      </c>
      <c r="DR42" s="40"/>
    </row>
    <row r="43" spans="1:122" ht="10.5" customHeight="1">
      <c r="A43" s="17" t="s">
        <v>94</v>
      </c>
      <c r="B43" s="16" t="s">
        <v>96</v>
      </c>
      <c r="C43" s="17" t="s">
        <v>95</v>
      </c>
      <c r="D43" s="123">
        <v>0.25</v>
      </c>
      <c r="E43" s="139">
        <f t="shared" si="7"/>
        <v>250</v>
      </c>
      <c r="F43" s="141">
        <v>850</v>
      </c>
      <c r="G43" s="123">
        <v>70.410003662109403</v>
      </c>
      <c r="H43" s="123">
        <v>0.270000010728836</v>
      </c>
      <c r="I43" s="123">
        <v>13.4099998474121</v>
      </c>
      <c r="J43" s="123">
        <v>1.6000000238418599</v>
      </c>
      <c r="K43" s="123">
        <v>5.0000000745058101E-2</v>
      </c>
      <c r="L43" s="123">
        <v>0.40999999642372098</v>
      </c>
      <c r="M43" s="123">
        <v>1.6799999475479099</v>
      </c>
      <c r="N43" s="123">
        <v>4.9400000572204599</v>
      </c>
      <c r="O43" s="123">
        <v>2.1700000762939502</v>
      </c>
      <c r="P43" s="123"/>
      <c r="Q43" s="122">
        <f t="shared" si="1"/>
        <v>94.940003622323289</v>
      </c>
      <c r="R43" s="26"/>
      <c r="S43" s="26">
        <f t="shared" si="8"/>
        <v>74.16263005656117</v>
      </c>
      <c r="T43" s="26">
        <f t="shared" si="8"/>
        <v>0.28439014159185344</v>
      </c>
      <c r="U43" s="26">
        <f t="shared" si="8"/>
        <v>14.124709643742841</v>
      </c>
      <c r="V43" s="26">
        <f t="shared" si="8"/>
        <v>1.6852748712826584</v>
      </c>
      <c r="W43" s="26">
        <f t="shared" si="8"/>
        <v>5.2664839727583054E-2</v>
      </c>
      <c r="X43" s="26">
        <f t="shared" si="6"/>
        <v>0.43185167556420601</v>
      </c>
      <c r="Y43" s="26">
        <f t="shared" si="6"/>
        <v>1.7695385332309916</v>
      </c>
      <c r="Z43" s="26">
        <f t="shared" si="6"/>
        <v>5.2032861478203216</v>
      </c>
      <c r="AA43" s="26">
        <f t="shared" si="6"/>
        <v>2.2856540904783755</v>
      </c>
      <c r="AB43" s="26">
        <f t="shared" si="6"/>
        <v>0</v>
      </c>
      <c r="AC43" s="26">
        <f t="shared" si="3"/>
        <v>100</v>
      </c>
      <c r="AD43" s="42">
        <v>0.80693955428819031</v>
      </c>
      <c r="AE43" s="42">
        <v>2.1892515927520257</v>
      </c>
      <c r="AF43" s="42">
        <v>0.31355318667007193</v>
      </c>
      <c r="AG43" s="43"/>
      <c r="AH43" s="16" t="s">
        <v>96</v>
      </c>
      <c r="AI43" s="122">
        <v>45.279998779296903</v>
      </c>
      <c r="AJ43" s="122">
        <v>1.6499999761581401</v>
      </c>
      <c r="AK43" s="122">
        <v>9.5799999237060494</v>
      </c>
      <c r="AL43" s="122"/>
      <c r="AM43" s="122">
        <v>13.6000003814697</v>
      </c>
      <c r="AN43" s="122">
        <v>14.4899997711182</v>
      </c>
      <c r="AO43" s="122">
        <v>10.810000419616699</v>
      </c>
      <c r="AP43" s="122">
        <v>0.270000010728836</v>
      </c>
      <c r="AQ43" s="122">
        <v>1.8600000143051101</v>
      </c>
      <c r="AR43" s="122">
        <v>0.25</v>
      </c>
      <c r="AS43" s="122">
        <v>0</v>
      </c>
      <c r="AT43" s="122">
        <v>0</v>
      </c>
      <c r="AU43" s="122">
        <v>0</v>
      </c>
      <c r="AV43" s="122">
        <f t="shared" si="4"/>
        <v>97.789999276399641</v>
      </c>
      <c r="AW43" s="26"/>
      <c r="AX43" s="42">
        <v>6.5165029279493218</v>
      </c>
      <c r="AY43" s="42">
        <v>1.4834970720506782</v>
      </c>
      <c r="AZ43" s="42">
        <v>0</v>
      </c>
      <c r="BA43" s="42">
        <v>8</v>
      </c>
      <c r="BB43" s="42">
        <v>0.14129830760392603</v>
      </c>
      <c r="BC43" s="42">
        <v>0.17862340579459049</v>
      </c>
      <c r="BD43" s="42">
        <v>0</v>
      </c>
      <c r="BE43" s="42">
        <v>0.89115265305162694</v>
      </c>
      <c r="BF43" s="42">
        <v>3.1080907633912265</v>
      </c>
      <c r="BG43" s="42">
        <v>0.68083487015863042</v>
      </c>
      <c r="BH43" s="42">
        <v>0</v>
      </c>
      <c r="BI43" s="42">
        <v>5</v>
      </c>
      <c r="BJ43" s="42">
        <v>0</v>
      </c>
      <c r="BK43" s="42">
        <v>6.4869360512595176E-2</v>
      </c>
      <c r="BL43" s="42">
        <v>3.2908698706924137E-2</v>
      </c>
      <c r="BM43" s="42">
        <v>1.6666937932172587</v>
      </c>
      <c r="BN43" s="42">
        <v>0.23552814756322205</v>
      </c>
      <c r="BO43" s="42">
        <v>2</v>
      </c>
      <c r="BP43" s="42">
        <v>0.28343496614507624</v>
      </c>
      <c r="BQ43" s="42">
        <v>4.5892481224095054E-2</v>
      </c>
      <c r="BR43" s="42">
        <v>0.3293274473691713</v>
      </c>
      <c r="BS43" s="24" t="s">
        <v>622</v>
      </c>
      <c r="BT43" s="24" t="s">
        <v>623</v>
      </c>
      <c r="BU43" s="40">
        <v>0.65503162406472404</v>
      </c>
      <c r="BV43" s="42">
        <v>0.52653843719944893</v>
      </c>
      <c r="BW43" s="40">
        <v>0.24051070189587359</v>
      </c>
      <c r="BX43" s="40" t="str">
        <f t="shared" si="5"/>
        <v>Equilibrium</v>
      </c>
      <c r="BY43" s="40"/>
      <c r="BZ43" s="44">
        <v>869.54876822887422</v>
      </c>
      <c r="CA43" s="44">
        <v>195.27580524390368</v>
      </c>
      <c r="CB43" s="5">
        <v>236.71620278842769</v>
      </c>
      <c r="CC43" s="44">
        <v>214.56239501925009</v>
      </c>
      <c r="CD43" s="44">
        <v>226.49635953176008</v>
      </c>
      <c r="CE43" s="44">
        <v>-114.07336559310002</v>
      </c>
      <c r="CF43" s="44">
        <v>340.87233086082</v>
      </c>
      <c r="CG43" s="44">
        <v>-328.63576061235011</v>
      </c>
      <c r="CH43" s="40">
        <v>-0.44000421959068436</v>
      </c>
      <c r="CI43" s="44">
        <v>214.56239501925009</v>
      </c>
      <c r="CJ43" s="24">
        <v>141.62532275928413</v>
      </c>
      <c r="CK43" s="44">
        <v>225.63929890383889</v>
      </c>
      <c r="CL43" s="44">
        <v>879.3605200252598</v>
      </c>
      <c r="CM43" s="45">
        <v>0.68739692926423013</v>
      </c>
      <c r="CN43" s="45">
        <v>71.990602780510287</v>
      </c>
      <c r="CO43" s="45">
        <v>0.2828447818736457</v>
      </c>
      <c r="CP43" s="45">
        <v>15.33393511344992</v>
      </c>
      <c r="CQ43" s="45">
        <v>2.384769460409911</v>
      </c>
      <c r="CR43" s="45">
        <v>0.64121262488392461</v>
      </c>
      <c r="CS43" s="45">
        <v>2.4843043127834648</v>
      </c>
      <c r="CT43" s="45">
        <v>2.1530565260077603</v>
      </c>
      <c r="CU43" s="45">
        <v>5.6800529719553081</v>
      </c>
      <c r="CV43" s="45">
        <v>100.95077857187422</v>
      </c>
      <c r="CW43" s="24"/>
      <c r="CX43" s="40">
        <v>71.39729582758514</v>
      </c>
      <c r="CY43" s="40">
        <v>72.06895333413658</v>
      </c>
      <c r="CZ43" s="40">
        <v>58.828441543861544</v>
      </c>
      <c r="DA43" s="40">
        <v>69.127959684021576</v>
      </c>
      <c r="DB43" s="40"/>
      <c r="DC43" s="40">
        <v>0.98416502136291573</v>
      </c>
      <c r="DD43" s="40">
        <v>0.32284711914666131</v>
      </c>
      <c r="DE43" s="40"/>
      <c r="DF43" s="40">
        <v>2.4327846678692535</v>
      </c>
      <c r="DG43" s="40">
        <v>2.5557506886616914</v>
      </c>
      <c r="DH43" s="40"/>
      <c r="DI43" s="40">
        <v>0.65486213964000339</v>
      </c>
      <c r="DJ43" s="40"/>
      <c r="DK43" s="40">
        <v>4.2765223308548679</v>
      </c>
      <c r="DL43" s="40">
        <v>2.8931132013252543</v>
      </c>
      <c r="DM43" s="40"/>
      <c r="DN43" s="40">
        <v>2.1974136809877844</v>
      </c>
      <c r="DO43" s="40">
        <v>2.3416406245043535</v>
      </c>
      <c r="DP43" s="40"/>
      <c r="DQ43" s="40">
        <v>15.822857344777045</v>
      </c>
      <c r="DR43" s="40"/>
    </row>
    <row r="44" spans="1:122" ht="10.5" customHeight="1">
      <c r="A44" s="17" t="s">
        <v>94</v>
      </c>
      <c r="B44" s="16" t="s">
        <v>93</v>
      </c>
      <c r="C44" s="17" t="s">
        <v>95</v>
      </c>
      <c r="D44" s="123">
        <v>0.25</v>
      </c>
      <c r="E44" s="139">
        <f t="shared" si="7"/>
        <v>250</v>
      </c>
      <c r="F44" s="141">
        <v>850</v>
      </c>
      <c r="G44" s="123">
        <v>70.830001831054702</v>
      </c>
      <c r="H44" s="123">
        <v>0.31000000238418601</v>
      </c>
      <c r="I44" s="123">
        <v>13.1199998855591</v>
      </c>
      <c r="J44" s="123">
        <v>1.75</v>
      </c>
      <c r="K44" s="123">
        <v>5.9999998658895499E-2</v>
      </c>
      <c r="L44" s="123">
        <v>0.41999998688697798</v>
      </c>
      <c r="M44" s="123">
        <v>1.6499999761581401</v>
      </c>
      <c r="N44" s="123">
        <v>4.4899997711181596</v>
      </c>
      <c r="O44" s="123">
        <v>2.1199998855590798</v>
      </c>
      <c r="P44" s="123"/>
      <c r="Q44" s="122">
        <f t="shared" si="1"/>
        <v>94.750001337379246</v>
      </c>
      <c r="R44" s="26"/>
      <c r="S44" s="26">
        <f t="shared" si="8"/>
        <v>74.754618291611564</v>
      </c>
      <c r="T44" s="26">
        <f t="shared" si="8"/>
        <v>0.32717677890088831</v>
      </c>
      <c r="U44" s="26">
        <f t="shared" si="8"/>
        <v>13.846965382979059</v>
      </c>
      <c r="V44" s="26">
        <f t="shared" si="8"/>
        <v>1.8469656731388542</v>
      </c>
      <c r="W44" s="26">
        <f t="shared" si="8"/>
        <v>6.3324535949347019E-2</v>
      </c>
      <c r="X44" s="26">
        <f t="shared" si="6"/>
        <v>0.44327174771372413</v>
      </c>
      <c r="Y44" s="26">
        <f t="shared" si="6"/>
        <v>1.7414247523680073</v>
      </c>
      <c r="Z44" s="26">
        <f t="shared" si="6"/>
        <v>4.7387859712323159</v>
      </c>
      <c r="AA44" s="26">
        <f t="shared" si="6"/>
        <v>2.23746686610624</v>
      </c>
      <c r="AB44" s="26">
        <f t="shared" si="6"/>
        <v>0</v>
      </c>
      <c r="AC44" s="26">
        <f t="shared" si="3"/>
        <v>100.00000000000001</v>
      </c>
      <c r="AD44" s="42">
        <v>0.80750600944216966</v>
      </c>
      <c r="AE44" s="42">
        <v>2.3374821871040692</v>
      </c>
      <c r="AF44" s="42">
        <v>0.29962706733356359</v>
      </c>
      <c r="AG44" s="43"/>
      <c r="AH44" s="16" t="s">
        <v>93</v>
      </c>
      <c r="AI44" s="122">
        <v>45.430000305175803</v>
      </c>
      <c r="AJ44" s="122">
        <v>1.7200000286102299</v>
      </c>
      <c r="AK44" s="122">
        <v>9.2899999618530291</v>
      </c>
      <c r="AL44" s="122"/>
      <c r="AM44" s="122">
        <v>15.9899997711182</v>
      </c>
      <c r="AN44" s="122">
        <v>12.8599996566772</v>
      </c>
      <c r="AO44" s="122">
        <v>10.6599998474121</v>
      </c>
      <c r="AP44" s="122">
        <v>0.18999999761581399</v>
      </c>
      <c r="AQ44" s="122">
        <v>1.87000000476837</v>
      </c>
      <c r="AR44" s="122">
        <v>0.34000000357627902</v>
      </c>
      <c r="AS44" s="122">
        <v>0</v>
      </c>
      <c r="AT44" s="122">
        <v>0</v>
      </c>
      <c r="AU44" s="122">
        <v>0</v>
      </c>
      <c r="AV44" s="122">
        <f t="shared" si="4"/>
        <v>98.349999576807022</v>
      </c>
      <c r="AW44" s="26"/>
      <c r="AX44" s="42">
        <v>6.5793619936540875</v>
      </c>
      <c r="AY44" s="42">
        <v>1.4206380063459125</v>
      </c>
      <c r="AZ44" s="42">
        <v>0</v>
      </c>
      <c r="BA44" s="42">
        <v>8</v>
      </c>
      <c r="BB44" s="42">
        <v>0.16491854259135419</v>
      </c>
      <c r="BC44" s="42">
        <v>0.18737676456398716</v>
      </c>
      <c r="BD44" s="42">
        <v>0</v>
      </c>
      <c r="BE44" s="42">
        <v>0.80897184987866666</v>
      </c>
      <c r="BF44" s="42">
        <v>2.7758700098796365</v>
      </c>
      <c r="BG44" s="42">
        <v>1.0628628330863554</v>
      </c>
      <c r="BH44" s="42">
        <v>0</v>
      </c>
      <c r="BI44" s="42">
        <v>5</v>
      </c>
      <c r="BJ44" s="42">
        <v>0</v>
      </c>
      <c r="BK44" s="42">
        <v>6.4824055962481975E-2</v>
      </c>
      <c r="BL44" s="42">
        <v>2.3304155922039625E-2</v>
      </c>
      <c r="BM44" s="42">
        <v>1.6539415573532035</v>
      </c>
      <c r="BN44" s="42">
        <v>0.25793023076227484</v>
      </c>
      <c r="BO44" s="42">
        <v>2</v>
      </c>
      <c r="BP44" s="42">
        <v>0.26711655539886869</v>
      </c>
      <c r="BQ44" s="42">
        <v>6.2807760111327104E-2</v>
      </c>
      <c r="BR44" s="42">
        <v>0.3299243155101958</v>
      </c>
      <c r="BS44" s="24" t="s">
        <v>622</v>
      </c>
      <c r="BT44" s="24" t="s">
        <v>623</v>
      </c>
      <c r="BU44" s="40">
        <v>0.58904044046039594</v>
      </c>
      <c r="BV44" s="42">
        <v>0.69753666191620378</v>
      </c>
      <c r="BW44" s="40">
        <v>0.29841368022589687</v>
      </c>
      <c r="BX44" s="40" t="str">
        <f t="shared" si="5"/>
        <v>Equilibrium</v>
      </c>
      <c r="BY44" s="40"/>
      <c r="BZ44" s="44">
        <v>847.60782484506717</v>
      </c>
      <c r="CA44" s="44">
        <v>184.95058880833125</v>
      </c>
      <c r="CB44" s="5">
        <v>189.19042587848529</v>
      </c>
      <c r="CC44" s="44">
        <v>182.52590137861569</v>
      </c>
      <c r="CD44" s="44">
        <v>164.99836751169244</v>
      </c>
      <c r="CE44" s="44">
        <v>-192.36340632882445</v>
      </c>
      <c r="CF44" s="44">
        <v>330.51346938392686</v>
      </c>
      <c r="CG44" s="44">
        <v>-374.88930770744014</v>
      </c>
      <c r="CH44" s="40">
        <v>-0.74698834705415618</v>
      </c>
      <c r="CI44" s="44">
        <v>182.52590137861569</v>
      </c>
      <c r="CJ44" s="24">
        <v>90.983331923007782</v>
      </c>
      <c r="CK44" s="44">
        <v>185.85816362855047</v>
      </c>
      <c r="CL44" s="44">
        <v>835.49895442955528</v>
      </c>
      <c r="CM44" s="45">
        <v>-0.32414790841430308</v>
      </c>
      <c r="CN44" s="45">
        <v>73.910369620670224</v>
      </c>
      <c r="CO44" s="45">
        <v>0.24908948063209152</v>
      </c>
      <c r="CP44" s="45">
        <v>14.848564553547009</v>
      </c>
      <c r="CQ44" s="45">
        <v>1.9822493923947044</v>
      </c>
      <c r="CR44" s="45">
        <v>0.12029147906702652</v>
      </c>
      <c r="CS44" s="45">
        <v>2.3347775299218689</v>
      </c>
      <c r="CT44" s="45">
        <v>2.6583916249206929</v>
      </c>
      <c r="CU44" s="45">
        <v>5.8582911814969423</v>
      </c>
      <c r="CV44" s="45">
        <v>101.96202486265055</v>
      </c>
      <c r="CW44" s="24"/>
      <c r="CX44" s="40">
        <v>74.568839087608566</v>
      </c>
      <c r="CY44" s="40">
        <v>74.974571279536562</v>
      </c>
      <c r="CZ44" s="40">
        <v>62.810727964272189</v>
      </c>
      <c r="DA44" s="40">
        <v>73.113479165104323</v>
      </c>
      <c r="DB44" s="40"/>
      <c r="DC44" s="40">
        <v>0.68025562124421746</v>
      </c>
      <c r="DD44" s="40">
        <v>0.22738906182685822</v>
      </c>
      <c r="DE44" s="40"/>
      <c r="DF44" s="40">
        <v>2.0040920397350765</v>
      </c>
      <c r="DG44" s="40">
        <v>2.018625874427121</v>
      </c>
      <c r="DH44" s="40"/>
      <c r="DI44" s="40">
        <v>0.3743054713100093</v>
      </c>
      <c r="DJ44" s="40"/>
      <c r="DK44" s="40">
        <v>2.6968428841704686</v>
      </c>
      <c r="DL44" s="40">
        <v>2.2137859964333959</v>
      </c>
      <c r="DM44" s="40"/>
      <c r="DN44" s="40">
        <v>2.7871027136545945</v>
      </c>
      <c r="DO44" s="40">
        <v>2.8243518308749467</v>
      </c>
      <c r="DP44" s="40"/>
      <c r="DQ44" s="40">
        <v>15.214685402683433</v>
      </c>
      <c r="DR44" s="40"/>
    </row>
    <row r="45" spans="1:122" ht="10.5" customHeight="1">
      <c r="A45" s="14" t="s">
        <v>19</v>
      </c>
      <c r="B45" s="12">
        <v>936</v>
      </c>
      <c r="C45" s="13" t="s">
        <v>20</v>
      </c>
      <c r="D45" s="121">
        <v>0.75</v>
      </c>
      <c r="E45" s="139">
        <f t="shared" si="7"/>
        <v>750</v>
      </c>
      <c r="F45" s="140">
        <v>900</v>
      </c>
      <c r="G45" s="121">
        <v>60.36</v>
      </c>
      <c r="H45" s="121">
        <v>0.69</v>
      </c>
      <c r="I45" s="121">
        <v>16.2</v>
      </c>
      <c r="J45" s="121">
        <v>3.75</v>
      </c>
      <c r="K45" s="121">
        <v>7.0000000000000007E-2</v>
      </c>
      <c r="L45" s="121">
        <v>0.83</v>
      </c>
      <c r="M45" s="121">
        <v>4.4800000000000004</v>
      </c>
      <c r="N45" s="121">
        <v>4</v>
      </c>
      <c r="O45" s="121">
        <v>1.91</v>
      </c>
      <c r="P45" s="121">
        <v>0.11</v>
      </c>
      <c r="Q45" s="122">
        <f t="shared" si="1"/>
        <v>92.399999999999991</v>
      </c>
      <c r="R45" s="26"/>
      <c r="S45" s="26">
        <f t="shared" si="8"/>
        <v>65.324675324675326</v>
      </c>
      <c r="T45" s="26">
        <f t="shared" si="8"/>
        <v>0.74675324675324672</v>
      </c>
      <c r="U45" s="26">
        <f t="shared" si="8"/>
        <v>17.532467532467532</v>
      </c>
      <c r="V45" s="26">
        <f t="shared" si="8"/>
        <v>4.058441558441559</v>
      </c>
      <c r="W45" s="26">
        <f t="shared" si="8"/>
        <v>7.5757575757575774E-2</v>
      </c>
      <c r="X45" s="26">
        <f t="shared" si="6"/>
        <v>0.89826839826839833</v>
      </c>
      <c r="Y45" s="26">
        <f t="shared" si="6"/>
        <v>4.8484848484848495</v>
      </c>
      <c r="Z45" s="26">
        <f t="shared" si="6"/>
        <v>4.3290043290043299</v>
      </c>
      <c r="AA45" s="26">
        <f t="shared" si="6"/>
        <v>2.0670995670995671</v>
      </c>
      <c r="AB45" s="26">
        <f t="shared" si="6"/>
        <v>0.11904761904761905</v>
      </c>
      <c r="AC45" s="26">
        <f t="shared" si="3"/>
        <v>100</v>
      </c>
      <c r="AD45" s="42">
        <v>0.70913704927707222</v>
      </c>
      <c r="AE45" s="42">
        <v>2.5346191598939427</v>
      </c>
      <c r="AF45" s="42">
        <v>0.28291591109634717</v>
      </c>
      <c r="AG45" s="43"/>
      <c r="AH45" s="12">
        <v>936</v>
      </c>
      <c r="AI45" s="122">
        <v>42.54</v>
      </c>
      <c r="AJ45" s="122">
        <v>3.19</v>
      </c>
      <c r="AK45" s="122">
        <v>11.49</v>
      </c>
      <c r="AL45" s="122"/>
      <c r="AM45" s="122">
        <v>13.63</v>
      </c>
      <c r="AN45" s="122">
        <v>11.62</v>
      </c>
      <c r="AO45" s="122">
        <v>10.7</v>
      </c>
      <c r="AP45" s="122">
        <v>0.18</v>
      </c>
      <c r="AQ45" s="122">
        <v>2.35</v>
      </c>
      <c r="AR45" s="122">
        <v>0.54</v>
      </c>
      <c r="AS45" s="122">
        <v>0</v>
      </c>
      <c r="AT45" s="122">
        <v>0</v>
      </c>
      <c r="AU45" s="122">
        <v>0</v>
      </c>
      <c r="AV45" s="122">
        <f t="shared" si="4"/>
        <v>96.240000000000009</v>
      </c>
      <c r="AW45" s="26"/>
      <c r="AX45" s="42">
        <v>6.2808863935346748</v>
      </c>
      <c r="AY45" s="42">
        <v>1.7191136064653252</v>
      </c>
      <c r="AZ45" s="42">
        <v>0</v>
      </c>
      <c r="BA45" s="42">
        <v>8</v>
      </c>
      <c r="BB45" s="42">
        <v>0.28014264540293232</v>
      </c>
      <c r="BC45" s="42">
        <v>0.35429120803032915</v>
      </c>
      <c r="BD45" s="42">
        <v>0</v>
      </c>
      <c r="BE45" s="42">
        <v>0.77694788391548997</v>
      </c>
      <c r="BF45" s="42">
        <v>2.5570940779969611</v>
      </c>
      <c r="BG45" s="42">
        <v>0.90604743764881013</v>
      </c>
      <c r="BH45" s="42">
        <v>2.2507885516608719E-2</v>
      </c>
      <c r="BI45" s="42">
        <v>4.8970311385111316</v>
      </c>
      <c r="BJ45" s="42">
        <v>0</v>
      </c>
      <c r="BK45" s="42">
        <v>0</v>
      </c>
      <c r="BL45" s="42">
        <v>0</v>
      </c>
      <c r="BM45" s="42">
        <v>1.6925018390856299</v>
      </c>
      <c r="BN45" s="42">
        <v>0.3074981609143701</v>
      </c>
      <c r="BO45" s="42">
        <v>2</v>
      </c>
      <c r="BP45" s="42">
        <v>0.36517898001478399</v>
      </c>
      <c r="BQ45" s="42">
        <v>0.10169756496357177</v>
      </c>
      <c r="BR45" s="42">
        <v>0.46687654497835573</v>
      </c>
      <c r="BS45" s="24" t="s">
        <v>622</v>
      </c>
      <c r="BT45" s="24" t="s">
        <v>332</v>
      </c>
      <c r="BU45" s="40">
        <v>0.6030755102148444</v>
      </c>
      <c r="BV45" s="42">
        <v>0.65803541236865593</v>
      </c>
      <c r="BW45" s="40">
        <v>0.25961904761904758</v>
      </c>
      <c r="BX45" s="40" t="str">
        <f t="shared" si="5"/>
        <v>Equilibrium</v>
      </c>
      <c r="BY45" s="40"/>
      <c r="BZ45" s="44">
        <v>924.73245782871754</v>
      </c>
      <c r="CA45" s="44">
        <v>348.38241104098097</v>
      </c>
      <c r="CB45" s="5">
        <v>376.29630052342503</v>
      </c>
      <c r="CC45" s="44">
        <v>323.41346895529506</v>
      </c>
      <c r="CD45" s="44">
        <v>338.992681840974</v>
      </c>
      <c r="CE45" s="44">
        <v>446.37296984424728</v>
      </c>
      <c r="CF45" s="44">
        <v>740.78778953390747</v>
      </c>
      <c r="CG45" s="44">
        <v>122.95950088895222</v>
      </c>
      <c r="CH45" s="40">
        <v>-0.96862894613494155</v>
      </c>
      <c r="CI45" s="44">
        <v>323.41346895529506</v>
      </c>
      <c r="CJ45" s="24">
        <v>283.85412433479291</v>
      </c>
      <c r="CK45" s="44">
        <v>349.85488473936005</v>
      </c>
      <c r="CL45" s="44">
        <v>922.70087547097967</v>
      </c>
      <c r="CM45" s="45">
        <v>-6.0481346048953721E-2</v>
      </c>
      <c r="CN45" s="45">
        <v>64.377383113707964</v>
      </c>
      <c r="CO45" s="45">
        <v>0.53321591673706037</v>
      </c>
      <c r="CP45" s="45">
        <v>16.787195196351192</v>
      </c>
      <c r="CQ45" s="45">
        <v>4.2223933367857374</v>
      </c>
      <c r="CR45" s="45">
        <v>1.3528664484018695</v>
      </c>
      <c r="CS45" s="45">
        <v>4.295866310335132</v>
      </c>
      <c r="CT45" s="45">
        <v>2.2019921105587512</v>
      </c>
      <c r="CU45" s="45">
        <v>5.3420529133254657</v>
      </c>
      <c r="CV45" s="45">
        <v>99.112965346203168</v>
      </c>
      <c r="CW45" s="24"/>
      <c r="CX45" s="40">
        <v>69.113362892887594</v>
      </c>
      <c r="CY45" s="40">
        <v>69.247098260691786</v>
      </c>
      <c r="CZ45" s="40">
        <v>56.729671988849034</v>
      </c>
      <c r="DA45" s="40">
        <v>66.901784394702943</v>
      </c>
      <c r="DB45" s="40"/>
      <c r="DC45" s="40">
        <v>1.3310088083043141</v>
      </c>
      <c r="DD45" s="40">
        <v>0.46394193793533478</v>
      </c>
      <c r="DE45" s="40"/>
      <c r="DF45" s="40">
        <v>2.870682814027433</v>
      </c>
      <c r="DG45" s="40">
        <v>3.3104931907935113</v>
      </c>
      <c r="DH45" s="40"/>
      <c r="DI45" s="40">
        <v>0.70336255226683408</v>
      </c>
      <c r="DJ45" s="40"/>
      <c r="DK45" s="40">
        <v>3.5533196906232138</v>
      </c>
      <c r="DL45" s="40">
        <v>3.1547700585203056</v>
      </c>
      <c r="DM45" s="40"/>
      <c r="DN45" s="40">
        <v>2.5733061391910068</v>
      </c>
      <c r="DO45" s="40">
        <v>2.9630600928604767</v>
      </c>
      <c r="DP45" s="40"/>
      <c r="DQ45" s="40">
        <v>17.346108474496841</v>
      </c>
      <c r="DR45" s="40"/>
    </row>
    <row r="46" spans="1:122" ht="10.5" customHeight="1">
      <c r="A46" s="14" t="s">
        <v>19</v>
      </c>
      <c r="B46" s="12" t="s">
        <v>21</v>
      </c>
      <c r="C46" s="13" t="s">
        <v>22</v>
      </c>
      <c r="D46" s="121">
        <v>0.75</v>
      </c>
      <c r="E46" s="139">
        <f t="shared" si="7"/>
        <v>750</v>
      </c>
      <c r="F46" s="140">
        <v>900</v>
      </c>
      <c r="G46" s="121">
        <v>56.97</v>
      </c>
      <c r="H46" s="121">
        <v>0.64</v>
      </c>
      <c r="I46" s="121">
        <v>15.6</v>
      </c>
      <c r="J46" s="121">
        <v>2.1</v>
      </c>
      <c r="K46" s="121">
        <v>0.04</v>
      </c>
      <c r="L46" s="121">
        <v>0.97</v>
      </c>
      <c r="M46" s="121">
        <v>4.37</v>
      </c>
      <c r="N46" s="121">
        <v>3.65</v>
      </c>
      <c r="O46" s="121">
        <v>1.72</v>
      </c>
      <c r="P46" s="121"/>
      <c r="Q46" s="122">
        <f t="shared" si="1"/>
        <v>86.06</v>
      </c>
      <c r="R46" s="26"/>
      <c r="S46" s="26">
        <f t="shared" si="8"/>
        <v>66.198001394376021</v>
      </c>
      <c r="T46" s="26">
        <f t="shared" si="8"/>
        <v>0.74366720892400651</v>
      </c>
      <c r="U46" s="26">
        <f t="shared" si="8"/>
        <v>18.126888217522659</v>
      </c>
      <c r="V46" s="26">
        <f t="shared" si="8"/>
        <v>2.4401580292818963</v>
      </c>
      <c r="W46" s="26">
        <f t="shared" si="8"/>
        <v>4.6479200557750407E-2</v>
      </c>
      <c r="X46" s="26">
        <f t="shared" si="6"/>
        <v>1.1271206135254472</v>
      </c>
      <c r="Y46" s="26">
        <f t="shared" si="6"/>
        <v>5.0778526609342318</v>
      </c>
      <c r="Z46" s="26">
        <f t="shared" si="6"/>
        <v>4.2412270508947252</v>
      </c>
      <c r="AA46" s="26">
        <f t="shared" si="6"/>
        <v>1.9986056239832672</v>
      </c>
      <c r="AB46" s="26">
        <f t="shared" si="6"/>
        <v>0</v>
      </c>
      <c r="AC46" s="26">
        <f t="shared" si="3"/>
        <v>100</v>
      </c>
      <c r="AD46" s="42">
        <v>0.71206535968102624</v>
      </c>
      <c r="AE46" s="42">
        <v>1.2145267891945408</v>
      </c>
      <c r="AF46" s="42">
        <v>0.45156374033466368</v>
      </c>
      <c r="AG46" s="43"/>
      <c r="AH46" s="12" t="s">
        <v>21</v>
      </c>
      <c r="AI46" s="122">
        <v>41.78</v>
      </c>
      <c r="AJ46" s="122">
        <v>3.01</v>
      </c>
      <c r="AK46" s="122">
        <v>12.14</v>
      </c>
      <c r="AL46" s="122"/>
      <c r="AM46" s="122">
        <v>11.31</v>
      </c>
      <c r="AN46" s="122">
        <v>13.52</v>
      </c>
      <c r="AO46" s="122">
        <v>11.57</v>
      </c>
      <c r="AP46" s="122">
        <v>0.15</v>
      </c>
      <c r="AQ46" s="122">
        <v>2.12</v>
      </c>
      <c r="AR46" s="122">
        <v>0.52</v>
      </c>
      <c r="AS46" s="122">
        <v>0</v>
      </c>
      <c r="AT46" s="122">
        <v>0</v>
      </c>
      <c r="AU46" s="122">
        <v>0</v>
      </c>
      <c r="AV46" s="122">
        <f t="shared" si="4"/>
        <v>96.11999999999999</v>
      </c>
      <c r="AW46" s="26"/>
      <c r="AX46" s="42">
        <v>6.1441442105615502</v>
      </c>
      <c r="AY46" s="42">
        <v>1.8558557894384498</v>
      </c>
      <c r="AZ46" s="42">
        <v>0</v>
      </c>
      <c r="BA46" s="42">
        <v>8</v>
      </c>
      <c r="BB46" s="42">
        <v>0.24810011375965724</v>
      </c>
      <c r="BC46" s="42">
        <v>0.33297045538676007</v>
      </c>
      <c r="BD46" s="42">
        <v>0</v>
      </c>
      <c r="BE46" s="42">
        <v>0.68596191187586442</v>
      </c>
      <c r="BF46" s="42">
        <v>2.9633761576513904</v>
      </c>
      <c r="BG46" s="42">
        <v>0.70501259391674886</v>
      </c>
      <c r="BH46" s="42">
        <v>1.8681982625161117E-2</v>
      </c>
      <c r="BI46" s="42">
        <v>4.9541032152155813</v>
      </c>
      <c r="BJ46" s="42">
        <v>0</v>
      </c>
      <c r="BK46" s="42">
        <v>0</v>
      </c>
      <c r="BL46" s="42">
        <v>0</v>
      </c>
      <c r="BM46" s="42">
        <v>1.8228387107409321</v>
      </c>
      <c r="BN46" s="42">
        <v>0.17716128925906793</v>
      </c>
      <c r="BO46" s="42">
        <v>2</v>
      </c>
      <c r="BP46" s="42">
        <v>0.42726616230771686</v>
      </c>
      <c r="BQ46" s="42">
        <v>9.7541549549597803E-2</v>
      </c>
      <c r="BR46" s="42">
        <v>0.52480771185731467</v>
      </c>
      <c r="BS46" s="24" t="s">
        <v>622</v>
      </c>
      <c r="BT46" s="24" t="s">
        <v>624</v>
      </c>
      <c r="BU46" s="40">
        <v>0.68055523927591888</v>
      </c>
      <c r="BV46" s="42">
        <v>0.46929448598959383</v>
      </c>
      <c r="BW46" s="40">
        <v>0.38640109890109886</v>
      </c>
      <c r="BX46" s="40" t="str">
        <f t="shared" si="5"/>
        <v>Equilibrium</v>
      </c>
      <c r="BY46" s="40"/>
      <c r="BZ46" s="44">
        <v>969.85841139987838</v>
      </c>
      <c r="CA46" s="44">
        <v>400.05709435392521</v>
      </c>
      <c r="CB46" s="5">
        <v>348.0659956602986</v>
      </c>
      <c r="CC46" s="44">
        <v>380.20657853209428</v>
      </c>
      <c r="CD46" s="44">
        <v>397.93050269881695</v>
      </c>
      <c r="CE46" s="44">
        <v>292.28188199683973</v>
      </c>
      <c r="CF46" s="44">
        <v>636.26968396178165</v>
      </c>
      <c r="CG46" s="44">
        <v>-87.924696535254554</v>
      </c>
      <c r="CH46" s="40">
        <v>-0.82801449120229698</v>
      </c>
      <c r="CI46" s="44">
        <v>397.93050269881695</v>
      </c>
      <c r="CJ46" s="24">
        <v>241.38171401176544</v>
      </c>
      <c r="CK46" s="44">
        <v>372.99824917955777</v>
      </c>
      <c r="CL46" s="44">
        <v>932.41754501953619</v>
      </c>
      <c r="CM46" s="45">
        <v>0.81625596503395381</v>
      </c>
      <c r="CN46" s="45">
        <v>60.948933665757885</v>
      </c>
      <c r="CO46" s="45">
        <v>0.86366846378122297</v>
      </c>
      <c r="CP46" s="45">
        <v>17.646473729483258</v>
      </c>
      <c r="CQ46" s="45">
        <v>5.8999033425522827</v>
      </c>
      <c r="CR46" s="45">
        <v>2.1426108234845853</v>
      </c>
      <c r="CS46" s="45">
        <v>6.2462649630957223</v>
      </c>
      <c r="CT46" s="45">
        <v>1.5971855310557803</v>
      </c>
      <c r="CU46" s="45">
        <v>6.0313194756261597</v>
      </c>
      <c r="CV46" s="45">
        <v>101.3763599948369</v>
      </c>
      <c r="CW46" s="24"/>
      <c r="CX46" s="40">
        <v>64.129834089091418</v>
      </c>
      <c r="CY46" s="40">
        <v>63.320091126726652</v>
      </c>
      <c r="CZ46" s="40">
        <v>50.16479962917947</v>
      </c>
      <c r="DA46" s="40">
        <v>60.307104486408761</v>
      </c>
      <c r="DB46" s="40"/>
      <c r="DC46" s="40">
        <v>2.0502770612599086</v>
      </c>
      <c r="DD46" s="40">
        <v>0.72587418864793984</v>
      </c>
      <c r="DE46" s="40"/>
      <c r="DF46" s="40">
        <v>3.7466526717235542</v>
      </c>
      <c r="DG46" s="40">
        <v>4.2990162362672324</v>
      </c>
      <c r="DH46" s="40"/>
      <c r="DI46" s="40">
        <v>1.6264864699701158</v>
      </c>
      <c r="DJ46" s="40"/>
      <c r="DK46" s="40">
        <v>5.7034532553131747</v>
      </c>
      <c r="DL46" s="40">
        <v>4.675383709061621</v>
      </c>
      <c r="DM46" s="40"/>
      <c r="DN46" s="40">
        <v>2.0623741180350259</v>
      </c>
      <c r="DO46" s="40">
        <v>2.6511786088871938</v>
      </c>
      <c r="DP46" s="40"/>
      <c r="DQ46" s="40">
        <v>17.435563211477042</v>
      </c>
      <c r="DR46" s="40"/>
    </row>
    <row r="47" spans="1:122" ht="10.5" customHeight="1">
      <c r="A47" s="14" t="s">
        <v>19</v>
      </c>
      <c r="B47" s="12">
        <v>994</v>
      </c>
      <c r="C47" s="13" t="s">
        <v>23</v>
      </c>
      <c r="D47" s="121">
        <v>1.2</v>
      </c>
      <c r="E47" s="139">
        <f t="shared" si="7"/>
        <v>1200</v>
      </c>
      <c r="F47" s="140">
        <v>900</v>
      </c>
      <c r="G47" s="121">
        <v>58.55</v>
      </c>
      <c r="H47" s="121">
        <v>0.81</v>
      </c>
      <c r="I47" s="121">
        <v>16.850000000000001</v>
      </c>
      <c r="J47" s="121">
        <v>4.2699999999999996</v>
      </c>
      <c r="K47" s="121">
        <v>0.08</v>
      </c>
      <c r="L47" s="121">
        <v>1.1100000000000001</v>
      </c>
      <c r="M47" s="121">
        <v>4.58</v>
      </c>
      <c r="N47" s="121">
        <v>4.1500000000000004</v>
      </c>
      <c r="O47" s="121">
        <v>1.5</v>
      </c>
      <c r="P47" s="121">
        <v>0.18</v>
      </c>
      <c r="Q47" s="122">
        <f t="shared" si="1"/>
        <v>92.080000000000013</v>
      </c>
      <c r="R47" s="26"/>
      <c r="S47" s="26">
        <f t="shared" si="8"/>
        <v>63.586012163336214</v>
      </c>
      <c r="T47" s="26">
        <f t="shared" si="8"/>
        <v>0.87966985230234562</v>
      </c>
      <c r="U47" s="26">
        <f t="shared" si="8"/>
        <v>18.299304952215465</v>
      </c>
      <c r="V47" s="26">
        <f t="shared" si="8"/>
        <v>4.637271937445699</v>
      </c>
      <c r="W47" s="26">
        <f t="shared" si="8"/>
        <v>8.6880973066898348E-2</v>
      </c>
      <c r="X47" s="26">
        <f t="shared" si="6"/>
        <v>1.2054735013032145</v>
      </c>
      <c r="Y47" s="26">
        <f t="shared" si="6"/>
        <v>4.9739357080799298</v>
      </c>
      <c r="Z47" s="26">
        <f t="shared" si="6"/>
        <v>4.5069504778453515</v>
      </c>
      <c r="AA47" s="26">
        <f t="shared" si="6"/>
        <v>1.6290182450043438</v>
      </c>
      <c r="AB47" s="26">
        <f t="shared" si="6"/>
        <v>0.19548218940052126</v>
      </c>
      <c r="AC47" s="26">
        <f t="shared" si="3"/>
        <v>100</v>
      </c>
      <c r="AD47" s="42">
        <v>0.68971034873990489</v>
      </c>
      <c r="AE47" s="42">
        <v>2.1580645680672959</v>
      </c>
      <c r="AF47" s="42">
        <v>0.31664963728464551</v>
      </c>
      <c r="AG47" s="43"/>
      <c r="AH47" s="12">
        <v>994</v>
      </c>
      <c r="AI47" s="122">
        <v>40.76</v>
      </c>
      <c r="AJ47" s="122">
        <v>3.26</v>
      </c>
      <c r="AK47" s="122">
        <v>13.81</v>
      </c>
      <c r="AL47" s="122"/>
      <c r="AM47" s="122">
        <v>13.6</v>
      </c>
      <c r="AN47" s="122">
        <v>11.3</v>
      </c>
      <c r="AO47" s="122">
        <v>10.64</v>
      </c>
      <c r="AP47" s="122">
        <v>0.16</v>
      </c>
      <c r="AQ47" s="122">
        <v>2.6</v>
      </c>
      <c r="AR47" s="122">
        <v>0.66</v>
      </c>
      <c r="AS47" s="122">
        <v>0</v>
      </c>
      <c r="AT47" s="122">
        <v>0</v>
      </c>
      <c r="AU47" s="122">
        <v>0</v>
      </c>
      <c r="AV47" s="122">
        <f t="shared" si="4"/>
        <v>96.789999999999978</v>
      </c>
      <c r="AW47" s="26"/>
      <c r="AX47" s="42">
        <v>5.9971827987816742</v>
      </c>
      <c r="AY47" s="42">
        <v>2.0028172012183258</v>
      </c>
      <c r="AZ47" s="42">
        <v>0</v>
      </c>
      <c r="BA47" s="42">
        <v>8</v>
      </c>
      <c r="BB47" s="42">
        <v>0.39177614527081461</v>
      </c>
      <c r="BC47" s="42">
        <v>0.36080865849953231</v>
      </c>
      <c r="BD47" s="42">
        <v>0</v>
      </c>
      <c r="BE47" s="42">
        <v>0.82151562290270164</v>
      </c>
      <c r="BF47" s="42">
        <v>2.4780421013543918</v>
      </c>
      <c r="BG47" s="42">
        <v>0.85194547136294663</v>
      </c>
      <c r="BH47" s="42">
        <v>1.9937552034369421E-2</v>
      </c>
      <c r="BI47" s="42">
        <v>4.9240255514247568</v>
      </c>
      <c r="BJ47" s="42">
        <v>0</v>
      </c>
      <c r="BK47" s="42">
        <v>0</v>
      </c>
      <c r="BL47" s="42">
        <v>0</v>
      </c>
      <c r="BM47" s="42">
        <v>1.6771683505288535</v>
      </c>
      <c r="BN47" s="42">
        <v>0.32283164947114651</v>
      </c>
      <c r="BO47" s="42">
        <v>2</v>
      </c>
      <c r="BP47" s="42">
        <v>0.41882315445986928</v>
      </c>
      <c r="BQ47" s="42">
        <v>0.12386550820750498</v>
      </c>
      <c r="BR47" s="42">
        <v>0.54268866266737426</v>
      </c>
      <c r="BS47" s="24" t="s">
        <v>622</v>
      </c>
      <c r="BT47" s="24" t="s">
        <v>624</v>
      </c>
      <c r="BU47" s="40">
        <v>0.59690237116252265</v>
      </c>
      <c r="BV47" s="42">
        <v>0.6751806743807155</v>
      </c>
      <c r="BW47" s="40">
        <v>0.31286398209363542</v>
      </c>
      <c r="BX47" s="40" t="str">
        <f t="shared" si="5"/>
        <v>Equilibrium</v>
      </c>
      <c r="BY47" s="40"/>
      <c r="BZ47" s="44">
        <v>983.32945125708125</v>
      </c>
      <c r="CA47" s="44">
        <v>613.44420499340572</v>
      </c>
      <c r="CB47" s="5">
        <v>766.88038960072367</v>
      </c>
      <c r="CC47" s="44">
        <v>545.90383059512499</v>
      </c>
      <c r="CD47" s="44">
        <v>500.5373138993321</v>
      </c>
      <c r="CE47" s="44">
        <v>905.5599487973202</v>
      </c>
      <c r="CF47" s="44">
        <v>1104.1271202139355</v>
      </c>
      <c r="CG47" s="44">
        <v>359.65611820219522</v>
      </c>
      <c r="CH47" s="40">
        <v>-0.43976444721555524</v>
      </c>
      <c r="CI47" s="44">
        <v>905.5599487973202</v>
      </c>
      <c r="CJ47" s="24">
        <v>658.58834138754605</v>
      </c>
      <c r="CK47" s="44">
        <v>836.22016919902194</v>
      </c>
      <c r="CL47" s="44">
        <v>988.215577542387</v>
      </c>
      <c r="CM47" s="45">
        <v>0.69137084494934253</v>
      </c>
      <c r="CN47" s="45">
        <v>58.243375908372713</v>
      </c>
      <c r="CO47" s="45">
        <v>0.60769338169518017</v>
      </c>
      <c r="CP47" s="45">
        <v>18.695985002866525</v>
      </c>
      <c r="CQ47" s="45">
        <v>6.5309040334627282</v>
      </c>
      <c r="CR47" s="45">
        <v>1.8288501544137166</v>
      </c>
      <c r="CS47" s="45">
        <v>5.4409716940293347</v>
      </c>
      <c r="CT47" s="45">
        <v>1.65086603654118</v>
      </c>
      <c r="CU47" s="45">
        <v>7.1511171655570536</v>
      </c>
      <c r="CV47" s="45">
        <v>100.14976337693842</v>
      </c>
      <c r="CW47" s="24"/>
      <c r="CX47" s="40">
        <v>61.463548532624145</v>
      </c>
      <c r="CY47" s="40">
        <v>61.182285750506075</v>
      </c>
      <c r="CZ47" s="40">
        <v>49.673835265658781</v>
      </c>
      <c r="DA47" s="40">
        <v>59.724628408642076</v>
      </c>
      <c r="DB47" s="40"/>
      <c r="DC47" s="40">
        <v>2.1551740107822956</v>
      </c>
      <c r="DD47" s="40">
        <v>0.77342287399060439</v>
      </c>
      <c r="DE47" s="40"/>
      <c r="DF47" s="40">
        <v>5.4774759501549246</v>
      </c>
      <c r="DG47" s="40">
        <v>5.9506191424973736</v>
      </c>
      <c r="DH47" s="40"/>
      <c r="DI47" s="40">
        <v>1.5103936162693756</v>
      </c>
      <c r="DJ47" s="40"/>
      <c r="DK47" s="40">
        <v>5.0362997266688314</v>
      </c>
      <c r="DL47" s="40">
        <v>4.8340728253660084</v>
      </c>
      <c r="DM47" s="40"/>
      <c r="DN47" s="40">
        <v>2.0426056428180526</v>
      </c>
      <c r="DO47" s="40">
        <v>2.4597520775163852</v>
      </c>
      <c r="DP47" s="40"/>
      <c r="DQ47" s="40">
        <v>18.666424051579124</v>
      </c>
      <c r="DR47" s="40"/>
    </row>
    <row r="48" spans="1:122" ht="10.5" customHeight="1">
      <c r="A48" s="14" t="s">
        <v>19</v>
      </c>
      <c r="B48" s="12" t="s">
        <v>24</v>
      </c>
      <c r="C48" s="13" t="s">
        <v>25</v>
      </c>
      <c r="D48" s="121">
        <v>2</v>
      </c>
      <c r="E48" s="139">
        <f t="shared" si="7"/>
        <v>2000</v>
      </c>
      <c r="F48" s="140">
        <v>1050</v>
      </c>
      <c r="G48" s="121">
        <v>52.64</v>
      </c>
      <c r="H48" s="121">
        <v>1.65</v>
      </c>
      <c r="I48" s="121">
        <v>17.39</v>
      </c>
      <c r="J48" s="121">
        <v>2</v>
      </c>
      <c r="K48" s="121">
        <v>0.05</v>
      </c>
      <c r="L48" s="121">
        <v>0.8</v>
      </c>
      <c r="M48" s="121">
        <v>3.16</v>
      </c>
      <c r="N48" s="121">
        <v>2.86</v>
      </c>
      <c r="O48" s="121">
        <v>2.68</v>
      </c>
      <c r="P48" s="121">
        <v>0.1</v>
      </c>
      <c r="Q48" s="122">
        <f t="shared" si="1"/>
        <v>83.33</v>
      </c>
      <c r="R48" s="26"/>
      <c r="S48" s="26">
        <f t="shared" si="8"/>
        <v>63.170526821072848</v>
      </c>
      <c r="T48" s="26">
        <f t="shared" si="8"/>
        <v>1.9800792031681267</v>
      </c>
      <c r="U48" s="26">
        <f t="shared" si="8"/>
        <v>20.868834753390136</v>
      </c>
      <c r="V48" s="26">
        <f t="shared" si="8"/>
        <v>2.4000960038401535</v>
      </c>
      <c r="W48" s="26">
        <f t="shared" si="8"/>
        <v>6.0002400096003848E-2</v>
      </c>
      <c r="X48" s="26">
        <f t="shared" si="6"/>
        <v>0.96003840153606157</v>
      </c>
      <c r="Y48" s="26">
        <f t="shared" si="6"/>
        <v>3.7921516860674429</v>
      </c>
      <c r="Z48" s="26">
        <f t="shared" si="6"/>
        <v>3.4321372854914198</v>
      </c>
      <c r="AA48" s="26">
        <f t="shared" si="6"/>
        <v>3.2161286451458064</v>
      </c>
      <c r="AB48" s="26">
        <f t="shared" si="6"/>
        <v>0.1200048001920077</v>
      </c>
      <c r="AC48" s="26">
        <f t="shared" si="3"/>
        <v>100</v>
      </c>
      <c r="AD48" s="42">
        <v>0.68663532060263843</v>
      </c>
      <c r="AE48" s="42">
        <v>1.4024892684746482</v>
      </c>
      <c r="AF48" s="42">
        <v>0.41623494977561537</v>
      </c>
      <c r="AG48" s="43"/>
      <c r="AH48" s="12" t="s">
        <v>24</v>
      </c>
      <c r="AI48" s="122">
        <v>40.22</v>
      </c>
      <c r="AJ48" s="122">
        <v>3.56</v>
      </c>
      <c r="AK48" s="122">
        <v>15.27</v>
      </c>
      <c r="AL48" s="122"/>
      <c r="AM48" s="122">
        <v>9.7200000000000006</v>
      </c>
      <c r="AN48" s="122">
        <v>12.76</v>
      </c>
      <c r="AO48" s="122">
        <v>10.59</v>
      </c>
      <c r="AP48" s="122">
        <v>0.12</v>
      </c>
      <c r="AQ48" s="122">
        <v>2.36</v>
      </c>
      <c r="AR48" s="122">
        <v>2</v>
      </c>
      <c r="AS48" s="122">
        <v>0</v>
      </c>
      <c r="AT48" s="122">
        <v>0</v>
      </c>
      <c r="AU48" s="122">
        <v>0</v>
      </c>
      <c r="AV48" s="122">
        <f t="shared" si="4"/>
        <v>96.600000000000009</v>
      </c>
      <c r="AW48" s="26"/>
      <c r="AX48" s="42">
        <v>5.8938967976743877</v>
      </c>
      <c r="AY48" s="42">
        <v>2.1061032023256123</v>
      </c>
      <c r="AZ48" s="42">
        <v>0</v>
      </c>
      <c r="BA48" s="42">
        <v>8</v>
      </c>
      <c r="BB48" s="42">
        <v>0.53098392877632827</v>
      </c>
      <c r="BC48" s="42">
        <v>0.39242502837350213</v>
      </c>
      <c r="BD48" s="42">
        <v>0</v>
      </c>
      <c r="BE48" s="42">
        <v>0.58789710358901459</v>
      </c>
      <c r="BF48" s="42">
        <v>2.7869441207510124</v>
      </c>
      <c r="BG48" s="42">
        <v>0.60331836976853448</v>
      </c>
      <c r="BH48" s="42">
        <v>1.4892940235707159E-2</v>
      </c>
      <c r="BI48" s="42">
        <v>4.9164614914940987</v>
      </c>
      <c r="BJ48" s="42">
        <v>0</v>
      </c>
      <c r="BK48" s="42">
        <v>0</v>
      </c>
      <c r="BL48" s="42">
        <v>0</v>
      </c>
      <c r="BM48" s="42">
        <v>1.6625638759510351</v>
      </c>
      <c r="BN48" s="42">
        <v>0.33743612404896495</v>
      </c>
      <c r="BO48" s="42">
        <v>2</v>
      </c>
      <c r="BP48" s="42">
        <v>0.33304694966893811</v>
      </c>
      <c r="BQ48" s="42">
        <v>0.37383830460509404</v>
      </c>
      <c r="BR48" s="42">
        <v>0.70688525427403215</v>
      </c>
      <c r="BS48" s="24" t="s">
        <v>622</v>
      </c>
      <c r="BT48" s="24" t="s">
        <v>624</v>
      </c>
      <c r="BU48" s="40">
        <v>0.7005611652378968</v>
      </c>
      <c r="BV48" s="42">
        <v>0.42734155766688342</v>
      </c>
      <c r="BW48" s="40">
        <v>0.30470219435736678</v>
      </c>
      <c r="BX48" s="40" t="str">
        <f t="shared" si="5"/>
        <v>Equilibrium</v>
      </c>
      <c r="BY48" s="40"/>
      <c r="BZ48" s="44">
        <v>1032.9613742361589</v>
      </c>
      <c r="CA48" s="44">
        <v>873.10817245354735</v>
      </c>
      <c r="CB48" s="5">
        <v>1766.9596226536698</v>
      </c>
      <c r="CC48" s="44">
        <v>901.98641106501987</v>
      </c>
      <c r="CD48" s="44">
        <v>691.83472382953289</v>
      </c>
      <c r="CE48" s="44">
        <v>1545.2690223901491</v>
      </c>
      <c r="CF48" s="44">
        <v>1904.0651464360235</v>
      </c>
      <c r="CG48" s="44">
        <v>643.28261132512921</v>
      </c>
      <c r="CH48" s="40">
        <v>-7.7594033290044689E-2</v>
      </c>
      <c r="CI48" s="44">
        <v>1904.0651464360235</v>
      </c>
      <c r="CJ48" s="24">
        <v>1663.2248201827961</v>
      </c>
      <c r="CK48" s="44">
        <v>1835.5123845448466</v>
      </c>
      <c r="CL48" s="44">
        <v>1041.2327809808605</v>
      </c>
      <c r="CM48" s="45">
        <v>4.8996900581619531</v>
      </c>
      <c r="CN48" s="45">
        <v>56.927854492402844</v>
      </c>
      <c r="CO48" s="45">
        <v>1.0695168226138925</v>
      </c>
      <c r="CP48" s="45">
        <v>19.603330305483873</v>
      </c>
      <c r="CQ48" s="45">
        <v>2.7045956915742932</v>
      </c>
      <c r="CR48" s="45">
        <v>16350.627155900345</v>
      </c>
      <c r="CS48" s="45">
        <v>5.04550124924409</v>
      </c>
      <c r="CT48" s="45">
        <v>7.8046801768046823</v>
      </c>
      <c r="CU48" s="45">
        <v>7.9997428723749104</v>
      </c>
      <c r="CV48" s="45">
        <v>16451.782377510845</v>
      </c>
      <c r="CW48" s="24"/>
      <c r="CX48" s="40">
        <v>50.219424926466779</v>
      </c>
      <c r="CY48" s="40">
        <v>52.33685276265215</v>
      </c>
      <c r="CZ48" s="40">
        <v>44.577417174256475</v>
      </c>
      <c r="DA48" s="40">
        <v>54.603944685319505</v>
      </c>
      <c r="DB48" s="40"/>
      <c r="DC48" s="40">
        <v>5.8299065525858573</v>
      </c>
      <c r="DD48" s="40">
        <v>2.206629286662777</v>
      </c>
      <c r="DE48" s="40"/>
      <c r="DF48" s="40">
        <v>8.3041548805996843</v>
      </c>
      <c r="DG48" s="40">
        <v>8.4325658357861784</v>
      </c>
      <c r="DH48" s="40"/>
      <c r="DI48" s="40">
        <v>3.3861499085306406</v>
      </c>
      <c r="DJ48" s="40"/>
      <c r="DK48" s="40">
        <v>7.3368976247673023</v>
      </c>
      <c r="DL48" s="40">
        <v>8.0838452918477319</v>
      </c>
      <c r="DM48" s="40"/>
      <c r="DN48" s="40">
        <v>2.7097238137598652</v>
      </c>
      <c r="DO48" s="40">
        <v>1.8056392046519059</v>
      </c>
      <c r="DP48" s="40"/>
      <c r="DQ48" s="40">
        <v>18.456987421963635</v>
      </c>
      <c r="DR48" s="40"/>
    </row>
    <row r="49" spans="1:122" ht="10.5" customHeight="1">
      <c r="A49" s="17" t="s">
        <v>226</v>
      </c>
      <c r="B49" s="16" t="s">
        <v>166</v>
      </c>
      <c r="C49" s="17" t="s">
        <v>167</v>
      </c>
      <c r="D49" s="123">
        <v>0.20000000298023199</v>
      </c>
      <c r="E49" s="139">
        <f t="shared" si="7"/>
        <v>200.00000298023198</v>
      </c>
      <c r="F49" s="141">
        <v>990</v>
      </c>
      <c r="G49" s="123">
        <v>59.5</v>
      </c>
      <c r="H49" s="123">
        <v>0.95999997854232799</v>
      </c>
      <c r="I49" s="123">
        <v>18.299999237060501</v>
      </c>
      <c r="J49" s="123">
        <v>5.6799998283386204</v>
      </c>
      <c r="K49" s="123">
        <v>0.140000000596046</v>
      </c>
      <c r="L49" s="123">
        <v>2.8599998950958199</v>
      </c>
      <c r="M49" s="123">
        <v>6.2699999809265101</v>
      </c>
      <c r="N49" s="123">
        <v>5.1999998092651403</v>
      </c>
      <c r="O49" s="123">
        <v>0.75</v>
      </c>
      <c r="P49" s="123">
        <v>0.230000004172325</v>
      </c>
      <c r="Q49" s="122">
        <f t="shared" si="1"/>
        <v>99.889998733997302</v>
      </c>
      <c r="R49" s="26"/>
      <c r="S49" s="26">
        <f t="shared" si="8"/>
        <v>59.565522829213258</v>
      </c>
      <c r="T49" s="26">
        <f t="shared" si="8"/>
        <v>0.96105715357827359</v>
      </c>
      <c r="U49" s="26">
        <f t="shared" si="8"/>
        <v>18.32015163579349</v>
      </c>
      <c r="V49" s="26">
        <f t="shared" si="8"/>
        <v>5.6862547805854033</v>
      </c>
      <c r="W49" s="26">
        <f t="shared" si="8"/>
        <v>0.14015417195955712</v>
      </c>
      <c r="X49" s="26">
        <f t="shared" si="6"/>
        <v>2.8631493956786147</v>
      </c>
      <c r="Y49" s="26">
        <f t="shared" si="6"/>
        <v>6.2769046555133574</v>
      </c>
      <c r="Z49" s="26">
        <f t="shared" si="6"/>
        <v>5.2057261739611311</v>
      </c>
      <c r="AA49" s="26">
        <f t="shared" si="6"/>
        <v>0.75082591801529319</v>
      </c>
      <c r="AB49" s="26">
        <f t="shared" si="6"/>
        <v>0.23025328570160955</v>
      </c>
      <c r="AC49" s="26">
        <f t="shared" si="3"/>
        <v>99.999999999999986</v>
      </c>
      <c r="AD49" s="42">
        <v>0.6478940997730529</v>
      </c>
      <c r="AE49" s="42">
        <v>1.1141453281648974</v>
      </c>
      <c r="AF49" s="42">
        <v>0.47300437991555278</v>
      </c>
      <c r="AG49" s="43"/>
      <c r="AH49" s="16" t="s">
        <v>166</v>
      </c>
      <c r="AI49" s="122">
        <v>42.799999237060597</v>
      </c>
      <c r="AJ49" s="122">
        <v>3.0699999332428001</v>
      </c>
      <c r="AK49" s="122">
        <v>12.3999996185303</v>
      </c>
      <c r="AL49" s="122">
        <v>0.92000001668929998</v>
      </c>
      <c r="AM49" s="122">
        <v>8.8500003814697301</v>
      </c>
      <c r="AN49" s="122">
        <v>15</v>
      </c>
      <c r="AO49" s="122">
        <v>11.5</v>
      </c>
      <c r="AP49" s="122">
        <v>0.129999995231628</v>
      </c>
      <c r="AQ49" s="122">
        <v>2.75</v>
      </c>
      <c r="AR49" s="122">
        <v>0.21999999880790699</v>
      </c>
      <c r="AS49" s="122">
        <v>0</v>
      </c>
      <c r="AT49" s="122">
        <v>0</v>
      </c>
      <c r="AU49" s="122">
        <v>0</v>
      </c>
      <c r="AV49" s="124">
        <f t="shared" si="4"/>
        <v>97.639999181032266</v>
      </c>
      <c r="AW49" s="29"/>
      <c r="AX49" s="42">
        <v>6.1504678038049567</v>
      </c>
      <c r="AY49" s="42">
        <v>1.8495321961950433</v>
      </c>
      <c r="AZ49" s="42">
        <v>0</v>
      </c>
      <c r="BA49" s="42">
        <v>8</v>
      </c>
      <c r="BB49" s="42">
        <v>0.25042789619712691</v>
      </c>
      <c r="BC49" s="42">
        <v>0.33185548008132826</v>
      </c>
      <c r="BD49" s="42">
        <v>0.10451945296063485</v>
      </c>
      <c r="BE49" s="42">
        <v>0.52564431693771496</v>
      </c>
      <c r="BF49" s="42">
        <v>3.212719231790814</v>
      </c>
      <c r="BG49" s="42">
        <v>0.53793841567967005</v>
      </c>
      <c r="BH49" s="42">
        <v>1.5821456604479617E-2</v>
      </c>
      <c r="BI49" s="42">
        <v>4.9789262502517682</v>
      </c>
      <c r="BJ49" s="42">
        <v>0</v>
      </c>
      <c r="BK49" s="42">
        <v>0</v>
      </c>
      <c r="BL49" s="42">
        <v>0</v>
      </c>
      <c r="BM49" s="42">
        <v>1.7704519622980373</v>
      </c>
      <c r="BN49" s="42">
        <v>0.22954803770196275</v>
      </c>
      <c r="BO49" s="42">
        <v>2</v>
      </c>
      <c r="BP49" s="42">
        <v>0.53659954700057899</v>
      </c>
      <c r="BQ49" s="42">
        <v>4.0325560134751873E-2</v>
      </c>
      <c r="BR49" s="42">
        <v>0.57692510713533085</v>
      </c>
      <c r="BS49" s="24" t="s">
        <v>622</v>
      </c>
      <c r="BT49" s="24" t="s">
        <v>624</v>
      </c>
      <c r="BU49" s="40">
        <v>0.75128446459823961</v>
      </c>
      <c r="BV49" s="42">
        <v>0.33098748162687569</v>
      </c>
      <c r="BW49" s="40">
        <v>0.2970774756754968</v>
      </c>
      <c r="BX49" s="40" t="str">
        <f t="shared" si="5"/>
        <v>Equilibrium</v>
      </c>
      <c r="BY49" s="40"/>
      <c r="BZ49" s="44">
        <v>980.4261192373001</v>
      </c>
      <c r="CA49" s="44">
        <v>395.4531658702864</v>
      </c>
      <c r="CB49" s="5">
        <v>1394.0751131317402</v>
      </c>
      <c r="CC49" s="44">
        <v>528.11159259508133</v>
      </c>
      <c r="CD49" s="44">
        <v>594.1292253641235</v>
      </c>
      <c r="CE49" s="44">
        <v>968.41882039478628</v>
      </c>
      <c r="CF49" s="44">
        <v>1258.7083293655487</v>
      </c>
      <c r="CG49" s="44">
        <v>440.30722779970495</v>
      </c>
      <c r="CH49" s="40">
        <v>9.7101499403496855E-2</v>
      </c>
      <c r="CI49" s="44">
        <v>968.41882039478628</v>
      </c>
      <c r="CJ49" s="24">
        <v>1312.0923569729368</v>
      </c>
      <c r="CK49" s="44">
        <v>1181.2469667632631</v>
      </c>
      <c r="CL49" s="44">
        <v>1142.5545792446499</v>
      </c>
      <c r="CM49" s="45">
        <v>3.6281972422981048</v>
      </c>
      <c r="CN49" s="45">
        <v>58.43787216440063</v>
      </c>
      <c r="CO49" s="45">
        <v>0.4052390845758212</v>
      </c>
      <c r="CP49" s="45">
        <v>17.601437519602722</v>
      </c>
      <c r="CQ49" s="45">
        <v>6.2068969091699504</v>
      </c>
      <c r="CR49" s="45">
        <v>5.1976638740351175</v>
      </c>
      <c r="CS49" s="45">
        <v>2.7173450070334821</v>
      </c>
      <c r="CT49" s="45">
        <v>0.83065273184299371</v>
      </c>
      <c r="CU49" s="45">
        <v>4.9453704398478999</v>
      </c>
      <c r="CV49" s="45">
        <v>96.34247773050862</v>
      </c>
      <c r="CW49" s="24"/>
      <c r="CX49" s="40">
        <v>54.595605227730651</v>
      </c>
      <c r="CY49" s="40">
        <v>57.336698581227395</v>
      </c>
      <c r="CZ49" s="40">
        <v>48.534523722214502</v>
      </c>
      <c r="DA49" s="40">
        <v>58.695126373737558</v>
      </c>
      <c r="DB49" s="40"/>
      <c r="DC49" s="40">
        <v>3.1502666663286103</v>
      </c>
      <c r="DD49" s="40">
        <v>1.1323314158635018</v>
      </c>
      <c r="DE49" s="40"/>
      <c r="DF49" s="40">
        <v>5.1880610395339515</v>
      </c>
      <c r="DG49" s="40">
        <v>4.981715775759409</v>
      </c>
      <c r="DH49" s="40"/>
      <c r="DI49" s="40">
        <v>2.1956601329280052</v>
      </c>
      <c r="DJ49" s="40"/>
      <c r="DK49" s="40">
        <v>6.0144150493113226</v>
      </c>
      <c r="DL49" s="40">
        <v>5.5115658542800379</v>
      </c>
      <c r="DM49" s="40"/>
      <c r="DN49" s="40">
        <v>3.1831888399153727</v>
      </c>
      <c r="DO49" s="40">
        <v>2.0961674925533083</v>
      </c>
      <c r="DP49" s="40"/>
      <c r="DQ49" s="40">
        <v>17.749013249388124</v>
      </c>
      <c r="DR49" s="40"/>
    </row>
    <row r="50" spans="1:122" ht="10.5" customHeight="1">
      <c r="A50" s="14" t="s">
        <v>8</v>
      </c>
      <c r="B50" s="12" t="s">
        <v>9</v>
      </c>
      <c r="C50" s="13" t="s">
        <v>6</v>
      </c>
      <c r="D50" s="121">
        <v>0.2</v>
      </c>
      <c r="E50" s="139">
        <f t="shared" si="7"/>
        <v>200</v>
      </c>
      <c r="F50" s="140">
        <v>940</v>
      </c>
      <c r="G50" s="121">
        <v>61.14</v>
      </c>
      <c r="H50" s="121">
        <v>0.87</v>
      </c>
      <c r="I50" s="121">
        <v>17.87</v>
      </c>
      <c r="J50" s="121">
        <v>2.09</v>
      </c>
      <c r="K50" s="121">
        <v>0.11</v>
      </c>
      <c r="L50" s="121">
        <v>0.57999999999999996</v>
      </c>
      <c r="M50" s="121">
        <v>5.44</v>
      </c>
      <c r="N50" s="121">
        <v>4.12</v>
      </c>
      <c r="O50" s="121">
        <v>0.28999999999999998</v>
      </c>
      <c r="P50" s="121">
        <v>0.28999999999999998</v>
      </c>
      <c r="Q50" s="122">
        <f t="shared" si="1"/>
        <v>92.800000000000011</v>
      </c>
      <c r="R50" s="26"/>
      <c r="S50" s="26">
        <f t="shared" si="8"/>
        <v>65.88362068965516</v>
      </c>
      <c r="T50" s="26">
        <f t="shared" si="8"/>
        <v>0.9375</v>
      </c>
      <c r="U50" s="26">
        <f t="shared" si="8"/>
        <v>19.256465517241377</v>
      </c>
      <c r="V50" s="26">
        <f t="shared" si="8"/>
        <v>2.2521551724137927</v>
      </c>
      <c r="W50" s="26">
        <f t="shared" si="8"/>
        <v>0.11853448275862066</v>
      </c>
      <c r="X50" s="26">
        <f t="shared" si="6"/>
        <v>0.62499999999999989</v>
      </c>
      <c r="Y50" s="26">
        <f t="shared" si="6"/>
        <v>5.8620689655172411</v>
      </c>
      <c r="Z50" s="26">
        <f t="shared" si="6"/>
        <v>4.4396551724137927</v>
      </c>
      <c r="AA50" s="26">
        <f t="shared" si="6"/>
        <v>0.31249999999999994</v>
      </c>
      <c r="AB50" s="26">
        <f t="shared" si="6"/>
        <v>0.31249999999999994</v>
      </c>
      <c r="AC50" s="26">
        <f t="shared" si="3"/>
        <v>99.999999999999986</v>
      </c>
      <c r="AD50" s="42">
        <v>0.69502541733516388</v>
      </c>
      <c r="AE50" s="42">
        <v>2.0215190145600106</v>
      </c>
      <c r="AF50" s="42">
        <v>0.33095936023610256</v>
      </c>
      <c r="AG50" s="43"/>
      <c r="AH50" s="12" t="s">
        <v>9</v>
      </c>
      <c r="AI50" s="122">
        <v>45.27</v>
      </c>
      <c r="AJ50" s="122">
        <v>2.42</v>
      </c>
      <c r="AK50" s="122">
        <v>10.08</v>
      </c>
      <c r="AL50" s="122"/>
      <c r="AM50" s="122">
        <v>10.66</v>
      </c>
      <c r="AN50" s="122">
        <v>15.53</v>
      </c>
      <c r="AO50" s="122">
        <v>10.34</v>
      </c>
      <c r="AP50" s="122">
        <v>0.27</v>
      </c>
      <c r="AQ50" s="122">
        <v>2.34</v>
      </c>
      <c r="AR50" s="122">
        <v>0.08</v>
      </c>
      <c r="AS50" s="122">
        <v>0</v>
      </c>
      <c r="AT50" s="122">
        <v>0</v>
      </c>
      <c r="AU50" s="122">
        <v>0</v>
      </c>
      <c r="AV50" s="122">
        <f t="shared" si="4"/>
        <v>96.990000000000009</v>
      </c>
      <c r="AW50" s="26"/>
      <c r="AX50" s="42">
        <v>6.5122698900082971</v>
      </c>
      <c r="AY50" s="42">
        <v>1.4877301099917029</v>
      </c>
      <c r="AZ50" s="42">
        <v>0</v>
      </c>
      <c r="BA50" s="42">
        <v>8</v>
      </c>
      <c r="BB50" s="42">
        <v>0.22113353294560456</v>
      </c>
      <c r="BC50" s="42">
        <v>0.26186864552841549</v>
      </c>
      <c r="BD50" s="42">
        <v>0</v>
      </c>
      <c r="BE50" s="42">
        <v>0.63229151191355726</v>
      </c>
      <c r="BF50" s="42">
        <v>3.3297411855234134</v>
      </c>
      <c r="BG50" s="42">
        <v>0.55496512408900944</v>
      </c>
      <c r="BH50" s="42">
        <v>0</v>
      </c>
      <c r="BI50" s="42">
        <v>5</v>
      </c>
      <c r="BJ50" s="42">
        <v>0</v>
      </c>
      <c r="BK50" s="42">
        <v>9.5200036180219438E-2</v>
      </c>
      <c r="BL50" s="42">
        <v>3.2894584143716654E-2</v>
      </c>
      <c r="BM50" s="42">
        <v>1.5935450813167289</v>
      </c>
      <c r="BN50" s="42">
        <v>0.27836029835933496</v>
      </c>
      <c r="BO50" s="42">
        <v>2</v>
      </c>
      <c r="BP50" s="42">
        <v>0.37424877652126165</v>
      </c>
      <c r="BQ50" s="42">
        <v>1.4679295913784408E-2</v>
      </c>
      <c r="BR50" s="42">
        <v>0.38892807243504607</v>
      </c>
      <c r="BS50" s="24" t="s">
        <v>622</v>
      </c>
      <c r="BT50" s="24" t="s">
        <v>623</v>
      </c>
      <c r="BU50" s="40">
        <v>0.72194239888472722</v>
      </c>
      <c r="BV50" s="42">
        <v>0.38507496721029622</v>
      </c>
      <c r="BW50" s="40">
        <v>0.19048792736392287</v>
      </c>
      <c r="BX50" s="40" t="str">
        <f t="shared" si="5"/>
        <v>Equilibrium</v>
      </c>
      <c r="BY50" s="40"/>
      <c r="BZ50" s="44">
        <v>889.88230224823337</v>
      </c>
      <c r="CA50" s="44">
        <v>218.93144490378594</v>
      </c>
      <c r="CB50" s="5">
        <v>383.82604040817705</v>
      </c>
      <c r="CC50" s="44">
        <v>268.48974960394696</v>
      </c>
      <c r="CD50" s="44">
        <v>286.31651455898322</v>
      </c>
      <c r="CE50" s="44">
        <v>327.50248471921469</v>
      </c>
      <c r="CF50" s="44">
        <v>499.44023154059465</v>
      </c>
      <c r="CG50" s="44">
        <v>59.012735115267731</v>
      </c>
      <c r="CH50" s="40">
        <v>-0.30121507912664947</v>
      </c>
      <c r="CI50" s="44">
        <v>268.48974960394696</v>
      </c>
      <c r="CJ50" s="24">
        <v>301.50709191270778</v>
      </c>
      <c r="CK50" s="44">
        <v>326.15789500606201</v>
      </c>
      <c r="CL50" s="44">
        <v>959.58317940849145</v>
      </c>
      <c r="CM50" s="45">
        <v>1.2286024910397824</v>
      </c>
      <c r="CN50" s="45">
        <v>67.869066387638483</v>
      </c>
      <c r="CO50" s="45">
        <v>0.33902551271219111</v>
      </c>
      <c r="CP50" s="45">
        <v>16.139290159192747</v>
      </c>
      <c r="CQ50" s="45">
        <v>3.5498409742491628</v>
      </c>
      <c r="CR50" s="45">
        <v>1.2142797894909634</v>
      </c>
      <c r="CS50" s="45">
        <v>2.3734827276923269</v>
      </c>
      <c r="CT50" s="45">
        <v>1.6021956034221692</v>
      </c>
      <c r="CU50" s="45">
        <v>4.5690642203865846</v>
      </c>
      <c r="CV50" s="45">
        <v>97.656245374784646</v>
      </c>
      <c r="CW50" s="24"/>
      <c r="CX50" s="40">
        <v>67.230157466823144</v>
      </c>
      <c r="CY50" s="40">
        <v>66.388685188905328</v>
      </c>
      <c r="CZ50" s="40">
        <v>57.121130404804724</v>
      </c>
      <c r="DA50" s="40">
        <v>67.432976978899546</v>
      </c>
      <c r="DB50" s="40"/>
      <c r="DC50" s="40">
        <v>1.7140637275321426</v>
      </c>
      <c r="DD50" s="40">
        <v>0.58756439810700678</v>
      </c>
      <c r="DE50" s="40"/>
      <c r="DF50" s="40">
        <v>3.1074893729185131</v>
      </c>
      <c r="DG50" s="40">
        <v>3.0814847992557324</v>
      </c>
      <c r="DH50" s="40"/>
      <c r="DI50" s="40">
        <v>0.95217204143649503</v>
      </c>
      <c r="DJ50" s="40"/>
      <c r="DK50" s="40">
        <v>4.6560170570328623</v>
      </c>
      <c r="DL50" s="40">
        <v>3.7539002769377654</v>
      </c>
      <c r="DM50" s="40"/>
      <c r="DN50" s="40">
        <v>1.7517829426536298</v>
      </c>
      <c r="DO50" s="40">
        <v>2.0989857691271219</v>
      </c>
      <c r="DP50" s="40"/>
      <c r="DQ50" s="40">
        <v>16.569590813985293</v>
      </c>
      <c r="DR50" s="40"/>
    </row>
    <row r="51" spans="1:122" ht="10.5" customHeight="1">
      <c r="A51" s="14" t="s">
        <v>8</v>
      </c>
      <c r="B51" s="12" t="s">
        <v>10</v>
      </c>
      <c r="C51" s="13" t="s">
        <v>6</v>
      </c>
      <c r="D51" s="121">
        <v>0.2</v>
      </c>
      <c r="E51" s="139">
        <f t="shared" si="7"/>
        <v>200</v>
      </c>
      <c r="F51" s="140">
        <v>900</v>
      </c>
      <c r="G51" s="121">
        <v>65.39</v>
      </c>
      <c r="H51" s="121">
        <v>0.61</v>
      </c>
      <c r="I51" s="121">
        <v>16</v>
      </c>
      <c r="J51" s="121">
        <v>1.73</v>
      </c>
      <c r="K51" s="121">
        <v>0.12</v>
      </c>
      <c r="L51" s="121">
        <v>0.52</v>
      </c>
      <c r="M51" s="121">
        <v>3.87</v>
      </c>
      <c r="N51" s="121">
        <v>3.84</v>
      </c>
      <c r="O51" s="121">
        <v>0.19</v>
      </c>
      <c r="P51" s="121">
        <v>0.37</v>
      </c>
      <c r="Q51" s="122">
        <f t="shared" si="1"/>
        <v>92.640000000000015</v>
      </c>
      <c r="R51" s="26"/>
      <c r="S51" s="26">
        <f t="shared" si="8"/>
        <v>70.585060449050076</v>
      </c>
      <c r="T51" s="26">
        <f t="shared" si="8"/>
        <v>0.65846286701208967</v>
      </c>
      <c r="U51" s="26">
        <f t="shared" si="8"/>
        <v>17.27115716753022</v>
      </c>
      <c r="V51" s="26">
        <f t="shared" si="8"/>
        <v>1.8674438687392052</v>
      </c>
      <c r="W51" s="26">
        <f t="shared" si="8"/>
        <v>0.12953367875647667</v>
      </c>
      <c r="X51" s="26">
        <f t="shared" si="6"/>
        <v>0.56131260794473226</v>
      </c>
      <c r="Y51" s="26">
        <f t="shared" si="6"/>
        <v>4.1774611398963728</v>
      </c>
      <c r="Z51" s="26">
        <f t="shared" si="6"/>
        <v>4.1450777202072535</v>
      </c>
      <c r="AA51" s="26">
        <f t="shared" si="6"/>
        <v>0.20509499136442139</v>
      </c>
      <c r="AB51" s="26">
        <f t="shared" si="6"/>
        <v>0.39939550949913644</v>
      </c>
      <c r="AC51" s="26">
        <f t="shared" si="3"/>
        <v>99.999999999999986</v>
      </c>
      <c r="AD51" s="42">
        <v>0.73683975814701796</v>
      </c>
      <c r="AE51" s="42">
        <v>1.8663895649701085</v>
      </c>
      <c r="AF51" s="42">
        <v>0.34887093234670924</v>
      </c>
      <c r="AG51" s="43"/>
      <c r="AH51" s="12" t="s">
        <v>10</v>
      </c>
      <c r="AI51" s="122">
        <v>44.47</v>
      </c>
      <c r="AJ51" s="122">
        <v>2.7</v>
      </c>
      <c r="AK51" s="122">
        <v>11.48</v>
      </c>
      <c r="AL51" s="122"/>
      <c r="AM51" s="122">
        <v>11.39</v>
      </c>
      <c r="AN51" s="122">
        <v>14.29</v>
      </c>
      <c r="AO51" s="122">
        <v>10.64</v>
      </c>
      <c r="AP51" s="122">
        <v>0.27</v>
      </c>
      <c r="AQ51" s="122">
        <v>2.23</v>
      </c>
      <c r="AR51" s="122">
        <v>0.08</v>
      </c>
      <c r="AS51" s="122">
        <v>0</v>
      </c>
      <c r="AT51" s="122">
        <v>0</v>
      </c>
      <c r="AU51" s="122">
        <v>0</v>
      </c>
      <c r="AV51" s="122">
        <f t="shared" si="4"/>
        <v>97.550000000000011</v>
      </c>
      <c r="AW51" s="26"/>
      <c r="AX51" s="42">
        <v>6.380366248602785</v>
      </c>
      <c r="AY51" s="42">
        <v>1.619633751397215</v>
      </c>
      <c r="AZ51" s="42">
        <v>0</v>
      </c>
      <c r="BA51" s="42">
        <v>8</v>
      </c>
      <c r="BB51" s="42">
        <v>0.32145480464065268</v>
      </c>
      <c r="BC51" s="42">
        <v>0.29139928597805187</v>
      </c>
      <c r="BD51" s="42">
        <v>0</v>
      </c>
      <c r="BE51" s="42">
        <v>0.67318949469065359</v>
      </c>
      <c r="BF51" s="42">
        <v>3.0558204588195865</v>
      </c>
      <c r="BG51" s="42">
        <v>0.65813595587105489</v>
      </c>
      <c r="BH51" s="42">
        <v>0</v>
      </c>
      <c r="BI51" s="42">
        <v>5</v>
      </c>
      <c r="BJ51" s="42">
        <v>0</v>
      </c>
      <c r="BK51" s="42">
        <v>3.5351292305429771E-2</v>
      </c>
      <c r="BL51" s="42">
        <v>3.2808092713655201E-2</v>
      </c>
      <c r="BM51" s="42">
        <v>1.6354679078310936</v>
      </c>
      <c r="BN51" s="42">
        <v>0.29637270714982145</v>
      </c>
      <c r="BO51" s="42">
        <v>2</v>
      </c>
      <c r="BP51" s="42">
        <v>0.32392288837721084</v>
      </c>
      <c r="BQ51" s="42">
        <v>1.4640698882421086E-2</v>
      </c>
      <c r="BR51" s="42">
        <v>0.33856358725963193</v>
      </c>
      <c r="BS51" s="24" t="s">
        <v>622</v>
      </c>
      <c r="BT51" s="24" t="s">
        <v>332</v>
      </c>
      <c r="BU51" s="40">
        <v>0.69097171110794764</v>
      </c>
      <c r="BV51" s="42">
        <v>0.4471477331819802</v>
      </c>
      <c r="BW51" s="40">
        <v>0.23957899335401694</v>
      </c>
      <c r="BX51" s="40" t="str">
        <f t="shared" si="5"/>
        <v>Equilibrium</v>
      </c>
      <c r="BY51" s="40"/>
      <c r="BZ51" s="44">
        <v>915.51285168378308</v>
      </c>
      <c r="CA51" s="44">
        <v>308.62443712410169</v>
      </c>
      <c r="CB51" s="5">
        <v>382.34803503387616</v>
      </c>
      <c r="CC51" s="44">
        <v>347.26220703562461</v>
      </c>
      <c r="CD51" s="44">
        <v>354.25944503720433</v>
      </c>
      <c r="CE51" s="44">
        <v>293.18773122829327</v>
      </c>
      <c r="CF51" s="44">
        <v>552.22056008407878</v>
      </c>
      <c r="CG51" s="44">
        <v>-54.074475807331339</v>
      </c>
      <c r="CH51" s="40">
        <v>-0.44428768944804925</v>
      </c>
      <c r="CI51" s="44">
        <v>354.25944503720433</v>
      </c>
      <c r="CJ51" s="24">
        <v>286.16127217259776</v>
      </c>
      <c r="CK51" s="44">
        <v>368.30374003554027</v>
      </c>
      <c r="CL51" s="44">
        <v>951.05510587867229</v>
      </c>
      <c r="CM51" s="45">
        <v>0.33154652593370126</v>
      </c>
      <c r="CN51" s="45">
        <v>63.707065096344088</v>
      </c>
      <c r="CO51" s="45">
        <v>0.56694873427775483</v>
      </c>
      <c r="CP51" s="45">
        <v>16.767762418190951</v>
      </c>
      <c r="CQ51" s="45">
        <v>5.2481180058270898</v>
      </c>
      <c r="CR51" s="45">
        <v>1.8306886752084059</v>
      </c>
      <c r="CS51" s="45">
        <v>5.1639298903885864</v>
      </c>
      <c r="CT51" s="45">
        <v>1.1713883629487272</v>
      </c>
      <c r="CU51" s="45">
        <v>5.1984980170856581</v>
      </c>
      <c r="CV51" s="45">
        <v>99.654399200271271</v>
      </c>
      <c r="CW51" s="24"/>
      <c r="CX51" s="40">
        <v>67.249893845347216</v>
      </c>
      <c r="CY51" s="40">
        <v>66.226247308367419</v>
      </c>
      <c r="CZ51" s="40">
        <v>55.722239846398793</v>
      </c>
      <c r="DA51" s="40">
        <v>65.965325122444398</v>
      </c>
      <c r="DB51" s="40"/>
      <c r="DC51" s="40">
        <v>1.8216062252102572</v>
      </c>
      <c r="DD51" s="40">
        <v>0.64038018608115876</v>
      </c>
      <c r="DE51" s="40"/>
      <c r="DF51" s="40">
        <v>3.2168194451815006</v>
      </c>
      <c r="DG51" s="40">
        <v>3.4773872391913767</v>
      </c>
      <c r="DH51" s="40"/>
      <c r="DI51" s="40">
        <v>1.059972178806462</v>
      </c>
      <c r="DJ51" s="40"/>
      <c r="DK51" s="40">
        <v>4.8615582407243947</v>
      </c>
      <c r="DL51" s="40">
        <v>4.1556904634951781</v>
      </c>
      <c r="DM51" s="40"/>
      <c r="DN51" s="40">
        <v>1.717158541536338</v>
      </c>
      <c r="DO51" s="40">
        <v>2.2537738902043127</v>
      </c>
      <c r="DP51" s="40"/>
      <c r="DQ51" s="40">
        <v>16.992637766020859</v>
      </c>
      <c r="DR51" s="40"/>
    </row>
    <row r="52" spans="1:122" ht="10.5" customHeight="1">
      <c r="A52" s="14" t="s">
        <v>8</v>
      </c>
      <c r="B52" s="12" t="s">
        <v>11</v>
      </c>
      <c r="C52" s="13" t="s">
        <v>6</v>
      </c>
      <c r="D52" s="121">
        <v>0.2</v>
      </c>
      <c r="E52" s="139">
        <f t="shared" si="7"/>
        <v>200</v>
      </c>
      <c r="F52" s="140">
        <v>940</v>
      </c>
      <c r="G52" s="121">
        <v>59.6</v>
      </c>
      <c r="H52" s="121">
        <v>0.84</v>
      </c>
      <c r="I52" s="121">
        <v>17.739999999999998</v>
      </c>
      <c r="J52" s="121">
        <v>2.27</v>
      </c>
      <c r="K52" s="121">
        <v>0.12</v>
      </c>
      <c r="L52" s="121">
        <v>0.59</v>
      </c>
      <c r="M52" s="121">
        <v>5.46</v>
      </c>
      <c r="N52" s="121">
        <v>3.52</v>
      </c>
      <c r="O52" s="121">
        <v>0.37</v>
      </c>
      <c r="P52" s="121">
        <v>0.27</v>
      </c>
      <c r="Q52" s="122">
        <f t="shared" si="1"/>
        <v>90.78</v>
      </c>
      <c r="R52" s="26"/>
      <c r="S52" s="26">
        <f t="shared" si="8"/>
        <v>65.653227583168089</v>
      </c>
      <c r="T52" s="26">
        <f t="shared" si="8"/>
        <v>0.92531394580304027</v>
      </c>
      <c r="U52" s="26">
        <f t="shared" si="8"/>
        <v>19.541749283983254</v>
      </c>
      <c r="V52" s="26">
        <f t="shared" si="8"/>
        <v>2.5005507821105972</v>
      </c>
      <c r="W52" s="26">
        <f t="shared" si="8"/>
        <v>0.13218770654329146</v>
      </c>
      <c r="X52" s="26">
        <f t="shared" si="6"/>
        <v>0.64992289050451635</v>
      </c>
      <c r="Y52" s="26">
        <f t="shared" si="6"/>
        <v>6.0145406477197616</v>
      </c>
      <c r="Z52" s="26">
        <f t="shared" si="6"/>
        <v>3.8775060586032168</v>
      </c>
      <c r="AA52" s="26">
        <f t="shared" si="6"/>
        <v>0.40757876184181535</v>
      </c>
      <c r="AB52" s="26">
        <f t="shared" si="6"/>
        <v>0.29742233972240584</v>
      </c>
      <c r="AC52" s="26">
        <f t="shared" si="3"/>
        <v>99.999999999999972</v>
      </c>
      <c r="AD52" s="42">
        <v>0.68686129832702214</v>
      </c>
      <c r="AE52" s="42">
        <v>2.1584072131779335</v>
      </c>
      <c r="AF52" s="42">
        <v>0.31661528501697467</v>
      </c>
      <c r="AG52" s="43"/>
      <c r="AH52" s="12" t="s">
        <v>11</v>
      </c>
      <c r="AI52" s="122">
        <v>45.05</v>
      </c>
      <c r="AJ52" s="122">
        <v>2.36</v>
      </c>
      <c r="AK52" s="122">
        <v>10.43</v>
      </c>
      <c r="AL52" s="122"/>
      <c r="AM52" s="122">
        <v>10.64</v>
      </c>
      <c r="AN52" s="122">
        <v>15.52</v>
      </c>
      <c r="AO52" s="122">
        <v>10.48</v>
      </c>
      <c r="AP52" s="122">
        <v>0.28000000000000003</v>
      </c>
      <c r="AQ52" s="122">
        <v>2.12</v>
      </c>
      <c r="AR52" s="122">
        <v>7.0000000000000007E-2</v>
      </c>
      <c r="AS52" s="122">
        <v>0</v>
      </c>
      <c r="AT52" s="122">
        <v>0</v>
      </c>
      <c r="AU52" s="122">
        <v>0</v>
      </c>
      <c r="AV52" s="122">
        <f t="shared" si="4"/>
        <v>96.949999999999989</v>
      </c>
      <c r="AW52" s="26"/>
      <c r="AX52" s="42">
        <v>6.4809641384626353</v>
      </c>
      <c r="AY52" s="42">
        <v>1.5190358615373647</v>
      </c>
      <c r="AZ52" s="42">
        <v>0</v>
      </c>
      <c r="BA52" s="42">
        <v>8</v>
      </c>
      <c r="BB52" s="42">
        <v>0.24925667135725105</v>
      </c>
      <c r="BC52" s="42">
        <v>0.25538951629796058</v>
      </c>
      <c r="BD52" s="42">
        <v>0</v>
      </c>
      <c r="BE52" s="42">
        <v>0.63115480131637014</v>
      </c>
      <c r="BF52" s="42">
        <v>3.32777278577744</v>
      </c>
      <c r="BG52" s="42">
        <v>0.53642622525097838</v>
      </c>
      <c r="BH52" s="42">
        <v>0</v>
      </c>
      <c r="BI52" s="42">
        <v>5</v>
      </c>
      <c r="BJ52" s="42">
        <v>0</v>
      </c>
      <c r="BK52" s="42">
        <v>0.11253711198607985</v>
      </c>
      <c r="BL52" s="42">
        <v>3.4114702963838332E-2</v>
      </c>
      <c r="BM52" s="42">
        <v>1.6152063924055666</v>
      </c>
      <c r="BN52" s="42">
        <v>0.23814179264451507</v>
      </c>
      <c r="BO52" s="42">
        <v>2</v>
      </c>
      <c r="BP52" s="42">
        <v>0.35314208690684745</v>
      </c>
      <c r="BQ52" s="42">
        <v>1.2845062005483302E-2</v>
      </c>
      <c r="BR52" s="42">
        <v>0.36598714891233075</v>
      </c>
      <c r="BS52" s="24" t="s">
        <v>622</v>
      </c>
      <c r="BT52" s="24" t="s">
        <v>332</v>
      </c>
      <c r="BU52" s="40">
        <v>0.7221900084930245</v>
      </c>
      <c r="BV52" s="42">
        <v>0.38460014991160457</v>
      </c>
      <c r="BW52" s="40">
        <v>0.17818702030064942</v>
      </c>
      <c r="BX52" s="40" t="str">
        <f t="shared" si="5"/>
        <v>Equilibrium</v>
      </c>
      <c r="BY52" s="40"/>
      <c r="BZ52" s="44">
        <v>896.56616678034698</v>
      </c>
      <c r="CA52" s="44">
        <v>237.41965341908966</v>
      </c>
      <c r="CB52" s="5">
        <v>346.68882613416758</v>
      </c>
      <c r="CC52" s="44">
        <v>291.4841985557116</v>
      </c>
      <c r="CD52" s="44">
        <v>309.82556939385745</v>
      </c>
      <c r="CE52" s="44">
        <v>182.2403447875335</v>
      </c>
      <c r="CF52" s="44">
        <v>436.38498327555368</v>
      </c>
      <c r="CG52" s="44">
        <v>-109.2438537681781</v>
      </c>
      <c r="CH52" s="40">
        <v>-0.25872237689793309</v>
      </c>
      <c r="CI52" s="44">
        <v>291.4841985557116</v>
      </c>
      <c r="CJ52" s="24">
        <v>255.33924309675899</v>
      </c>
      <c r="CK52" s="44">
        <v>319.08651234493959</v>
      </c>
      <c r="CL52" s="44">
        <v>948.67375522032796</v>
      </c>
      <c r="CM52" s="45">
        <v>0.93569716293244642</v>
      </c>
      <c r="CN52" s="45">
        <v>66.610523246229732</v>
      </c>
      <c r="CO52" s="45">
        <v>0.44082171308771734</v>
      </c>
      <c r="CP52" s="45">
        <v>16.250134844705894</v>
      </c>
      <c r="CQ52" s="45">
        <v>4.0156208357191838</v>
      </c>
      <c r="CR52" s="45">
        <v>1.5103953584313472</v>
      </c>
      <c r="CS52" s="45">
        <v>3.7454461507278811</v>
      </c>
      <c r="CT52" s="45">
        <v>1.4098161556778963</v>
      </c>
      <c r="CU52" s="45">
        <v>4.8490741269036723</v>
      </c>
      <c r="CV52" s="45">
        <v>98.831832431483349</v>
      </c>
      <c r="CW52" s="24"/>
      <c r="CX52" s="40">
        <v>67.379500785589244</v>
      </c>
      <c r="CY52" s="40">
        <v>66.026756946177471</v>
      </c>
      <c r="CZ52" s="40">
        <v>56.340240465364573</v>
      </c>
      <c r="DA52" s="40">
        <v>66.639834143972962</v>
      </c>
      <c r="DB52" s="40"/>
      <c r="DC52" s="40">
        <v>1.7732566091190038</v>
      </c>
      <c r="DD52" s="40">
        <v>0.61312123054746126</v>
      </c>
      <c r="DE52" s="40"/>
      <c r="DF52" s="40">
        <v>3.152735403248768</v>
      </c>
      <c r="DG52" s="40">
        <v>3.1946921147026699</v>
      </c>
      <c r="DH52" s="40"/>
      <c r="DI52" s="40">
        <v>1.0622940484425585</v>
      </c>
      <c r="DJ52" s="40"/>
      <c r="DK52" s="40">
        <v>4.9805660655328552</v>
      </c>
      <c r="DL52" s="40">
        <v>4.0362744351051019</v>
      </c>
      <c r="DM52" s="40"/>
      <c r="DN52" s="40">
        <v>1.5465733952777971</v>
      </c>
      <c r="DO52" s="40">
        <v>2.0749420865766348</v>
      </c>
      <c r="DP52" s="40"/>
      <c r="DQ52" s="40">
        <v>16.568060020699825</v>
      </c>
      <c r="DR52" s="40"/>
    </row>
    <row r="53" spans="1:122" ht="10.5" customHeight="1">
      <c r="A53" s="14" t="s">
        <v>8</v>
      </c>
      <c r="B53" s="12" t="s">
        <v>12</v>
      </c>
      <c r="C53" s="13" t="s">
        <v>6</v>
      </c>
      <c r="D53" s="121">
        <v>0.2</v>
      </c>
      <c r="E53" s="139">
        <f t="shared" si="7"/>
        <v>200</v>
      </c>
      <c r="F53" s="140">
        <v>940</v>
      </c>
      <c r="G53" s="121">
        <v>60.52</v>
      </c>
      <c r="H53" s="121">
        <v>0.44</v>
      </c>
      <c r="I53" s="121">
        <v>17.63</v>
      </c>
      <c r="J53" s="121">
        <v>3.22</v>
      </c>
      <c r="K53" s="121">
        <v>0.17</v>
      </c>
      <c r="L53" s="121">
        <v>0.97</v>
      </c>
      <c r="M53" s="121">
        <v>4.79</v>
      </c>
      <c r="N53" s="121">
        <v>3.45</v>
      </c>
      <c r="O53" s="121">
        <v>1.52</v>
      </c>
      <c r="P53" s="121">
        <v>0.46</v>
      </c>
      <c r="Q53" s="122">
        <f t="shared" si="1"/>
        <v>93.17</v>
      </c>
      <c r="R53" s="26"/>
      <c r="S53" s="26">
        <f t="shared" si="8"/>
        <v>64.95653107223356</v>
      </c>
      <c r="T53" s="26">
        <f t="shared" si="8"/>
        <v>0.47225501770956313</v>
      </c>
      <c r="U53" s="26">
        <f t="shared" si="8"/>
        <v>18.92239991413545</v>
      </c>
      <c r="V53" s="26">
        <f t="shared" si="8"/>
        <v>3.4560480841472576</v>
      </c>
      <c r="W53" s="26">
        <f t="shared" si="8"/>
        <v>0.18246216593324033</v>
      </c>
      <c r="X53" s="26">
        <f t="shared" si="6"/>
        <v>1.0411076526779006</v>
      </c>
      <c r="Y53" s="26">
        <f t="shared" si="6"/>
        <v>5.1411398518836533</v>
      </c>
      <c r="Z53" s="26">
        <f t="shared" si="6"/>
        <v>3.7029086615863473</v>
      </c>
      <c r="AA53" s="26">
        <f t="shared" si="6"/>
        <v>1.6314264248148544</v>
      </c>
      <c r="AB53" s="26">
        <f t="shared" si="6"/>
        <v>0.49372115487817964</v>
      </c>
      <c r="AC53" s="26">
        <f t="shared" si="3"/>
        <v>99.999999999999986</v>
      </c>
      <c r="AD53" s="42">
        <v>0.69105301028327737</v>
      </c>
      <c r="AE53" s="42">
        <v>1.862274410098296</v>
      </c>
      <c r="AF53" s="42">
        <v>0.34937251175915662</v>
      </c>
      <c r="AG53" s="43"/>
      <c r="AH53" s="12" t="s">
        <v>12</v>
      </c>
      <c r="AI53" s="122">
        <v>45.18</v>
      </c>
      <c r="AJ53" s="122">
        <v>1.55</v>
      </c>
      <c r="AK53" s="122">
        <v>11.09</v>
      </c>
      <c r="AL53" s="122"/>
      <c r="AM53" s="122">
        <v>10.8</v>
      </c>
      <c r="AN53" s="122">
        <v>14.9</v>
      </c>
      <c r="AO53" s="122">
        <v>10.98</v>
      </c>
      <c r="AP53" s="122">
        <v>0.26</v>
      </c>
      <c r="AQ53" s="122">
        <v>2</v>
      </c>
      <c r="AR53" s="122">
        <v>0.59</v>
      </c>
      <c r="AS53" s="122">
        <v>0</v>
      </c>
      <c r="AT53" s="122">
        <v>0</v>
      </c>
      <c r="AU53" s="122">
        <v>0</v>
      </c>
      <c r="AV53" s="122">
        <f t="shared" si="4"/>
        <v>97.350000000000009</v>
      </c>
      <c r="AW53" s="26"/>
      <c r="AX53" s="42">
        <v>6.4921770705458348</v>
      </c>
      <c r="AY53" s="42">
        <v>1.5078229294541652</v>
      </c>
      <c r="AZ53" s="42">
        <v>0</v>
      </c>
      <c r="BA53" s="42">
        <v>8</v>
      </c>
      <c r="BB53" s="42">
        <v>0.37019899306451753</v>
      </c>
      <c r="BC53" s="42">
        <v>0.16754137201524585</v>
      </c>
      <c r="BD53" s="42">
        <v>0</v>
      </c>
      <c r="BE53" s="42">
        <v>0.63978253544939179</v>
      </c>
      <c r="BF53" s="42">
        <v>3.1911522443735167</v>
      </c>
      <c r="BG53" s="42">
        <v>0.63132485509732827</v>
      </c>
      <c r="BH53" s="42">
        <v>0</v>
      </c>
      <c r="BI53" s="42">
        <v>5</v>
      </c>
      <c r="BJ53" s="42">
        <v>0</v>
      </c>
      <c r="BK53" s="42">
        <v>2.676348141663043E-2</v>
      </c>
      <c r="BL53" s="42">
        <v>3.1641438376301637E-2</v>
      </c>
      <c r="BM53" s="42">
        <v>1.690317894065821</v>
      </c>
      <c r="BN53" s="42">
        <v>0.25127718614124683</v>
      </c>
      <c r="BO53" s="42">
        <v>2</v>
      </c>
      <c r="BP53" s="42">
        <v>0.30589506659816434</v>
      </c>
      <c r="BQ53" s="42">
        <v>0.10814077645284682</v>
      </c>
      <c r="BR53" s="42">
        <v>0.41403584305101115</v>
      </c>
      <c r="BS53" s="24" t="s">
        <v>622</v>
      </c>
      <c r="BT53" s="24" t="s">
        <v>332</v>
      </c>
      <c r="BU53" s="40">
        <v>0.71087899564606416</v>
      </c>
      <c r="BV53" s="42">
        <v>0.40662776106110604</v>
      </c>
      <c r="BW53" s="40">
        <v>0.21835007711867935</v>
      </c>
      <c r="BX53" s="40" t="str">
        <f t="shared" si="5"/>
        <v>Equilibrium</v>
      </c>
      <c r="BY53" s="40"/>
      <c r="BZ53" s="44">
        <v>903.69082543485388</v>
      </c>
      <c r="CA53" s="44">
        <v>282.56617017266183</v>
      </c>
      <c r="CB53" s="5">
        <v>397.33198819324127</v>
      </c>
      <c r="CC53" s="44">
        <v>312.50491173612897</v>
      </c>
      <c r="CD53" s="44">
        <v>335.65797637972861</v>
      </c>
      <c r="CE53" s="44">
        <v>390.19051569941337</v>
      </c>
      <c r="CF53" s="44">
        <v>707.60646696894469</v>
      </c>
      <c r="CG53" s="44">
        <v>77.685603963284393</v>
      </c>
      <c r="CH53" s="40">
        <v>-0.78089478822631897</v>
      </c>
      <c r="CI53" s="44">
        <v>312.50491173612897</v>
      </c>
      <c r="CJ53" s="24">
        <v>309.28220893628134</v>
      </c>
      <c r="CK53" s="44">
        <v>354.91844996468512</v>
      </c>
      <c r="CL53" s="44">
        <v>906.25348038968912</v>
      </c>
      <c r="CM53" s="45">
        <v>2.7000503218504397</v>
      </c>
      <c r="CN53" s="45">
        <v>70.212601367703385</v>
      </c>
      <c r="CO53" s="45">
        <v>0.29251367137289175</v>
      </c>
      <c r="CP53" s="45">
        <v>16.105064957322611</v>
      </c>
      <c r="CQ53" s="45">
        <v>1.919969732413948</v>
      </c>
      <c r="CR53" s="45">
        <v>0.81849835259117043</v>
      </c>
      <c r="CS53" s="45">
        <v>2.3894383054670794</v>
      </c>
      <c r="CT53" s="45">
        <v>3.2611439452679645</v>
      </c>
      <c r="CU53" s="45">
        <v>6.6353301889857477</v>
      </c>
      <c r="CV53" s="45">
        <v>101.6345605211248</v>
      </c>
      <c r="CW53" s="24"/>
      <c r="CX53" s="40">
        <v>67.142457007156523</v>
      </c>
      <c r="CY53" s="40">
        <v>67.740633564318173</v>
      </c>
      <c r="CZ53" s="40">
        <v>57.611729485794889</v>
      </c>
      <c r="DA53" s="40">
        <v>67.907067053087118</v>
      </c>
      <c r="DB53" s="40"/>
      <c r="DC53" s="40">
        <v>1.3076304010042692</v>
      </c>
      <c r="DD53" s="40">
        <v>0.4667612823013369</v>
      </c>
      <c r="DE53" s="40"/>
      <c r="DF53" s="40">
        <v>2.604159364514929</v>
      </c>
      <c r="DG53" s="40">
        <v>2.6863343721760842</v>
      </c>
      <c r="DH53" s="40"/>
      <c r="DI53" s="40">
        <v>0.98581482504134532</v>
      </c>
      <c r="DJ53" s="40"/>
      <c r="DK53" s="40">
        <v>4.640720493699134</v>
      </c>
      <c r="DL53" s="40">
        <v>4.2598710996581719</v>
      </c>
      <c r="DM53" s="40"/>
      <c r="DN53" s="40">
        <v>2.0353547209743845</v>
      </c>
      <c r="DO53" s="40">
        <v>1.8961129071401355</v>
      </c>
      <c r="DP53" s="40"/>
      <c r="DQ53" s="40">
        <v>16.447191350521241</v>
      </c>
      <c r="DR53" s="40"/>
    </row>
    <row r="54" spans="1:122" ht="10.5" customHeight="1">
      <c r="A54" s="14" t="s">
        <v>8</v>
      </c>
      <c r="B54" s="12" t="s">
        <v>13</v>
      </c>
      <c r="C54" s="13" t="s">
        <v>6</v>
      </c>
      <c r="D54" s="121">
        <v>0.2</v>
      </c>
      <c r="E54" s="139">
        <f t="shared" si="7"/>
        <v>200</v>
      </c>
      <c r="F54" s="140">
        <v>900</v>
      </c>
      <c r="G54" s="121">
        <v>65.83</v>
      </c>
      <c r="H54" s="121">
        <v>0.63</v>
      </c>
      <c r="I54" s="121">
        <v>15.43</v>
      </c>
      <c r="J54" s="121">
        <v>2.02</v>
      </c>
      <c r="K54" s="121">
        <v>0.13</v>
      </c>
      <c r="L54" s="121">
        <v>0.66</v>
      </c>
      <c r="M54" s="121">
        <v>3.91</v>
      </c>
      <c r="N54" s="121">
        <v>3.78</v>
      </c>
      <c r="O54" s="121">
        <v>0.12</v>
      </c>
      <c r="P54" s="121">
        <v>0.22</v>
      </c>
      <c r="Q54" s="122">
        <f t="shared" si="1"/>
        <v>92.729999999999976</v>
      </c>
      <c r="R54" s="26"/>
      <c r="S54" s="26">
        <f t="shared" si="8"/>
        <v>70.991049282864253</v>
      </c>
      <c r="T54" s="26">
        <f t="shared" si="8"/>
        <v>0.67939178259462973</v>
      </c>
      <c r="U54" s="26">
        <f t="shared" si="8"/>
        <v>16.639706675293866</v>
      </c>
      <c r="V54" s="26">
        <f t="shared" si="8"/>
        <v>2.1783673029224637</v>
      </c>
      <c r="W54" s="26">
        <f t="shared" si="8"/>
        <v>0.14019195513857438</v>
      </c>
      <c r="X54" s="26">
        <f t="shared" si="6"/>
        <v>0.71174377224199314</v>
      </c>
      <c r="Y54" s="26">
        <f t="shared" si="6"/>
        <v>4.2165426507063533</v>
      </c>
      <c r="Z54" s="26">
        <f t="shared" si="6"/>
        <v>4.0763506955677782</v>
      </c>
      <c r="AA54" s="26">
        <f t="shared" si="6"/>
        <v>0.12940795858945328</v>
      </c>
      <c r="AB54" s="26">
        <f t="shared" si="6"/>
        <v>0.23724792408066436</v>
      </c>
      <c r="AC54" s="26">
        <f t="shared" si="3"/>
        <v>100.00000000000004</v>
      </c>
      <c r="AD54" s="42">
        <v>0.73955182094767591</v>
      </c>
      <c r="AE54" s="42">
        <v>1.7169868620113873</v>
      </c>
      <c r="AF54" s="42">
        <v>0.36805477935204267</v>
      </c>
      <c r="AG54" s="43"/>
      <c r="AH54" s="12" t="s">
        <v>13</v>
      </c>
      <c r="AI54" s="122">
        <v>44.49</v>
      </c>
      <c r="AJ54" s="122">
        <v>2.48</v>
      </c>
      <c r="AK54" s="122">
        <v>10.81</v>
      </c>
      <c r="AL54" s="122"/>
      <c r="AM54" s="122">
        <v>10.32</v>
      </c>
      <c r="AN54" s="122">
        <v>15.47</v>
      </c>
      <c r="AO54" s="122">
        <v>10.54</v>
      </c>
      <c r="AP54" s="122">
        <v>0.27</v>
      </c>
      <c r="AQ54" s="122">
        <v>2.12</v>
      </c>
      <c r="AR54" s="122">
        <v>0.08</v>
      </c>
      <c r="AS54" s="122">
        <v>0</v>
      </c>
      <c r="AT54" s="122">
        <v>0</v>
      </c>
      <c r="AU54" s="122">
        <v>0</v>
      </c>
      <c r="AV54" s="122">
        <f t="shared" si="4"/>
        <v>96.579999999999984</v>
      </c>
      <c r="AW54" s="26"/>
      <c r="AX54" s="42">
        <v>6.4250311572230085</v>
      </c>
      <c r="AY54" s="42">
        <v>1.5749688427769915</v>
      </c>
      <c r="AZ54" s="42">
        <v>0</v>
      </c>
      <c r="BA54" s="42">
        <v>8</v>
      </c>
      <c r="BB54" s="42">
        <v>0.26480105129649667</v>
      </c>
      <c r="BC54" s="42">
        <v>0.26940816429990949</v>
      </c>
      <c r="BD54" s="42">
        <v>0</v>
      </c>
      <c r="BE54" s="42">
        <v>0.61475671442980939</v>
      </c>
      <c r="BF54" s="42">
        <v>3.3298162764617012</v>
      </c>
      <c r="BG54" s="42">
        <v>0.52121779351208275</v>
      </c>
      <c r="BH54" s="42">
        <v>0</v>
      </c>
      <c r="BI54" s="42">
        <v>5</v>
      </c>
      <c r="BJ54" s="42">
        <v>0</v>
      </c>
      <c r="BK54" s="42">
        <v>0.11042173130830402</v>
      </c>
      <c r="BL54" s="42">
        <v>3.3022909650540208E-2</v>
      </c>
      <c r="BM54" s="42">
        <v>1.6307048475605126</v>
      </c>
      <c r="BN54" s="42">
        <v>0.22585051148064306</v>
      </c>
      <c r="BO54" s="42">
        <v>2</v>
      </c>
      <c r="BP54" s="42">
        <v>0.3677086984180219</v>
      </c>
      <c r="BQ54" s="42">
        <v>1.4736561513486755E-2</v>
      </c>
      <c r="BR54" s="42">
        <v>0.38244525993150863</v>
      </c>
      <c r="BS54" s="24" t="s">
        <v>622</v>
      </c>
      <c r="BT54" s="24" t="s">
        <v>332</v>
      </c>
      <c r="BU54" s="40">
        <v>0.72763584842905826</v>
      </c>
      <c r="BV54" s="42">
        <v>0.3742388946518001</v>
      </c>
      <c r="BW54" s="40">
        <v>0.21796258488162976</v>
      </c>
      <c r="BX54" s="40" t="str">
        <f t="shared" si="5"/>
        <v>Equilibrium</v>
      </c>
      <c r="BY54" s="40"/>
      <c r="BZ54" s="44">
        <v>910.21973868333771</v>
      </c>
      <c r="CA54" s="44">
        <v>262.98698688053599</v>
      </c>
      <c r="CB54" s="5">
        <v>367.28666751521672</v>
      </c>
      <c r="CC54" s="44">
        <v>320.06638492346519</v>
      </c>
      <c r="CD54" s="44">
        <v>338.07218162969281</v>
      </c>
      <c r="CE54" s="44">
        <v>215.0138451925196</v>
      </c>
      <c r="CF54" s="44">
        <v>454.08601571395383</v>
      </c>
      <c r="CG54" s="44">
        <v>-105.0525397309456</v>
      </c>
      <c r="CH54" s="40">
        <v>-0.23632588894651615</v>
      </c>
      <c r="CI54" s="44">
        <v>320.06638492346519</v>
      </c>
      <c r="CJ54" s="24">
        <v>274.15654063561931</v>
      </c>
      <c r="CK54" s="44">
        <v>343.67652621934099</v>
      </c>
      <c r="CL54" s="44">
        <v>957.11075477667714</v>
      </c>
      <c r="CM54" s="45">
        <v>0.93330300892434748</v>
      </c>
      <c r="CN54" s="45">
        <v>64.948123857252085</v>
      </c>
      <c r="CO54" s="45">
        <v>0.52969312057934581</v>
      </c>
      <c r="CP54" s="45">
        <v>16.598971238768396</v>
      </c>
      <c r="CQ54" s="45">
        <v>4.6619370216932223</v>
      </c>
      <c r="CR54" s="45">
        <v>1.7479272495367693</v>
      </c>
      <c r="CS54" s="45">
        <v>4.4593759820820589</v>
      </c>
      <c r="CT54" s="45">
        <v>1.2910051444355179</v>
      </c>
      <c r="CU54" s="45">
        <v>4.9254011456170952</v>
      </c>
      <c r="CV54" s="45">
        <v>99.162434759964512</v>
      </c>
      <c r="CW54" s="24"/>
      <c r="CX54" s="40">
        <v>66.247936243009647</v>
      </c>
      <c r="CY54" s="40">
        <v>64.584616345722537</v>
      </c>
      <c r="CZ54" s="40">
        <v>54.895300523777749</v>
      </c>
      <c r="DA54" s="40">
        <v>65.173206074714173</v>
      </c>
      <c r="DB54" s="40"/>
      <c r="DC54" s="40">
        <v>1.9989487407688051</v>
      </c>
      <c r="DD54" s="40">
        <v>0.69711522991319086</v>
      </c>
      <c r="DE54" s="40"/>
      <c r="DF54" s="40">
        <v>3.4531483499558888</v>
      </c>
      <c r="DG54" s="40">
        <v>3.5214395744008611</v>
      </c>
      <c r="DH54" s="40"/>
      <c r="DI54" s="40">
        <v>1.2542484586297589</v>
      </c>
      <c r="DJ54" s="40"/>
      <c r="DK54" s="40">
        <v>5.3170029718432126</v>
      </c>
      <c r="DL54" s="40">
        <v>4.4055747347183667</v>
      </c>
      <c r="DM54" s="40"/>
      <c r="DN54" s="40">
        <v>1.4402326543629704</v>
      </c>
      <c r="DO54" s="40">
        <v>2.0555730211769401</v>
      </c>
      <c r="DP54" s="40"/>
      <c r="DQ54" s="40">
        <v>16.791294593356277</v>
      </c>
      <c r="DR54" s="40"/>
    </row>
    <row r="55" spans="1:122" ht="10.5" customHeight="1">
      <c r="A55" s="28" t="s">
        <v>296</v>
      </c>
      <c r="B55" s="27" t="s">
        <v>327</v>
      </c>
      <c r="C55" s="28" t="s">
        <v>297</v>
      </c>
      <c r="E55" s="142">
        <v>1000</v>
      </c>
      <c r="F55" s="142">
        <v>900</v>
      </c>
      <c r="G55" s="124">
        <v>61.1</v>
      </c>
      <c r="H55" s="124">
        <v>0.64</v>
      </c>
      <c r="I55" s="124">
        <v>17.7</v>
      </c>
      <c r="J55" s="124">
        <v>5.0999999999999996</v>
      </c>
      <c r="K55" s="124">
        <v>0.14000000000000001</v>
      </c>
      <c r="L55" s="124">
        <v>2.35</v>
      </c>
      <c r="M55" s="124">
        <v>6.12</v>
      </c>
      <c r="N55" s="124">
        <v>3.41</v>
      </c>
      <c r="O55" s="124">
        <v>2.31</v>
      </c>
      <c r="P55" s="124"/>
      <c r="Q55" s="124">
        <f t="shared" si="1"/>
        <v>98.86999999999999</v>
      </c>
      <c r="R55" s="29"/>
      <c r="S55" s="29">
        <f t="shared" si="8"/>
        <v>61.798321027612026</v>
      </c>
      <c r="T55" s="29">
        <f t="shared" si="8"/>
        <v>0.64731465560837465</v>
      </c>
      <c r="U55" s="29">
        <f t="shared" si="8"/>
        <v>17.902295944169111</v>
      </c>
      <c r="V55" s="29">
        <f t="shared" si="8"/>
        <v>5.1582886618792356</v>
      </c>
      <c r="W55" s="29">
        <f t="shared" si="8"/>
        <v>0.14160008091433199</v>
      </c>
      <c r="X55" s="29">
        <f t="shared" si="6"/>
        <v>2.3768585010620011</v>
      </c>
      <c r="Y55" s="29">
        <f t="shared" si="6"/>
        <v>6.1899463942550828</v>
      </c>
      <c r="Z55" s="29">
        <f t="shared" si="6"/>
        <v>3.4489733994133713</v>
      </c>
      <c r="AA55" s="29">
        <f t="shared" si="6"/>
        <v>2.3364013350864776</v>
      </c>
      <c r="AB55" s="29">
        <f t="shared" si="6"/>
        <v>0</v>
      </c>
      <c r="AC55" s="29">
        <f t="shared" si="3"/>
        <v>100.00000000000003</v>
      </c>
      <c r="AD55" s="42">
        <v>0.66380248981438661</v>
      </c>
      <c r="AE55" s="42">
        <v>1.2174800458248007</v>
      </c>
      <c r="AF55" s="42">
        <v>0.45096234434346216</v>
      </c>
      <c r="AG55" s="42"/>
      <c r="AH55" s="27" t="s">
        <v>327</v>
      </c>
      <c r="AI55" s="124">
        <v>43.2</v>
      </c>
      <c r="AJ55" s="124">
        <v>1.44</v>
      </c>
      <c r="AK55" s="124">
        <v>12.4</v>
      </c>
      <c r="AL55" s="124">
        <v>0</v>
      </c>
      <c r="AM55" s="124">
        <v>11.2</v>
      </c>
      <c r="AN55" s="124">
        <v>14</v>
      </c>
      <c r="AO55" s="124">
        <v>11</v>
      </c>
      <c r="AP55" s="124">
        <v>0.15</v>
      </c>
      <c r="AQ55" s="124">
        <v>1.91</v>
      </c>
      <c r="AR55" s="124">
        <v>1.08</v>
      </c>
      <c r="AS55" s="124">
        <v>0</v>
      </c>
      <c r="AT55" s="124">
        <v>0</v>
      </c>
      <c r="AU55" s="124">
        <v>1.99</v>
      </c>
      <c r="AV55" s="124">
        <f t="shared" si="4"/>
        <v>98.36999999999999</v>
      </c>
      <c r="AW55" s="29"/>
      <c r="AX55" s="42">
        <v>6.3094574607171312</v>
      </c>
      <c r="AY55" s="42">
        <v>1.6905425392828688</v>
      </c>
      <c r="AZ55" s="42">
        <v>0</v>
      </c>
      <c r="BA55" s="42">
        <v>8</v>
      </c>
      <c r="BB55" s="42">
        <v>0.44375486655612084</v>
      </c>
      <c r="BC55" s="42">
        <v>0.15820383299523608</v>
      </c>
      <c r="BD55" s="42">
        <v>0</v>
      </c>
      <c r="BE55" s="42">
        <v>0.67383726521125453</v>
      </c>
      <c r="BF55" s="42">
        <v>3.0475681864614015</v>
      </c>
      <c r="BG55" s="42">
        <v>0.67663584877598737</v>
      </c>
      <c r="BH55" s="42">
        <v>0</v>
      </c>
      <c r="BI55" s="42">
        <v>5</v>
      </c>
      <c r="BJ55" s="42">
        <v>0</v>
      </c>
      <c r="BK55" s="42">
        <v>1.7538841427669594E-2</v>
      </c>
      <c r="BL55" s="42">
        <v>1.8554030608803077E-2</v>
      </c>
      <c r="BM55" s="42">
        <v>1.7211664580686392</v>
      </c>
      <c r="BN55" s="42">
        <v>0.24274066989488818</v>
      </c>
      <c r="BO55" s="42">
        <v>2</v>
      </c>
      <c r="BP55" s="42">
        <v>0.29808462016615744</v>
      </c>
      <c r="BQ55" s="42">
        <v>0.20119879125375795</v>
      </c>
      <c r="BR55" s="42">
        <v>0.49928341141991539</v>
      </c>
      <c r="BS55" s="24" t="s">
        <v>622</v>
      </c>
      <c r="BT55" s="24" t="s">
        <v>332</v>
      </c>
      <c r="BU55" s="40">
        <v>0.6901852278840982</v>
      </c>
      <c r="BV55" s="42">
        <v>0.44879656591188738</v>
      </c>
      <c r="BW55" s="40">
        <v>0.36862745098039218</v>
      </c>
      <c r="BX55" s="40" t="str">
        <f t="shared" si="5"/>
        <v>Equilibrium</v>
      </c>
      <c r="BY55" s="40"/>
      <c r="BZ55" s="44">
        <v>940.41040228053726</v>
      </c>
      <c r="CA55" s="44">
        <v>409.94516464126383</v>
      </c>
      <c r="CB55" s="5">
        <v>537.86588691784323</v>
      </c>
      <c r="CC55" s="44">
        <v>413.5111913692237</v>
      </c>
      <c r="CD55" s="44">
        <v>424.62110944640483</v>
      </c>
      <c r="CE55" s="44">
        <v>628.67613878536906</v>
      </c>
      <c r="CF55" s="44">
        <v>909.55375204922461</v>
      </c>
      <c r="CG55" s="44">
        <v>215.16494741614537</v>
      </c>
      <c r="CH55" s="40">
        <v>-0.69104190128375842</v>
      </c>
      <c r="CI55" s="44">
        <v>424.62110944640483</v>
      </c>
      <c r="CJ55" s="24">
        <v>449.63173704352965</v>
      </c>
      <c r="CK55" s="44">
        <v>481.24349818212403</v>
      </c>
      <c r="CL55" s="44">
        <v>901.99416448478655</v>
      </c>
      <c r="CM55" s="45">
        <v>3.621136892751196</v>
      </c>
      <c r="CN55" s="45">
        <v>68.469677039308223</v>
      </c>
      <c r="CO55" s="45">
        <v>0.35886669323310744</v>
      </c>
      <c r="CP55" s="45">
        <v>17.090650949221349</v>
      </c>
      <c r="CQ55" s="45">
        <v>1.6794151342352388</v>
      </c>
      <c r="CR55" s="45">
        <v>0.70111527008425278</v>
      </c>
      <c r="CS55" s="45">
        <v>2.9613829414794299</v>
      </c>
      <c r="CT55" s="45">
        <v>5.6466884386497815</v>
      </c>
      <c r="CU55" s="45">
        <v>8.330960452797914</v>
      </c>
      <c r="CV55" s="45">
        <v>105.2387569190093</v>
      </c>
      <c r="CW55" s="24"/>
      <c r="CX55" s="40">
        <v>63.01780796570349</v>
      </c>
      <c r="CY55" s="40">
        <v>64.097596985047701</v>
      </c>
      <c r="CZ55" s="40">
        <v>53.937804439895345</v>
      </c>
      <c r="DA55" s="40">
        <v>64.152240310375305</v>
      </c>
      <c r="DB55" s="40"/>
      <c r="DC55" s="40">
        <v>1.6063795643316736</v>
      </c>
      <c r="DD55" s="40">
        <v>0.58594150368635123</v>
      </c>
      <c r="DE55" s="40"/>
      <c r="DF55" s="40">
        <v>3.5644567857018301</v>
      </c>
      <c r="DG55" s="40">
        <v>3.5889030116924761</v>
      </c>
      <c r="DH55" s="40"/>
      <c r="DI55" s="40">
        <v>1.437456151127168</v>
      </c>
      <c r="DJ55" s="40"/>
      <c r="DK55" s="40">
        <v>5.4720547232210848</v>
      </c>
      <c r="DL55" s="40">
        <v>5.277871395432971</v>
      </c>
      <c r="DM55" s="40"/>
      <c r="DN55" s="40">
        <v>2.1446228740081379</v>
      </c>
      <c r="DO55" s="40">
        <v>1.7189356021484214</v>
      </c>
      <c r="DP55" s="40"/>
      <c r="DQ55" s="40">
        <v>16.85649771706867</v>
      </c>
      <c r="DR55" s="40"/>
    </row>
    <row r="56" spans="1:122" ht="10.5" customHeight="1">
      <c r="A56" s="28" t="s">
        <v>296</v>
      </c>
      <c r="B56" s="27" t="s">
        <v>328</v>
      </c>
      <c r="C56" s="28" t="s">
        <v>297</v>
      </c>
      <c r="E56" s="142">
        <v>1000</v>
      </c>
      <c r="F56" s="142">
        <v>850</v>
      </c>
      <c r="G56" s="124">
        <v>64.2</v>
      </c>
      <c r="H56" s="124">
        <v>0.47</v>
      </c>
      <c r="I56" s="124">
        <v>17.5</v>
      </c>
      <c r="J56" s="124">
        <v>4.1399999999999997</v>
      </c>
      <c r="K56" s="124">
        <v>0.12</v>
      </c>
      <c r="L56" s="124">
        <v>0.71</v>
      </c>
      <c r="M56" s="124">
        <v>5.74</v>
      </c>
      <c r="N56" s="124">
        <v>3.64</v>
      </c>
      <c r="O56" s="124">
        <v>2.33</v>
      </c>
      <c r="P56" s="124"/>
      <c r="Q56" s="124">
        <f t="shared" si="1"/>
        <v>98.85</v>
      </c>
      <c r="R56" s="29"/>
      <c r="S56" s="29">
        <f t="shared" si="8"/>
        <v>64.946889226100154</v>
      </c>
      <c r="T56" s="29">
        <f t="shared" si="8"/>
        <v>0.47546788062721296</v>
      </c>
      <c r="U56" s="29">
        <f t="shared" si="8"/>
        <v>17.703591299949419</v>
      </c>
      <c r="V56" s="29">
        <f t="shared" si="8"/>
        <v>4.1881638846737479</v>
      </c>
      <c r="W56" s="29">
        <f t="shared" si="8"/>
        <v>0.12139605462822459</v>
      </c>
      <c r="X56" s="29">
        <f t="shared" si="6"/>
        <v>0.71825998988366213</v>
      </c>
      <c r="Y56" s="29">
        <f t="shared" si="6"/>
        <v>5.8067779463834093</v>
      </c>
      <c r="Z56" s="29">
        <f t="shared" si="6"/>
        <v>3.6823469903894797</v>
      </c>
      <c r="AA56" s="29">
        <f t="shared" si="6"/>
        <v>2.3571067273646942</v>
      </c>
      <c r="AB56" s="29">
        <f t="shared" si="6"/>
        <v>0</v>
      </c>
      <c r="AC56" s="29">
        <f t="shared" si="3"/>
        <v>99.999999999999986</v>
      </c>
      <c r="AD56" s="42">
        <v>0.7004074230054016</v>
      </c>
      <c r="AE56" s="42">
        <v>3.2711580684422779</v>
      </c>
      <c r="AF56" s="42">
        <v>0.23412853937403147</v>
      </c>
      <c r="AG56" s="42"/>
      <c r="AH56" s="27" t="s">
        <v>328</v>
      </c>
      <c r="AI56" s="124">
        <v>42</v>
      </c>
      <c r="AJ56" s="124">
        <v>1.5</v>
      </c>
      <c r="AK56" s="124">
        <v>13.1</v>
      </c>
      <c r="AL56" s="124">
        <v>0</v>
      </c>
      <c r="AM56" s="124">
        <v>13.4</v>
      </c>
      <c r="AN56" s="124">
        <v>13</v>
      </c>
      <c r="AO56" s="124">
        <v>10.6</v>
      </c>
      <c r="AP56" s="124">
        <v>0.24</v>
      </c>
      <c r="AQ56" s="124">
        <v>1.7</v>
      </c>
      <c r="AR56" s="124">
        <v>1.19</v>
      </c>
      <c r="AS56" s="124">
        <v>0</v>
      </c>
      <c r="AT56" s="124">
        <v>0</v>
      </c>
      <c r="AU56" s="124">
        <v>1.98</v>
      </c>
      <c r="AV56" s="124">
        <f t="shared" si="4"/>
        <v>98.71</v>
      </c>
      <c r="AW56" s="29"/>
      <c r="AX56" s="42">
        <v>6.1565812294627467</v>
      </c>
      <c r="AY56" s="42">
        <v>1.8434187705372533</v>
      </c>
      <c r="AZ56" s="42">
        <v>0</v>
      </c>
      <c r="BA56" s="42">
        <v>8</v>
      </c>
      <c r="BB56" s="42">
        <v>0.41959189453095069</v>
      </c>
      <c r="BC56" s="42">
        <v>0.16539707393537792</v>
      </c>
      <c r="BD56" s="42">
        <v>0</v>
      </c>
      <c r="BE56" s="42">
        <v>0.86275428192551828</v>
      </c>
      <c r="BF56" s="42">
        <v>2.8402122854187093</v>
      </c>
      <c r="BG56" s="42">
        <v>0.71204446418944389</v>
      </c>
      <c r="BH56" s="42">
        <v>0</v>
      </c>
      <c r="BI56" s="42">
        <v>5</v>
      </c>
      <c r="BJ56" s="42">
        <v>0</v>
      </c>
      <c r="BK56" s="42">
        <v>6.7903012941549878E-2</v>
      </c>
      <c r="BL56" s="42">
        <v>2.9794788373766309E-2</v>
      </c>
      <c r="BM56" s="42">
        <v>1.6646314970199423</v>
      </c>
      <c r="BN56" s="42">
        <v>0.23767070166474147</v>
      </c>
      <c r="BO56" s="42">
        <v>2</v>
      </c>
      <c r="BP56" s="42">
        <v>0.24544883456251143</v>
      </c>
      <c r="BQ56" s="42">
        <v>0.22250031331226083</v>
      </c>
      <c r="BR56" s="42">
        <v>0.46794914787477226</v>
      </c>
      <c r="BS56" s="24" t="s">
        <v>622</v>
      </c>
      <c r="BT56" s="24" t="s">
        <v>332</v>
      </c>
      <c r="BU56" s="40">
        <v>0.63356385093285683</v>
      </c>
      <c r="BV56" s="42">
        <v>0.5782571137710858</v>
      </c>
      <c r="BW56" s="40">
        <v>0.17677443329617246</v>
      </c>
      <c r="BX56" s="40" t="str">
        <f t="shared" si="5"/>
        <v>Equilibrium</v>
      </c>
      <c r="BY56" s="40"/>
      <c r="BZ56" s="44">
        <v>948.83815768149339</v>
      </c>
      <c r="CA56" s="44">
        <v>485.58111059566892</v>
      </c>
      <c r="CB56" s="5">
        <v>656.9201308288624</v>
      </c>
      <c r="CC56" s="44">
        <v>499.34741354134138</v>
      </c>
      <c r="CD56" s="44">
        <v>500.13991624131916</v>
      </c>
      <c r="CE56" s="44">
        <v>547.31570661463275</v>
      </c>
      <c r="CF56" s="44">
        <v>673.23696310397145</v>
      </c>
      <c r="CG56" s="44">
        <v>47.968293073291363</v>
      </c>
      <c r="CH56" s="40">
        <v>-2.4838380663599776E-2</v>
      </c>
      <c r="CI56" s="44">
        <v>500.13991624131916</v>
      </c>
      <c r="CJ56" s="24">
        <v>570.47000794928761</v>
      </c>
      <c r="CK56" s="44">
        <v>578.53002353509078</v>
      </c>
      <c r="CL56" s="44">
        <v>920.54423837326385</v>
      </c>
      <c r="CM56" s="45">
        <v>2.9581433315429027</v>
      </c>
      <c r="CN56" s="45">
        <v>66.192835065958747</v>
      </c>
      <c r="CO56" s="45">
        <v>0.47523802665632636</v>
      </c>
      <c r="CP56" s="45">
        <v>17.537846558693754</v>
      </c>
      <c r="CQ56" s="45">
        <v>2.0518065680692334</v>
      </c>
      <c r="CR56" s="45">
        <v>0.84651606453421135</v>
      </c>
      <c r="CS56" s="45">
        <v>4.0562587903484335</v>
      </c>
      <c r="CT56" s="45">
        <v>5.6075375347759087</v>
      </c>
      <c r="CU56" s="45">
        <v>8.6063196142186715</v>
      </c>
      <c r="CV56" s="45">
        <v>105.37435822325531</v>
      </c>
      <c r="CW56" s="24"/>
      <c r="CX56" s="40">
        <v>61.125009245502532</v>
      </c>
      <c r="CY56" s="40">
        <v>62.426254062525103</v>
      </c>
      <c r="CZ56" s="40">
        <v>51.387576174708087</v>
      </c>
      <c r="DA56" s="40">
        <v>61.527211487023621</v>
      </c>
      <c r="DB56" s="40"/>
      <c r="DC56" s="40">
        <v>1.8413159722199417</v>
      </c>
      <c r="DD56" s="40">
        <v>0.65330126992435822</v>
      </c>
      <c r="DE56" s="40"/>
      <c r="DF56" s="40">
        <v>5.06368060082601</v>
      </c>
      <c r="DG56" s="40">
        <v>4.9432950664511859</v>
      </c>
      <c r="DH56" s="40"/>
      <c r="DI56" s="40">
        <v>1.6136803333356444</v>
      </c>
      <c r="DJ56" s="40"/>
      <c r="DK56" s="40">
        <v>6.0825304501844695</v>
      </c>
      <c r="DL56" s="40">
        <v>5.3154573944039178</v>
      </c>
      <c r="DM56" s="40"/>
      <c r="DN56" s="40">
        <v>2.1349942537103956</v>
      </c>
      <c r="DO56" s="40">
        <v>1.6685938992878508</v>
      </c>
      <c r="DP56" s="40"/>
      <c r="DQ56" s="40">
        <v>17.005375529502555</v>
      </c>
      <c r="DR56" s="40"/>
    </row>
    <row r="57" spans="1:122" ht="10.5" customHeight="1">
      <c r="A57" s="30" t="s">
        <v>315</v>
      </c>
      <c r="B57" s="25" t="s">
        <v>317</v>
      </c>
      <c r="C57" s="30" t="s">
        <v>316</v>
      </c>
      <c r="E57" s="139">
        <v>400</v>
      </c>
      <c r="F57" s="139">
        <v>825</v>
      </c>
      <c r="G57" s="139">
        <v>67.510000000000005</v>
      </c>
      <c r="H57" s="139">
        <v>0.37</v>
      </c>
      <c r="I57" s="139">
        <v>18.79</v>
      </c>
      <c r="J57" s="139">
        <v>1.3</v>
      </c>
      <c r="K57" s="139">
        <v>0.13</v>
      </c>
      <c r="L57" s="139">
        <v>0.21</v>
      </c>
      <c r="M57" s="139">
        <v>2.42</v>
      </c>
      <c r="N57" s="139">
        <v>5.01</v>
      </c>
      <c r="O57" s="139">
        <v>4.2699999999999996</v>
      </c>
      <c r="P57" s="139">
        <v>0</v>
      </c>
      <c r="Q57" s="124">
        <f t="shared" si="1"/>
        <v>100.01</v>
      </c>
      <c r="R57" s="29"/>
      <c r="S57" s="29">
        <f t="shared" si="8"/>
        <v>67.503249675032492</v>
      </c>
      <c r="T57" s="29">
        <f t="shared" si="8"/>
        <v>0.36996300369963003</v>
      </c>
      <c r="U57" s="29">
        <f t="shared" si="8"/>
        <v>18.78812118788121</v>
      </c>
      <c r="V57" s="29">
        <f t="shared" si="8"/>
        <v>1.2998700129987</v>
      </c>
      <c r="W57" s="29">
        <f t="shared" si="8"/>
        <v>0.12998700129987001</v>
      </c>
      <c r="X57" s="29">
        <f t="shared" si="6"/>
        <v>0.20997900209978998</v>
      </c>
      <c r="Y57" s="29">
        <f t="shared" si="6"/>
        <v>2.4197580241975802</v>
      </c>
      <c r="Z57" s="29">
        <f t="shared" si="6"/>
        <v>5.0094990500949894</v>
      </c>
      <c r="AA57" s="29">
        <f t="shared" si="6"/>
        <v>4.2695730426957299</v>
      </c>
      <c r="AB57" s="29">
        <f t="shared" si="6"/>
        <v>0</v>
      </c>
      <c r="AC57" s="29">
        <f t="shared" si="3"/>
        <v>99.999999999999957</v>
      </c>
      <c r="AD57" s="42">
        <v>0.75707446131399658</v>
      </c>
      <c r="AE57" s="42">
        <v>3.4728305695562716</v>
      </c>
      <c r="AF57" s="42">
        <v>0.22357207241570193</v>
      </c>
      <c r="AG57" s="40"/>
      <c r="AH57" s="25" t="s">
        <v>317</v>
      </c>
      <c r="AI57" s="139">
        <v>39.799999999999997</v>
      </c>
      <c r="AJ57" s="139">
        <v>2.5299999999999998</v>
      </c>
      <c r="AK57" s="139">
        <v>12.13</v>
      </c>
      <c r="AL57" s="139">
        <v>0</v>
      </c>
      <c r="AM57" s="139">
        <v>14.69</v>
      </c>
      <c r="AN57" s="139">
        <v>11.69</v>
      </c>
      <c r="AO57" s="139">
        <v>11.79</v>
      </c>
      <c r="AP57" s="139">
        <v>0.65</v>
      </c>
      <c r="AQ57" s="139">
        <v>2.36</v>
      </c>
      <c r="AR57" s="139">
        <v>1.21</v>
      </c>
      <c r="AS57" s="139">
        <v>0</v>
      </c>
      <c r="AT57" s="139">
        <v>0</v>
      </c>
      <c r="AU57" s="139"/>
      <c r="AV57" s="124">
        <f t="shared" si="4"/>
        <v>96.85</v>
      </c>
      <c r="AW57" s="29"/>
      <c r="AX57" s="42">
        <v>5.9615266383953163</v>
      </c>
      <c r="AY57" s="42">
        <v>2.0384733616046837</v>
      </c>
      <c r="AZ57" s="42">
        <v>0</v>
      </c>
      <c r="BA57" s="42">
        <v>8</v>
      </c>
      <c r="BB57" s="42">
        <v>0.10274125436895742</v>
      </c>
      <c r="BC57" s="42">
        <v>0.28506321412371116</v>
      </c>
      <c r="BD57" s="42">
        <v>0</v>
      </c>
      <c r="BE57" s="42">
        <v>0.82472243711571025</v>
      </c>
      <c r="BF57" s="42">
        <v>2.6097929512875107</v>
      </c>
      <c r="BG57" s="42">
        <v>1.0154554726121727</v>
      </c>
      <c r="BH57" s="42">
        <v>8.2456806970648944E-2</v>
      </c>
      <c r="BI57" s="42">
        <v>4.9202321364787114</v>
      </c>
      <c r="BJ57" s="42">
        <v>0</v>
      </c>
      <c r="BK57" s="42">
        <v>0</v>
      </c>
      <c r="BL57" s="42">
        <v>0</v>
      </c>
      <c r="BM57" s="42">
        <v>1.8919521179032561</v>
      </c>
      <c r="BN57" s="42">
        <v>0.10804788209674387</v>
      </c>
      <c r="BO57" s="42">
        <v>2</v>
      </c>
      <c r="BP57" s="42">
        <v>0.5772853234249723</v>
      </c>
      <c r="BQ57" s="42">
        <v>0.23118152758694754</v>
      </c>
      <c r="BR57" s="42">
        <v>0.80846685101191984</v>
      </c>
      <c r="BS57" s="24" t="s">
        <v>622</v>
      </c>
      <c r="BT57" s="24" t="s">
        <v>624</v>
      </c>
      <c r="BU57" s="40">
        <v>0.58647416641555461</v>
      </c>
      <c r="BV57" s="42">
        <v>0.70496381022729104</v>
      </c>
      <c r="BW57" s="40">
        <v>0.20299401197604791</v>
      </c>
      <c r="BX57" s="40" t="str">
        <f t="shared" si="5"/>
        <v>Equilibrium</v>
      </c>
      <c r="BY57" s="40"/>
      <c r="BZ57" s="44">
        <v>989.07261187445329</v>
      </c>
      <c r="CA57" s="44">
        <v>425.59638612326387</v>
      </c>
      <c r="CB57" s="5">
        <v>957.18199616647121</v>
      </c>
      <c r="CC57" s="44">
        <v>399.4156777463121</v>
      </c>
      <c r="CD57" s="44">
        <v>525.46978852570942</v>
      </c>
      <c r="CE57" s="44">
        <v>787.6682835845827</v>
      </c>
      <c r="CF57" s="44">
        <v>1012.3434172048056</v>
      </c>
      <c r="CG57" s="44">
        <v>388.2526058382706</v>
      </c>
      <c r="CH57" s="40">
        <v>-5.7628978876803759E-2</v>
      </c>
      <c r="CI57" s="44">
        <v>787.6682835845827</v>
      </c>
      <c r="CJ57" s="24">
        <v>866.89708258672692</v>
      </c>
      <c r="CK57" s="44">
        <v>872.42513987552695</v>
      </c>
      <c r="CL57" s="44">
        <v>1023.2265394471467</v>
      </c>
      <c r="CM57" s="45">
        <v>3.5607206576856982</v>
      </c>
      <c r="CN57" s="45">
        <v>64.561527935418056</v>
      </c>
      <c r="CO57" s="45">
        <v>0.21380024287197508</v>
      </c>
      <c r="CP57" s="45">
        <v>17.544855078296411</v>
      </c>
      <c r="CQ57" s="45">
        <v>2.6625300121443312</v>
      </c>
      <c r="CR57" s="45">
        <v>1.1298148766731888</v>
      </c>
      <c r="CS57" s="45">
        <v>-0.34620501254849767</v>
      </c>
      <c r="CT57" s="45">
        <v>4.3523844622851131</v>
      </c>
      <c r="CU57" s="45">
        <v>7.2731476565186055</v>
      </c>
      <c r="CV57" s="45">
        <v>97.39185525165918</v>
      </c>
      <c r="CW57" s="24"/>
      <c r="CX57" s="40">
        <v>58.237084754391581</v>
      </c>
      <c r="CY57" s="40">
        <v>61.085145491180242</v>
      </c>
      <c r="CZ57" s="40">
        <v>47.7387929683712</v>
      </c>
      <c r="DA57" s="40">
        <v>57.78287696557571</v>
      </c>
      <c r="DB57" s="40"/>
      <c r="DC57" s="40">
        <v>1.4725938806941763</v>
      </c>
      <c r="DD57" s="40">
        <v>0.50700299280875027</v>
      </c>
      <c r="DE57" s="40"/>
      <c r="DF57" s="40">
        <v>5.2975545959914934</v>
      </c>
      <c r="DG57" s="40">
        <v>5.0548063235701219</v>
      </c>
      <c r="DH57" s="40"/>
      <c r="DI57" s="40">
        <v>1.4459888052806318</v>
      </c>
      <c r="DJ57" s="40"/>
      <c r="DK57" s="40">
        <v>4.9733591818960514</v>
      </c>
      <c r="DL57" s="40">
        <v>3.763396264510424</v>
      </c>
      <c r="DM57" s="40"/>
      <c r="DN57" s="40">
        <v>3.7370516588799632</v>
      </c>
      <c r="DO57" s="40">
        <v>2.8617184502386355</v>
      </c>
      <c r="DP57" s="40"/>
      <c r="DQ57" s="40">
        <v>17.488372306817439</v>
      </c>
      <c r="DR57" s="40"/>
    </row>
    <row r="58" spans="1:122" ht="10.5" customHeight="1">
      <c r="A58" s="30" t="s">
        <v>315</v>
      </c>
      <c r="B58" s="25" t="s">
        <v>318</v>
      </c>
      <c r="C58" s="30" t="s">
        <v>316</v>
      </c>
      <c r="E58" s="139">
        <v>200</v>
      </c>
      <c r="F58" s="139">
        <v>900</v>
      </c>
      <c r="G58" s="139">
        <v>64.38</v>
      </c>
      <c r="H58" s="139">
        <v>0.54</v>
      </c>
      <c r="I58" s="139">
        <v>18.100000000000001</v>
      </c>
      <c r="J58" s="139">
        <v>2.08</v>
      </c>
      <c r="K58" s="139">
        <v>0.24</v>
      </c>
      <c r="L58" s="139">
        <v>0.7</v>
      </c>
      <c r="M58" s="139">
        <v>2.74</v>
      </c>
      <c r="N58" s="139">
        <v>6.88</v>
      </c>
      <c r="O58" s="139">
        <v>4.32</v>
      </c>
      <c r="P58" s="139">
        <v>0</v>
      </c>
      <c r="Q58" s="124">
        <f t="shared" si="1"/>
        <v>99.97999999999999</v>
      </c>
      <c r="R58" s="29"/>
      <c r="S58" s="29">
        <f t="shared" si="8"/>
        <v>64.392878575715145</v>
      </c>
      <c r="T58" s="29">
        <f t="shared" si="8"/>
        <v>0.54010802160432092</v>
      </c>
      <c r="U58" s="29">
        <f t="shared" si="8"/>
        <v>18.103620724144832</v>
      </c>
      <c r="V58" s="29">
        <f t="shared" si="8"/>
        <v>2.0804160832166434</v>
      </c>
      <c r="W58" s="29">
        <f t="shared" si="8"/>
        <v>0.24004800960192038</v>
      </c>
      <c r="X58" s="29">
        <f t="shared" si="6"/>
        <v>0.70014002800560116</v>
      </c>
      <c r="Y58" s="29">
        <f t="shared" si="6"/>
        <v>2.7405481096219249</v>
      </c>
      <c r="Z58" s="29">
        <f t="shared" si="6"/>
        <v>6.881376275255052</v>
      </c>
      <c r="AA58" s="29">
        <f t="shared" si="6"/>
        <v>4.3208641728345674</v>
      </c>
      <c r="AB58" s="29">
        <f t="shared" si="6"/>
        <v>0</v>
      </c>
      <c r="AC58" s="29">
        <f t="shared" si="3"/>
        <v>100.00000000000001</v>
      </c>
      <c r="AD58" s="42">
        <v>0.75056134435918265</v>
      </c>
      <c r="AE58" s="42">
        <v>1.6669586733870103</v>
      </c>
      <c r="AF58" s="42">
        <v>0.37495894105101008</v>
      </c>
      <c r="AG58" s="40"/>
      <c r="AH58" s="25" t="s">
        <v>318</v>
      </c>
      <c r="AI58" s="139">
        <v>41.71</v>
      </c>
      <c r="AJ58" s="139">
        <v>2.91</v>
      </c>
      <c r="AK58" s="139">
        <v>11.36</v>
      </c>
      <c r="AL58" s="139">
        <v>0</v>
      </c>
      <c r="AM58" s="139">
        <v>9.81</v>
      </c>
      <c r="AN58" s="139">
        <v>14.52</v>
      </c>
      <c r="AO58" s="139">
        <v>11.53</v>
      </c>
      <c r="AP58" s="139">
        <v>0.47</v>
      </c>
      <c r="AQ58" s="139">
        <v>2.54</v>
      </c>
      <c r="AR58" s="139">
        <v>1.06</v>
      </c>
      <c r="AS58" s="139">
        <v>0</v>
      </c>
      <c r="AT58" s="139">
        <v>0</v>
      </c>
      <c r="AU58" s="139"/>
      <c r="AV58" s="124">
        <f t="shared" si="4"/>
        <v>95.910000000000011</v>
      </c>
      <c r="AW58" s="29"/>
      <c r="AX58" s="42">
        <v>6.1638752816706646</v>
      </c>
      <c r="AY58" s="42">
        <v>1.8361247183293354</v>
      </c>
      <c r="AZ58" s="42">
        <v>0</v>
      </c>
      <c r="BA58" s="42">
        <v>8</v>
      </c>
      <c r="BB58" s="42">
        <v>0.14228832139674408</v>
      </c>
      <c r="BC58" s="42">
        <v>0.3234840571650795</v>
      </c>
      <c r="BD58" s="42">
        <v>0</v>
      </c>
      <c r="BE58" s="42">
        <v>0.59821317757543824</v>
      </c>
      <c r="BF58" s="42">
        <v>3.1981394390778299</v>
      </c>
      <c r="BG58" s="42">
        <v>0.61418775177621265</v>
      </c>
      <c r="BH58" s="42">
        <v>5.8823417270071898E-2</v>
      </c>
      <c r="BI58" s="42">
        <v>4.9351361642613769</v>
      </c>
      <c r="BJ58" s="42">
        <v>0</v>
      </c>
      <c r="BK58" s="42">
        <v>0</v>
      </c>
      <c r="BL58" s="42">
        <v>0</v>
      </c>
      <c r="BM58" s="42">
        <v>1.8254287203588919</v>
      </c>
      <c r="BN58" s="42">
        <v>0.17457127964110808</v>
      </c>
      <c r="BO58" s="42">
        <v>2</v>
      </c>
      <c r="BP58" s="42">
        <v>0.55314606193565863</v>
      </c>
      <c r="BQ58" s="42">
        <v>0.19980799420968792</v>
      </c>
      <c r="BR58" s="42">
        <v>0.7529540561453465</v>
      </c>
      <c r="BS58" s="24" t="s">
        <v>622</v>
      </c>
      <c r="BT58" s="24" t="s">
        <v>624</v>
      </c>
      <c r="BU58" s="40">
        <v>0.72511283695984707</v>
      </c>
      <c r="BV58" s="42">
        <v>0.37901982710017351</v>
      </c>
      <c r="BW58" s="40">
        <v>0.22737205975842339</v>
      </c>
      <c r="BX58" s="40" t="str">
        <f t="shared" si="5"/>
        <v>Equilibrium</v>
      </c>
      <c r="BY58" s="40"/>
      <c r="BZ58" s="44">
        <v>977.23952931695885</v>
      </c>
      <c r="CA58" s="44">
        <v>335.16156796509063</v>
      </c>
      <c r="CB58" s="5">
        <v>860.36587695230787</v>
      </c>
      <c r="CC58" s="44">
        <v>370.38275113372879</v>
      </c>
      <c r="CD58" s="44">
        <v>467.3331257067606</v>
      </c>
      <c r="CE58" s="44">
        <v>928.64650533163456</v>
      </c>
      <c r="CF58" s="44">
        <v>1132.0425528758849</v>
      </c>
      <c r="CG58" s="44">
        <v>558.26375419790577</v>
      </c>
      <c r="CH58" s="40">
        <v>-0.31576877140449017</v>
      </c>
      <c r="CI58" s="44">
        <v>1132.0425528758849</v>
      </c>
      <c r="CJ58" s="24">
        <v>746.73028538100516</v>
      </c>
      <c r="CK58" s="44">
        <v>996.20421491409638</v>
      </c>
      <c r="CL58" s="44">
        <v>1044.9109710336713</v>
      </c>
      <c r="CM58" s="45">
        <v>4.4560568049262415</v>
      </c>
      <c r="CN58" s="45">
        <v>64.673966604799659</v>
      </c>
      <c r="CO58" s="45">
        <v>0.17121083429399572</v>
      </c>
      <c r="CP58" s="45">
        <v>17.369293105883745</v>
      </c>
      <c r="CQ58" s="45">
        <v>2.6023188609065917</v>
      </c>
      <c r="CR58" s="45">
        <v>1.4484165177420412</v>
      </c>
      <c r="CS58" s="45">
        <v>-1.5616831160499656</v>
      </c>
      <c r="CT58" s="45">
        <v>3.8095654572844326</v>
      </c>
      <c r="CU58" s="45">
        <v>6.3802967904019088</v>
      </c>
      <c r="CV58" s="45">
        <v>94.893385055262428</v>
      </c>
      <c r="CW58" s="24"/>
      <c r="CX58" s="40">
        <v>57.877209013429066</v>
      </c>
      <c r="CY58" s="40">
        <v>59.898540449717729</v>
      </c>
      <c r="CZ58" s="40">
        <v>48.999069234393076</v>
      </c>
      <c r="DA58" s="40">
        <v>59.16423422545563</v>
      </c>
      <c r="DB58" s="40"/>
      <c r="DC58" s="40">
        <v>2.4345316339649776</v>
      </c>
      <c r="DD58" s="40">
        <v>0.85115916845193451</v>
      </c>
      <c r="DE58" s="40"/>
      <c r="DF58" s="40">
        <v>4.5168751053461191</v>
      </c>
      <c r="DG58" s="40">
        <v>4.4779179106599809</v>
      </c>
      <c r="DH58" s="40"/>
      <c r="DI58" s="40">
        <v>1.8575881449359812</v>
      </c>
      <c r="DJ58" s="40"/>
      <c r="DK58" s="40">
        <v>5.7813979437240466</v>
      </c>
      <c r="DL58" s="40">
        <v>4.6576849167653371</v>
      </c>
      <c r="DM58" s="40"/>
      <c r="DN58" s="40">
        <v>3.1097068609127079</v>
      </c>
      <c r="DO58" s="40">
        <v>2.4237487783416585</v>
      </c>
      <c r="DP58" s="40"/>
      <c r="DQ58" s="40">
        <v>17.381932654565393</v>
      </c>
      <c r="DR58" s="40"/>
    </row>
    <row r="59" spans="1:122" ht="10.5" customHeight="1">
      <c r="A59" s="17" t="s">
        <v>145</v>
      </c>
      <c r="B59" s="16" t="s">
        <v>154</v>
      </c>
      <c r="C59" s="17" t="s">
        <v>155</v>
      </c>
      <c r="D59" s="123">
        <v>0.18000000715255701</v>
      </c>
      <c r="E59" s="139">
        <f t="shared" ref="E59:E64" si="9">D59*1000</f>
        <v>180.000007152557</v>
      </c>
      <c r="F59" s="141">
        <v>975</v>
      </c>
      <c r="G59" s="123">
        <v>60.900001525878899</v>
      </c>
      <c r="H59" s="123">
        <v>0.67000001668929998</v>
      </c>
      <c r="I59" s="123">
        <v>16.5</v>
      </c>
      <c r="J59" s="123">
        <v>3.6800000667571999</v>
      </c>
      <c r="K59" s="123"/>
      <c r="L59" s="123">
        <v>1.8999999761581401</v>
      </c>
      <c r="M59" s="123">
        <v>4.6599998474121103</v>
      </c>
      <c r="N59" s="123">
        <v>5.1999998092651403</v>
      </c>
      <c r="O59" s="123">
        <v>1.7799999713897701</v>
      </c>
      <c r="P59" s="123"/>
      <c r="Q59" s="122">
        <f t="shared" si="1"/>
        <v>95.290001213550568</v>
      </c>
      <c r="R59" s="26"/>
      <c r="S59" s="26">
        <f t="shared" si="8"/>
        <v>63.910169745300315</v>
      </c>
      <c r="T59" s="26">
        <f t="shared" si="8"/>
        <v>0.70311680990305592</v>
      </c>
      <c r="U59" s="26">
        <f t="shared" si="8"/>
        <v>17.315562797635522</v>
      </c>
      <c r="V59" s="26">
        <f t="shared" si="8"/>
        <v>3.8618952879537707</v>
      </c>
      <c r="W59" s="26">
        <f t="shared" si="8"/>
        <v>0</v>
      </c>
      <c r="X59" s="26">
        <f t="shared" si="6"/>
        <v>1.9939132668286224</v>
      </c>
      <c r="Y59" s="26">
        <f t="shared" si="6"/>
        <v>4.8903345451415969</v>
      </c>
      <c r="Z59" s="26">
        <f t="shared" si="6"/>
        <v>5.4570256512135318</v>
      </c>
      <c r="AA59" s="26">
        <f t="shared" si="6"/>
        <v>1.8679818960235757</v>
      </c>
      <c r="AB59" s="26">
        <f t="shared" si="6"/>
        <v>0</v>
      </c>
      <c r="AC59" s="26">
        <f t="shared" si="3"/>
        <v>100</v>
      </c>
      <c r="AD59" s="42">
        <v>0.70363474990679586</v>
      </c>
      <c r="AE59" s="42">
        <v>1.0865601402898943</v>
      </c>
      <c r="AF59" s="42">
        <v>0.47925769341163865</v>
      </c>
      <c r="AG59" s="43"/>
      <c r="AH59" s="16" t="s">
        <v>154</v>
      </c>
      <c r="AI59" s="122">
        <v>46.400001525878899</v>
      </c>
      <c r="AJ59" s="122">
        <v>1.3899999856948899</v>
      </c>
      <c r="AK59" s="122">
        <v>10.6000003814697</v>
      </c>
      <c r="AL59" s="122"/>
      <c r="AM59" s="122">
        <v>8.1000003814697301</v>
      </c>
      <c r="AN59" s="122">
        <v>17.399999618530298</v>
      </c>
      <c r="AO59" s="122">
        <v>11.420000076293899</v>
      </c>
      <c r="AP59" s="122"/>
      <c r="AQ59" s="122">
        <v>2</v>
      </c>
      <c r="AR59" s="122">
        <v>0.37999999523162797</v>
      </c>
      <c r="AS59" s="124">
        <v>0</v>
      </c>
      <c r="AT59" s="124">
        <v>0</v>
      </c>
      <c r="AU59" s="124">
        <v>0</v>
      </c>
      <c r="AV59" s="124">
        <f t="shared" si="4"/>
        <v>97.690001964569049</v>
      </c>
      <c r="AW59" s="29"/>
      <c r="AX59" s="42">
        <v>6.5689691141121322</v>
      </c>
      <c r="AY59" s="42">
        <v>1.4310308858878678</v>
      </c>
      <c r="AZ59" s="42">
        <v>0</v>
      </c>
      <c r="BA59" s="42">
        <v>8</v>
      </c>
      <c r="BB59" s="42">
        <v>0.33748956996754864</v>
      </c>
      <c r="BC59" s="42">
        <v>0.14802676919941651</v>
      </c>
      <c r="BD59" s="42">
        <v>0</v>
      </c>
      <c r="BE59" s="42">
        <v>0.48366450640673975</v>
      </c>
      <c r="BF59" s="42">
        <v>3.6715173909525176</v>
      </c>
      <c r="BG59" s="42">
        <v>0.35930176347377785</v>
      </c>
      <c r="BH59" s="42">
        <v>0</v>
      </c>
      <c r="BI59" s="42">
        <v>5</v>
      </c>
      <c r="BJ59" s="42">
        <v>0</v>
      </c>
      <c r="BK59" s="42">
        <v>0.11605417271872287</v>
      </c>
      <c r="BL59" s="42">
        <v>0</v>
      </c>
      <c r="BM59" s="42">
        <v>1.7320772238345756</v>
      </c>
      <c r="BN59" s="42">
        <v>0.15186860344670139</v>
      </c>
      <c r="BO59" s="42">
        <v>2</v>
      </c>
      <c r="BP59" s="42">
        <v>0.39707101430649749</v>
      </c>
      <c r="BQ59" s="42">
        <v>6.8620860254951899E-2</v>
      </c>
      <c r="BR59" s="42">
        <v>0.46569187456144939</v>
      </c>
      <c r="BS59" s="24" t="s">
        <v>622</v>
      </c>
      <c r="BT59" s="24" t="s">
        <v>623</v>
      </c>
      <c r="BU59" s="40">
        <v>0.7928922131570959</v>
      </c>
      <c r="BV59" s="42">
        <v>0.26115319215418226</v>
      </c>
      <c r="BW59" s="40">
        <v>0.24034858492462879</v>
      </c>
      <c r="BX59" s="40" t="str">
        <f t="shared" si="5"/>
        <v>Equilibrium</v>
      </c>
      <c r="BY59" s="40"/>
      <c r="BZ59" s="44">
        <v>906.38395658938043</v>
      </c>
      <c r="CA59" s="44">
        <v>238.89151344250163</v>
      </c>
      <c r="CB59" s="5">
        <v>267.47909742533051</v>
      </c>
      <c r="CC59" s="44">
        <v>268.27316799955042</v>
      </c>
      <c r="CD59" s="44">
        <v>258.14513967599964</v>
      </c>
      <c r="CE59" s="44">
        <v>239.57318257547331</v>
      </c>
      <c r="CF59" s="44">
        <v>597.94025035194124</v>
      </c>
      <c r="CG59" s="44">
        <v>-28.699985424077113</v>
      </c>
      <c r="CH59" s="40">
        <v>-1.2354653358244649</v>
      </c>
      <c r="CI59" s="44">
        <v>268.27316799955042</v>
      </c>
      <c r="CJ59" s="24">
        <v>167.33088142598422</v>
      </c>
      <c r="CK59" s="44">
        <v>267.87613271244049</v>
      </c>
      <c r="CL59" s="44">
        <v>877.82961058002161</v>
      </c>
      <c r="CM59" s="45">
        <v>2.9758763051777377</v>
      </c>
      <c r="CN59" s="45">
        <v>70.625688019717145</v>
      </c>
      <c r="CO59" s="45">
        <v>0.36162894293003633</v>
      </c>
      <c r="CP59" s="45">
        <v>16.230000667982253</v>
      </c>
      <c r="CQ59" s="45">
        <v>2.1351578861959228</v>
      </c>
      <c r="CR59" s="45">
        <v>0.96064250457248013</v>
      </c>
      <c r="CS59" s="45">
        <v>3.3238393742830894</v>
      </c>
      <c r="CT59" s="45">
        <v>2.5117523808138618</v>
      </c>
      <c r="CU59" s="45">
        <v>6.5741184817495846</v>
      </c>
      <c r="CV59" s="45">
        <v>102.72282825824436</v>
      </c>
      <c r="CW59" s="24"/>
      <c r="CX59" s="40">
        <v>67.083388712974184</v>
      </c>
      <c r="CY59" s="40">
        <v>65.467499615423094</v>
      </c>
      <c r="CZ59" s="40">
        <v>56.084206457031613</v>
      </c>
      <c r="DA59" s="40">
        <v>66.439404400506049</v>
      </c>
      <c r="DB59" s="40"/>
      <c r="DC59" s="40">
        <v>1.5033930188481535</v>
      </c>
      <c r="DD59" s="40">
        <v>0.5425842087378927</v>
      </c>
      <c r="DE59" s="40"/>
      <c r="DF59" s="40">
        <v>2.524594616354451</v>
      </c>
      <c r="DG59" s="40">
        <v>2.5772161139931882</v>
      </c>
      <c r="DH59" s="40"/>
      <c r="DI59" s="40">
        <v>1.4257386010022914</v>
      </c>
      <c r="DJ59" s="40"/>
      <c r="DK59" s="40">
        <v>5.3774047884847764</v>
      </c>
      <c r="DL59" s="40">
        <v>5.1618945897435715</v>
      </c>
      <c r="DM59" s="40"/>
      <c r="DN59" s="40">
        <v>1.085652479606138</v>
      </c>
      <c r="DO59" s="40">
        <v>1.6327830310141365</v>
      </c>
      <c r="DP59" s="40"/>
      <c r="DQ59" s="40">
        <v>16.529291814805337</v>
      </c>
      <c r="DR59" s="40"/>
    </row>
    <row r="60" spans="1:122" ht="10.5" customHeight="1">
      <c r="A60" s="17" t="s">
        <v>145</v>
      </c>
      <c r="B60" s="16" t="s">
        <v>153</v>
      </c>
      <c r="C60" s="17" t="s">
        <v>152</v>
      </c>
      <c r="D60" s="123">
        <v>0.14550000429153401</v>
      </c>
      <c r="E60" s="139">
        <f t="shared" si="9"/>
        <v>145.500004291534</v>
      </c>
      <c r="F60" s="141">
        <v>950</v>
      </c>
      <c r="G60" s="123">
        <v>63.099998474121101</v>
      </c>
      <c r="H60" s="123">
        <v>0.62999999523162797</v>
      </c>
      <c r="I60" s="123">
        <v>15.5</v>
      </c>
      <c r="J60" s="123">
        <v>2.6500000953674299</v>
      </c>
      <c r="K60" s="123"/>
      <c r="L60" s="123">
        <v>1.1000000238418599</v>
      </c>
      <c r="M60" s="123">
        <v>3.3499999046325701</v>
      </c>
      <c r="N60" s="123">
        <v>3.9000000953674299</v>
      </c>
      <c r="O60" s="123">
        <v>2.2699999809265101</v>
      </c>
      <c r="P60" s="123"/>
      <c r="Q60" s="122">
        <f t="shared" si="1"/>
        <v>92.499998569488525</v>
      </c>
      <c r="R60" s="26"/>
      <c r="S60" s="26">
        <f t="shared" si="8"/>
        <v>68.216215621580417</v>
      </c>
      <c r="T60" s="26">
        <f t="shared" si="8"/>
        <v>0.68108108645899579</v>
      </c>
      <c r="U60" s="26">
        <f t="shared" si="8"/>
        <v>16.756757015899819</v>
      </c>
      <c r="V60" s="26">
        <f t="shared" si="8"/>
        <v>2.8648650122698944</v>
      </c>
      <c r="W60" s="26">
        <f t="shared" si="8"/>
        <v>0</v>
      </c>
      <c r="X60" s="26">
        <f t="shared" si="6"/>
        <v>1.1891892333549712</v>
      </c>
      <c r="Y60" s="26">
        <f t="shared" si="6"/>
        <v>3.6216215745300353</v>
      </c>
      <c r="Z60" s="26">
        <f t="shared" si="6"/>
        <v>4.2162163845198801</v>
      </c>
      <c r="AA60" s="26">
        <f t="shared" si="6"/>
        <v>2.454054071385984</v>
      </c>
      <c r="AB60" s="26">
        <f t="shared" si="6"/>
        <v>0</v>
      </c>
      <c r="AC60" s="26">
        <f t="shared" si="3"/>
        <v>100</v>
      </c>
      <c r="AD60" s="42">
        <v>0.73745733325275797</v>
      </c>
      <c r="AE60" s="42">
        <v>1.3514896780561985</v>
      </c>
      <c r="AF60" s="42">
        <v>0.42526233873440838</v>
      </c>
      <c r="AG60" s="43"/>
      <c r="AH60" s="16" t="s">
        <v>153</v>
      </c>
      <c r="AI60" s="122">
        <v>44.599998474121101</v>
      </c>
      <c r="AJ60" s="122">
        <v>1.6799999475479099</v>
      </c>
      <c r="AK60" s="122">
        <v>12.199999809265099</v>
      </c>
      <c r="AL60" s="122"/>
      <c r="AM60" s="122">
        <v>9.9600000381469709</v>
      </c>
      <c r="AN60" s="122">
        <v>15.6000003814697</v>
      </c>
      <c r="AO60" s="122">
        <v>11.170000076293899</v>
      </c>
      <c r="AP60" s="122"/>
      <c r="AQ60" s="122">
        <v>2.0999999046325701</v>
      </c>
      <c r="AR60" s="122">
        <v>0.37000000476837203</v>
      </c>
      <c r="AS60" s="124">
        <v>0</v>
      </c>
      <c r="AT60" s="124">
        <v>0</v>
      </c>
      <c r="AU60" s="124">
        <v>0</v>
      </c>
      <c r="AV60" s="124">
        <f t="shared" si="4"/>
        <v>97.679998636245628</v>
      </c>
      <c r="AW60" s="29"/>
      <c r="AX60" s="42">
        <v>6.3641754649340632</v>
      </c>
      <c r="AY60" s="42">
        <v>1.6358245350659368</v>
      </c>
      <c r="AZ60" s="42">
        <v>0</v>
      </c>
      <c r="BA60" s="42">
        <v>8</v>
      </c>
      <c r="BB60" s="42">
        <v>0.41577270675587563</v>
      </c>
      <c r="BC60" s="42">
        <v>0.18032785169655838</v>
      </c>
      <c r="BD60" s="42">
        <v>0</v>
      </c>
      <c r="BE60" s="42">
        <v>0.59097356096076936</v>
      </c>
      <c r="BF60" s="42">
        <v>3.3177910855046209</v>
      </c>
      <c r="BG60" s="42">
        <v>0.49513479508217628</v>
      </c>
      <c r="BH60" s="42">
        <v>0</v>
      </c>
      <c r="BI60" s="42">
        <v>5</v>
      </c>
      <c r="BJ60" s="42">
        <v>0</v>
      </c>
      <c r="BK60" s="42">
        <v>0.10247663406105412</v>
      </c>
      <c r="BL60" s="42">
        <v>0</v>
      </c>
      <c r="BM60" s="42">
        <v>1.7075852558029905</v>
      </c>
      <c r="BN60" s="42">
        <v>0.18993811013595541</v>
      </c>
      <c r="BO60" s="42">
        <v>2</v>
      </c>
      <c r="BP60" s="42">
        <v>0.39101613689149883</v>
      </c>
      <c r="BQ60" s="42">
        <v>6.7344537200628857E-2</v>
      </c>
      <c r="BR60" s="42">
        <v>0.45836067409212766</v>
      </c>
      <c r="BS60" s="24" t="s">
        <v>622</v>
      </c>
      <c r="BT60" s="24" t="s">
        <v>332</v>
      </c>
      <c r="BU60" s="40">
        <v>0.73624371997326643</v>
      </c>
      <c r="BV60" s="42">
        <v>0.3581741750237622</v>
      </c>
      <c r="BW60" s="40">
        <v>0.26502176142322587</v>
      </c>
      <c r="BX60" s="40" t="str">
        <f t="shared" si="5"/>
        <v>Equilibrium</v>
      </c>
      <c r="BY60" s="40"/>
      <c r="BZ60" s="44">
        <v>935.37999277734161</v>
      </c>
      <c r="CA60" s="44">
        <v>358.70949174438522</v>
      </c>
      <c r="CB60" s="5">
        <v>362.66770280435009</v>
      </c>
      <c r="CC60" s="44">
        <v>369.04394171715512</v>
      </c>
      <c r="CD60" s="44">
        <v>349.82952045131316</v>
      </c>
      <c r="CE60" s="44">
        <v>397.14579277246003</v>
      </c>
      <c r="CF60" s="44">
        <v>686.21427678223176</v>
      </c>
      <c r="CG60" s="44">
        <v>28.101851055304905</v>
      </c>
      <c r="CH60" s="40">
        <v>-0.89212954855378102</v>
      </c>
      <c r="CI60" s="44">
        <v>349.82952045131316</v>
      </c>
      <c r="CJ60" s="24">
        <v>264.46955998133308</v>
      </c>
      <c r="CK60" s="44">
        <v>356.24861162783162</v>
      </c>
      <c r="CL60" s="44">
        <v>897.87829005147341</v>
      </c>
      <c r="CM60" s="45">
        <v>2.0815480864302915</v>
      </c>
      <c r="CN60" s="45">
        <v>66.034692353991389</v>
      </c>
      <c r="CO60" s="45">
        <v>0.53948714881928861</v>
      </c>
      <c r="CP60" s="45">
        <v>17.306456050057101</v>
      </c>
      <c r="CQ60" s="45">
        <v>3.3956900234785659</v>
      </c>
      <c r="CR60" s="45">
        <v>1.3434485443632531</v>
      </c>
      <c r="CS60" s="45">
        <v>5.3766479101021156</v>
      </c>
      <c r="CT60" s="45">
        <v>1.8918320531448674</v>
      </c>
      <c r="CU60" s="45">
        <v>7.2479795387424808</v>
      </c>
      <c r="CV60" s="45">
        <v>103.13623362269907</v>
      </c>
      <c r="CW60" s="24"/>
      <c r="CX60" s="40">
        <v>65.279433991171587</v>
      </c>
      <c r="CY60" s="40">
        <v>63.210032549600264</v>
      </c>
      <c r="CZ60" s="40">
        <v>53.411838614608413</v>
      </c>
      <c r="DA60" s="40">
        <v>63.665032796534575</v>
      </c>
      <c r="DB60" s="40"/>
      <c r="DC60" s="40">
        <v>1.6975330663065717</v>
      </c>
      <c r="DD60" s="40">
        <v>0.62024367072047859</v>
      </c>
      <c r="DE60" s="40"/>
      <c r="DF60" s="40">
        <v>3.5082506600456149</v>
      </c>
      <c r="DG60" s="40">
        <v>3.595641489527718</v>
      </c>
      <c r="DH60" s="40"/>
      <c r="DI60" s="40">
        <v>1.6990321810280482</v>
      </c>
      <c r="DJ60" s="40"/>
      <c r="DK60" s="40">
        <v>5.5935482529667189</v>
      </c>
      <c r="DL60" s="40">
        <v>5.7281899840257351</v>
      </c>
      <c r="DM60" s="40"/>
      <c r="DN60" s="40">
        <v>0.93962948221944842</v>
      </c>
      <c r="DO60" s="40">
        <v>1.6607982354931465</v>
      </c>
      <c r="DP60" s="40"/>
      <c r="DQ60" s="40">
        <v>17.354000962342582</v>
      </c>
      <c r="DR60" s="40"/>
    </row>
    <row r="61" spans="1:122" ht="10.5" customHeight="1">
      <c r="A61" s="17" t="s">
        <v>145</v>
      </c>
      <c r="B61" s="16" t="s">
        <v>151</v>
      </c>
      <c r="C61" s="17" t="s">
        <v>152</v>
      </c>
      <c r="D61" s="123">
        <v>0.101000003516674</v>
      </c>
      <c r="E61" s="139">
        <f t="shared" si="9"/>
        <v>101.000003516674</v>
      </c>
      <c r="F61" s="141">
        <v>950</v>
      </c>
      <c r="G61" s="123">
        <v>68.199996948242202</v>
      </c>
      <c r="H61" s="123">
        <v>0.46999999880790699</v>
      </c>
      <c r="I61" s="123">
        <v>14</v>
      </c>
      <c r="J61" s="123">
        <v>2.1400001049041801</v>
      </c>
      <c r="K61" s="123"/>
      <c r="L61" s="123">
        <v>0.69999998807907104</v>
      </c>
      <c r="M61" s="123">
        <v>2.4500000476837198</v>
      </c>
      <c r="N61" s="123">
        <v>3.0999999046325701</v>
      </c>
      <c r="O61" s="123">
        <v>2.7400000095367401</v>
      </c>
      <c r="P61" s="123"/>
      <c r="Q61" s="122">
        <f t="shared" si="1"/>
        <v>93.799997001886382</v>
      </c>
      <c r="R61" s="26"/>
      <c r="S61" s="26">
        <f t="shared" si="8"/>
        <v>72.707888196276443</v>
      </c>
      <c r="T61" s="26">
        <f t="shared" si="8"/>
        <v>0.50106611282562719</v>
      </c>
      <c r="U61" s="26">
        <f t="shared" si="8"/>
        <v>14.925373611385565</v>
      </c>
      <c r="V61" s="26">
        <f t="shared" si="8"/>
        <v>2.2814500781499421</v>
      </c>
      <c r="W61" s="26">
        <f t="shared" si="8"/>
        <v>0</v>
      </c>
      <c r="X61" s="26">
        <f t="shared" si="6"/>
        <v>0.74626866786039836</v>
      </c>
      <c r="Y61" s="26">
        <f t="shared" si="6"/>
        <v>2.6119404328279976</v>
      </c>
      <c r="Z61" s="26">
        <f t="shared" si="6"/>
        <v>3.3049040551357662</v>
      </c>
      <c r="AA61" s="26">
        <f t="shared" si="6"/>
        <v>2.9211088455382752</v>
      </c>
      <c r="AB61" s="26">
        <f t="shared" si="6"/>
        <v>0</v>
      </c>
      <c r="AC61" s="26">
        <f t="shared" si="3"/>
        <v>100</v>
      </c>
      <c r="AD61" s="42">
        <v>0.77692099172605078</v>
      </c>
      <c r="AE61" s="42">
        <v>1.7150441330143043</v>
      </c>
      <c r="AF61" s="42">
        <v>0.36831813812535602</v>
      </c>
      <c r="AG61" s="43"/>
      <c r="AH61" s="16" t="s">
        <v>151</v>
      </c>
      <c r="AI61" s="122">
        <v>44.900001525878899</v>
      </c>
      <c r="AJ61" s="122">
        <v>1.66999995708466</v>
      </c>
      <c r="AK61" s="122">
        <v>12</v>
      </c>
      <c r="AL61" s="122"/>
      <c r="AM61" s="122">
        <v>9.3100004196166992</v>
      </c>
      <c r="AN61" s="122">
        <v>16</v>
      </c>
      <c r="AO61" s="122">
        <v>11.2600002288818</v>
      </c>
      <c r="AP61" s="122"/>
      <c r="AQ61" s="122">
        <v>2.0999999046325701</v>
      </c>
      <c r="AR61" s="122">
        <v>0.38999998569488498</v>
      </c>
      <c r="AS61" s="124">
        <v>0</v>
      </c>
      <c r="AT61" s="124">
        <v>0</v>
      </c>
      <c r="AU61" s="124">
        <v>0</v>
      </c>
      <c r="AV61" s="124">
        <f t="shared" si="4"/>
        <v>97.630002021789522</v>
      </c>
      <c r="AW61" s="29"/>
      <c r="AX61" s="42">
        <v>6.3972430878616091</v>
      </c>
      <c r="AY61" s="42">
        <v>1.6027569121383909</v>
      </c>
      <c r="AZ61" s="42">
        <v>0</v>
      </c>
      <c r="BA61" s="42">
        <v>8</v>
      </c>
      <c r="BB61" s="42">
        <v>0.41213950934829668</v>
      </c>
      <c r="BC61" s="42">
        <v>0.17898193438865989</v>
      </c>
      <c r="BD61" s="42">
        <v>0</v>
      </c>
      <c r="BE61" s="42">
        <v>0.5479766623684057</v>
      </c>
      <c r="BF61" s="42">
        <v>3.3976888614981973</v>
      </c>
      <c r="BG61" s="42">
        <v>0.46321303239644074</v>
      </c>
      <c r="BH61" s="42">
        <v>0</v>
      </c>
      <c r="BI61" s="42">
        <v>5</v>
      </c>
      <c r="BJ61" s="42">
        <v>0</v>
      </c>
      <c r="BK61" s="42">
        <v>9.8137855447564259E-2</v>
      </c>
      <c r="BL61" s="42">
        <v>0</v>
      </c>
      <c r="BM61" s="42">
        <v>1.718726670946167</v>
      </c>
      <c r="BN61" s="42">
        <v>0.18313547360626869</v>
      </c>
      <c r="BO61" s="42">
        <v>2</v>
      </c>
      <c r="BP61" s="42">
        <v>0.39693549146472473</v>
      </c>
      <c r="BQ61" s="42">
        <v>7.0876853785912269E-2</v>
      </c>
      <c r="BR61" s="42">
        <v>0.46781234525063697</v>
      </c>
      <c r="BS61" s="24" t="s">
        <v>622</v>
      </c>
      <c r="BT61" s="24" t="s">
        <v>332</v>
      </c>
      <c r="BU61" s="40">
        <v>0.7538665385530795</v>
      </c>
      <c r="BV61" s="42">
        <v>0.32642939195017229</v>
      </c>
      <c r="BW61" s="40">
        <v>0.1903329399322517</v>
      </c>
      <c r="BX61" s="40" t="str">
        <f t="shared" si="5"/>
        <v>Equilibrium</v>
      </c>
      <c r="BY61" s="40"/>
      <c r="BZ61" s="44">
        <v>933.78851219935268</v>
      </c>
      <c r="CA61" s="44">
        <v>340.73291803441157</v>
      </c>
      <c r="CB61" s="5">
        <v>353.18392293092046</v>
      </c>
      <c r="CC61" s="44">
        <v>356.72886693531893</v>
      </c>
      <c r="CD61" s="44">
        <v>340.59370494838436</v>
      </c>
      <c r="CE61" s="44">
        <v>401.62923694151959</v>
      </c>
      <c r="CF61" s="44">
        <v>705.13025501617244</v>
      </c>
      <c r="CG61" s="44">
        <v>44.90037000620066</v>
      </c>
      <c r="CH61" s="40">
        <v>-0.99649590265774768</v>
      </c>
      <c r="CI61" s="44">
        <v>340.59370494838436</v>
      </c>
      <c r="CJ61" s="24">
        <v>254.99865685669164</v>
      </c>
      <c r="CK61" s="44">
        <v>346.88881393965244</v>
      </c>
      <c r="CL61" s="44">
        <v>897.65968964310787</v>
      </c>
      <c r="CM61" s="45">
        <v>2.3767725152628243</v>
      </c>
      <c r="CN61" s="45">
        <v>66.558207547069571</v>
      </c>
      <c r="CO61" s="45">
        <v>0.51683602583123467</v>
      </c>
      <c r="CP61" s="45">
        <v>17.17636282800234</v>
      </c>
      <c r="CQ61" s="45">
        <v>3.1455237688172173</v>
      </c>
      <c r="CR61" s="45">
        <v>1.3281599468302883</v>
      </c>
      <c r="CS61" s="45">
        <v>5.0572629479311466</v>
      </c>
      <c r="CT61" s="45">
        <v>2.0132322781919036</v>
      </c>
      <c r="CU61" s="45">
        <v>7.1094712130022062</v>
      </c>
      <c r="CV61" s="45">
        <v>102.90505655567591</v>
      </c>
      <c r="CW61" s="24"/>
      <c r="CX61" s="40">
        <v>65.247186821807588</v>
      </c>
      <c r="CY61" s="40">
        <v>63.248389833505179</v>
      </c>
      <c r="CZ61" s="40">
        <v>53.690160564952919</v>
      </c>
      <c r="DA61" s="40">
        <v>63.961432529530498</v>
      </c>
      <c r="DB61" s="40"/>
      <c r="DC61" s="40">
        <v>1.7264799704364771</v>
      </c>
      <c r="DD61" s="40">
        <v>0.6330328665541114</v>
      </c>
      <c r="DE61" s="40"/>
      <c r="DF61" s="40">
        <v>3.3129067328927908</v>
      </c>
      <c r="DG61" s="40">
        <v>3.4031091962027618</v>
      </c>
      <c r="DH61" s="40"/>
      <c r="DI61" s="40">
        <v>1.7158574455350013</v>
      </c>
      <c r="DJ61" s="40"/>
      <c r="DK61" s="40">
        <v>5.6166785054783919</v>
      </c>
      <c r="DL61" s="40">
        <v>5.7887112127166747</v>
      </c>
      <c r="DM61" s="40"/>
      <c r="DN61" s="40">
        <v>0.96984111424328923</v>
      </c>
      <c r="DO61" s="40">
        <v>1.645004512029236</v>
      </c>
      <c r="DP61" s="40"/>
      <c r="DQ61" s="40">
        <v>17.248032211157636</v>
      </c>
      <c r="DR61" s="40"/>
    </row>
    <row r="62" spans="1:122" ht="10.5" customHeight="1">
      <c r="A62" s="17" t="s">
        <v>145</v>
      </c>
      <c r="B62" s="16" t="s">
        <v>150</v>
      </c>
      <c r="C62" s="17" t="s">
        <v>149</v>
      </c>
      <c r="D62" s="123">
        <v>0.24819999933242801</v>
      </c>
      <c r="E62" s="139">
        <f t="shared" si="9"/>
        <v>248.19999933242801</v>
      </c>
      <c r="F62" s="141">
        <v>935</v>
      </c>
      <c r="G62" s="123">
        <v>59.900001525878899</v>
      </c>
      <c r="H62" s="123">
        <v>0.34000000357627902</v>
      </c>
      <c r="I62" s="123">
        <v>15.5</v>
      </c>
      <c r="J62" s="123">
        <v>1.75</v>
      </c>
      <c r="K62" s="123"/>
      <c r="L62" s="123">
        <v>1.3999999761581401</v>
      </c>
      <c r="M62" s="123">
        <v>4.32999992370606</v>
      </c>
      <c r="N62" s="123">
        <v>3.7000000476837198</v>
      </c>
      <c r="O62" s="123">
        <v>1.7300000190734901</v>
      </c>
      <c r="P62" s="123"/>
      <c r="Q62" s="122">
        <f t="shared" si="1"/>
        <v>88.650001496076584</v>
      </c>
      <c r="R62" s="26"/>
      <c r="S62" s="26">
        <f t="shared" si="8"/>
        <v>67.569092515503144</v>
      </c>
      <c r="T62" s="26">
        <f t="shared" si="8"/>
        <v>0.38353073642229607</v>
      </c>
      <c r="U62" s="26">
        <f t="shared" si="8"/>
        <v>17.484489270635812</v>
      </c>
      <c r="V62" s="26">
        <f t="shared" si="8"/>
        <v>1.974055240233076</v>
      </c>
      <c r="W62" s="26">
        <f t="shared" si="8"/>
        <v>0</v>
      </c>
      <c r="X62" s="26">
        <f t="shared" si="6"/>
        <v>1.5792441652920903</v>
      </c>
      <c r="Y62" s="26">
        <f t="shared" si="6"/>
        <v>4.8843765940575805</v>
      </c>
      <c r="Z62" s="26">
        <f t="shared" si="6"/>
        <v>4.1737168474243873</v>
      </c>
      <c r="AA62" s="26">
        <f t="shared" si="6"/>
        <v>1.9514946304316254</v>
      </c>
      <c r="AB62" s="26">
        <f t="shared" si="6"/>
        <v>0</v>
      </c>
      <c r="AC62" s="26">
        <f t="shared" si="3"/>
        <v>100.00000000000001</v>
      </c>
      <c r="AD62" s="42">
        <v>0.72171679059605376</v>
      </c>
      <c r="AE62" s="42">
        <v>0.70124464617945026</v>
      </c>
      <c r="AF62" s="42">
        <v>0.58780493578377335</v>
      </c>
      <c r="AG62" s="43"/>
      <c r="AH62" s="16" t="s">
        <v>150</v>
      </c>
      <c r="AI62" s="122">
        <v>45.400001525878899</v>
      </c>
      <c r="AJ62" s="122">
        <v>1.4900000095367401</v>
      </c>
      <c r="AK62" s="122">
        <v>10.199999809265099</v>
      </c>
      <c r="AL62" s="122"/>
      <c r="AM62" s="122">
        <v>7.6199998855590803</v>
      </c>
      <c r="AN62" s="122">
        <v>17.100000381469702</v>
      </c>
      <c r="AO62" s="122">
        <v>11.2399997711182</v>
      </c>
      <c r="AP62" s="122"/>
      <c r="AQ62" s="122">
        <v>2.0999999046325701</v>
      </c>
      <c r="AR62" s="122">
        <v>0.40000000596046498</v>
      </c>
      <c r="AS62" s="124">
        <v>0</v>
      </c>
      <c r="AT62" s="124">
        <v>0</v>
      </c>
      <c r="AU62" s="124">
        <v>0</v>
      </c>
      <c r="AV62" s="124">
        <f t="shared" si="4"/>
        <v>95.550001293420763</v>
      </c>
      <c r="AW62" s="29"/>
      <c r="AX62" s="42">
        <v>6.5738512000248841</v>
      </c>
      <c r="AY62" s="42">
        <v>1.4261487999751159</v>
      </c>
      <c r="AZ62" s="42">
        <v>0</v>
      </c>
      <c r="BA62" s="42">
        <v>8</v>
      </c>
      <c r="BB62" s="42">
        <v>0.31441179534910924</v>
      </c>
      <c r="BC62" s="42">
        <v>0.16229177598979805</v>
      </c>
      <c r="BD62" s="42">
        <v>0</v>
      </c>
      <c r="BE62" s="42">
        <v>0.45674637668656715</v>
      </c>
      <c r="BF62" s="42">
        <v>3.6904323449978058</v>
      </c>
      <c r="BG62" s="42">
        <v>0.37611770697671965</v>
      </c>
      <c r="BH62" s="42">
        <v>0</v>
      </c>
      <c r="BI62" s="42">
        <v>5</v>
      </c>
      <c r="BJ62" s="42">
        <v>0</v>
      </c>
      <c r="BK62" s="42">
        <v>8.988275770009424E-2</v>
      </c>
      <c r="BL62" s="42">
        <v>0</v>
      </c>
      <c r="BM62" s="42">
        <v>1.7436215321305617</v>
      </c>
      <c r="BN62" s="42">
        <v>0.16649571016934406</v>
      </c>
      <c r="BO62" s="42">
        <v>2</v>
      </c>
      <c r="BP62" s="42">
        <v>0.42302440984183709</v>
      </c>
      <c r="BQ62" s="42">
        <v>7.3878376287351125E-2</v>
      </c>
      <c r="BR62" s="42">
        <v>0.4969027861291882</v>
      </c>
      <c r="BS62" s="24" t="s">
        <v>622</v>
      </c>
      <c r="BT62" s="24" t="s">
        <v>623</v>
      </c>
      <c r="BU62" s="40">
        <v>0.79997593761554464</v>
      </c>
      <c r="BV62" s="42">
        <v>0.24998755150568339</v>
      </c>
      <c r="BW62" s="40">
        <v>0.35649120869253803</v>
      </c>
      <c r="BX62" s="40" t="str">
        <f t="shared" si="5"/>
        <v>Equilibrium</v>
      </c>
      <c r="BY62" s="40"/>
      <c r="BZ62" s="44">
        <v>908.51899302036782</v>
      </c>
      <c r="CA62" s="44">
        <v>230.6999572429454</v>
      </c>
      <c r="CB62" s="5">
        <v>283.4180644156271</v>
      </c>
      <c r="CC62" s="44">
        <v>257.47967047945633</v>
      </c>
      <c r="CD62" s="44">
        <v>249.43876986567872</v>
      </c>
      <c r="CE62" s="44">
        <v>335.73485569209362</v>
      </c>
      <c r="CF62" s="44">
        <v>674.24495922771473</v>
      </c>
      <c r="CG62" s="44">
        <v>78.255185212637286</v>
      </c>
      <c r="CH62" s="40">
        <v>-1.3789766563324897</v>
      </c>
      <c r="CI62" s="44">
        <v>257.47967047945633</v>
      </c>
      <c r="CJ62" s="24">
        <v>188.21349842520044</v>
      </c>
      <c r="CK62" s="44">
        <v>270.44886744754172</v>
      </c>
      <c r="CL62" s="44">
        <v>887.24205514165305</v>
      </c>
      <c r="CM62" s="45">
        <v>3.2617026816992238</v>
      </c>
      <c r="CN62" s="45">
        <v>70.921503776036985</v>
      </c>
      <c r="CO62" s="45">
        <v>0.33135339095100574</v>
      </c>
      <c r="CP62" s="45">
        <v>16.224184456119918</v>
      </c>
      <c r="CQ62" s="45">
        <v>2.0456832512499412</v>
      </c>
      <c r="CR62" s="45">
        <v>0.88480762808295532</v>
      </c>
      <c r="CS62" s="45">
        <v>2.6463446835322575</v>
      </c>
      <c r="CT62" s="45">
        <v>2.7015519933653578</v>
      </c>
      <c r="CU62" s="45">
        <v>6.2678845840194066</v>
      </c>
      <c r="CV62" s="45">
        <v>102.02331376335783</v>
      </c>
      <c r="CW62" s="24"/>
      <c r="CX62" s="40">
        <v>66.567815890466576</v>
      </c>
      <c r="CY62" s="40">
        <v>65.291782050989013</v>
      </c>
      <c r="CZ62" s="40">
        <v>56.070242562248652</v>
      </c>
      <c r="DA62" s="40">
        <v>66.428502098190791</v>
      </c>
      <c r="DB62" s="40"/>
      <c r="DC62" s="40">
        <v>1.5356391819406752</v>
      </c>
      <c r="DD62" s="40">
        <v>0.55375630313098645</v>
      </c>
      <c r="DE62" s="40"/>
      <c r="DF62" s="40">
        <v>2.4878131114502571</v>
      </c>
      <c r="DG62" s="40">
        <v>2.5294475713162985</v>
      </c>
      <c r="DH62" s="40"/>
      <c r="DI62" s="40">
        <v>1.4069860110832488</v>
      </c>
      <c r="DJ62" s="40"/>
      <c r="DK62" s="40">
        <v>5.2802477289076801</v>
      </c>
      <c r="DL62" s="40">
        <v>5.0426312576195711</v>
      </c>
      <c r="DM62" s="40"/>
      <c r="DN62" s="40">
        <v>1.2836128401353313</v>
      </c>
      <c r="DO62" s="40">
        <v>1.7024020078087041</v>
      </c>
      <c r="DP62" s="40"/>
      <c r="DQ62" s="40">
        <v>16.536504140497136</v>
      </c>
      <c r="DR62" s="40"/>
    </row>
    <row r="63" spans="1:122" ht="10.5" customHeight="1">
      <c r="A63" s="17" t="s">
        <v>145</v>
      </c>
      <c r="B63" s="16" t="s">
        <v>148</v>
      </c>
      <c r="C63" s="17" t="s">
        <v>149</v>
      </c>
      <c r="D63" s="123">
        <v>0.28510001301765397</v>
      </c>
      <c r="E63" s="139">
        <f t="shared" si="9"/>
        <v>285.10001301765396</v>
      </c>
      <c r="F63" s="141">
        <v>900</v>
      </c>
      <c r="G63" s="123">
        <v>58.700000762939403</v>
      </c>
      <c r="H63" s="123">
        <v>0.50999999046325695</v>
      </c>
      <c r="I63" s="123">
        <v>15.5</v>
      </c>
      <c r="J63" s="123">
        <v>3.0099999904632599</v>
      </c>
      <c r="K63" s="123"/>
      <c r="L63" s="123">
        <v>1.6000000238418599</v>
      </c>
      <c r="M63" s="123">
        <v>4.4800000190734899</v>
      </c>
      <c r="N63" s="123">
        <v>3.5</v>
      </c>
      <c r="O63" s="123">
        <v>1.62999999523163</v>
      </c>
      <c r="P63" s="123"/>
      <c r="Q63" s="122">
        <f t="shared" si="1"/>
        <v>88.930000782012883</v>
      </c>
      <c r="R63" s="26"/>
      <c r="S63" s="26">
        <f t="shared" si="8"/>
        <v>66.006972053026402</v>
      </c>
      <c r="T63" s="26">
        <f t="shared" si="8"/>
        <v>0.57348474753011613</v>
      </c>
      <c r="U63" s="26">
        <f t="shared" si="8"/>
        <v>17.429438731248784</v>
      </c>
      <c r="V63" s="26">
        <f t="shared" si="8"/>
        <v>3.3846845428928267</v>
      </c>
      <c r="W63" s="26">
        <f t="shared" si="8"/>
        <v>0</v>
      </c>
      <c r="X63" s="26">
        <f t="shared" si="6"/>
        <v>1.7991678958418251</v>
      </c>
      <c r="Y63" s="26">
        <f t="shared" si="6"/>
        <v>5.0376700547377276</v>
      </c>
      <c r="Z63" s="26">
        <f t="shared" si="6"/>
        <v>3.9356797135077901</v>
      </c>
      <c r="AA63" s="26">
        <f t="shared" si="6"/>
        <v>1.8329022612145487</v>
      </c>
      <c r="AB63" s="26">
        <f t="shared" si="6"/>
        <v>0</v>
      </c>
      <c r="AC63" s="26">
        <f t="shared" si="3"/>
        <v>100.00000000000001</v>
      </c>
      <c r="AD63" s="42">
        <v>0.70439665625371928</v>
      </c>
      <c r="AE63" s="42">
        <v>1.0553731554570918</v>
      </c>
      <c r="AF63" s="42">
        <v>0.48652965878481141</v>
      </c>
      <c r="AG63" s="43"/>
      <c r="AH63" s="16" t="s">
        <v>148</v>
      </c>
      <c r="AI63" s="122">
        <v>44.900001525878899</v>
      </c>
      <c r="AJ63" s="122">
        <v>1.54999995231628</v>
      </c>
      <c r="AK63" s="122">
        <v>10.8999996185303</v>
      </c>
      <c r="AL63" s="122"/>
      <c r="AM63" s="122">
        <v>8.6999998092651403</v>
      </c>
      <c r="AN63" s="122">
        <v>16.600000381469702</v>
      </c>
      <c r="AO63" s="122">
        <v>11.180000305175801</v>
      </c>
      <c r="AP63" s="122"/>
      <c r="AQ63" s="122">
        <v>2.0999999046325701</v>
      </c>
      <c r="AR63" s="122">
        <v>0.40000000596046498</v>
      </c>
      <c r="AS63" s="124">
        <v>0</v>
      </c>
      <c r="AT63" s="124">
        <v>0</v>
      </c>
      <c r="AU63" s="124">
        <v>0</v>
      </c>
      <c r="AV63" s="124">
        <f t="shared" si="4"/>
        <v>96.330001503229141</v>
      </c>
      <c r="AW63" s="29"/>
      <c r="AX63" s="42">
        <v>6.4731086891232934</v>
      </c>
      <c r="AY63" s="42">
        <v>1.5268913108767066</v>
      </c>
      <c r="AZ63" s="42">
        <v>0</v>
      </c>
      <c r="BA63" s="42">
        <v>8</v>
      </c>
      <c r="BB63" s="42">
        <v>0.32501071926907521</v>
      </c>
      <c r="BC63" s="42">
        <v>0.16809100270565855</v>
      </c>
      <c r="BD63" s="42">
        <v>0</v>
      </c>
      <c r="BE63" s="42">
        <v>0.53379467909532963</v>
      </c>
      <c r="BF63" s="42">
        <v>3.5669068459236284</v>
      </c>
      <c r="BG63" s="42">
        <v>0.40619675300630842</v>
      </c>
      <c r="BH63" s="42">
        <v>0</v>
      </c>
      <c r="BI63" s="42">
        <v>5</v>
      </c>
      <c r="BJ63" s="42">
        <v>0</v>
      </c>
      <c r="BK63" s="42">
        <v>0.10894552450100825</v>
      </c>
      <c r="BL63" s="42">
        <v>0</v>
      </c>
      <c r="BM63" s="42">
        <v>1.7267532335286055</v>
      </c>
      <c r="BN63" s="42">
        <v>0.1643012419703862</v>
      </c>
      <c r="BO63" s="42">
        <v>2</v>
      </c>
      <c r="BP63" s="42">
        <v>0.42264884773838407</v>
      </c>
      <c r="BQ63" s="42">
        <v>7.3556301332983479E-2</v>
      </c>
      <c r="BR63" s="42">
        <v>0.49620514907136754</v>
      </c>
      <c r="BS63" s="24" t="s">
        <v>622</v>
      </c>
      <c r="BT63" s="24" t="s">
        <v>332</v>
      </c>
      <c r="BU63" s="40">
        <v>0.77275293500430886</v>
      </c>
      <c r="BV63" s="42">
        <v>0.29401580934531413</v>
      </c>
      <c r="BW63" s="40">
        <v>0.2785894333440509</v>
      </c>
      <c r="BX63" s="40" t="str">
        <f t="shared" si="5"/>
        <v>Equilibrium</v>
      </c>
      <c r="BY63" s="40"/>
      <c r="BZ63" s="44">
        <v>920.12329180627535</v>
      </c>
      <c r="CA63" s="44">
        <v>269.42366476442226</v>
      </c>
      <c r="CB63" s="5">
        <v>318.09923116038783</v>
      </c>
      <c r="CC63" s="44">
        <v>292.85337244213406</v>
      </c>
      <c r="CD63" s="44">
        <v>289.21278535863485</v>
      </c>
      <c r="CE63" s="44">
        <v>351.70636941593494</v>
      </c>
      <c r="CF63" s="44">
        <v>641.07030368064591</v>
      </c>
      <c r="CG63" s="44">
        <v>58.852996973800884</v>
      </c>
      <c r="CH63" s="40">
        <v>-1.0153154766897687</v>
      </c>
      <c r="CI63" s="44">
        <v>292.85337244213406</v>
      </c>
      <c r="CJ63" s="24">
        <v>222.23144347430383</v>
      </c>
      <c r="CK63" s="44">
        <v>305.47630180126095</v>
      </c>
      <c r="CL63" s="44">
        <v>895.64777815722016</v>
      </c>
      <c r="CM63" s="45">
        <v>2.8415649555910387</v>
      </c>
      <c r="CN63" s="45">
        <v>69.087855529834897</v>
      </c>
      <c r="CO63" s="45">
        <v>0.38370567233148567</v>
      </c>
      <c r="CP63" s="45">
        <v>16.701348558508975</v>
      </c>
      <c r="CQ63" s="45">
        <v>2.5105079758391677</v>
      </c>
      <c r="CR63" s="45">
        <v>1.0259260281014118</v>
      </c>
      <c r="CS63" s="45">
        <v>3.4229633486860269</v>
      </c>
      <c r="CT63" s="45">
        <v>2.3996110534452106</v>
      </c>
      <c r="CU63" s="45">
        <v>6.6006213724987788</v>
      </c>
      <c r="CV63" s="45">
        <v>102.13253953924595</v>
      </c>
      <c r="CW63" s="24"/>
      <c r="CX63" s="40">
        <v>65.626811295267274</v>
      </c>
      <c r="CY63" s="40">
        <v>64.011210655722891</v>
      </c>
      <c r="CZ63" s="40">
        <v>54.413817123962019</v>
      </c>
      <c r="DA63" s="40">
        <v>64.725423591689591</v>
      </c>
      <c r="DB63" s="40"/>
      <c r="DC63" s="40">
        <v>1.6379898721453081</v>
      </c>
      <c r="DD63" s="40">
        <v>0.58842067728841041</v>
      </c>
      <c r="DE63" s="40"/>
      <c r="DF63" s="40">
        <v>3.0415488531381367</v>
      </c>
      <c r="DG63" s="40">
        <v>3.054567150947074</v>
      </c>
      <c r="DH63" s="40"/>
      <c r="DI63" s="40">
        <v>1.5873024770528659</v>
      </c>
      <c r="DJ63" s="40"/>
      <c r="DK63" s="40">
        <v>5.5572536414523688</v>
      </c>
      <c r="DL63" s="40">
        <v>5.2935655202407546</v>
      </c>
      <c r="DM63" s="40"/>
      <c r="DN63" s="40">
        <v>1.1310931128706896</v>
      </c>
      <c r="DO63" s="40">
        <v>1.6673905812768202</v>
      </c>
      <c r="DP63" s="40"/>
      <c r="DQ63" s="40">
        <v>16.86790787543115</v>
      </c>
      <c r="DR63" s="40"/>
    </row>
    <row r="64" spans="1:122" ht="10.5" customHeight="1">
      <c r="A64" s="17" t="s">
        <v>145</v>
      </c>
      <c r="B64" s="16" t="s">
        <v>146</v>
      </c>
      <c r="C64" s="17" t="s">
        <v>147</v>
      </c>
      <c r="D64" s="123">
        <v>0.24959999322891199</v>
      </c>
      <c r="E64" s="139">
        <f t="shared" si="9"/>
        <v>249.59999322891198</v>
      </c>
      <c r="F64" s="141">
        <v>1000</v>
      </c>
      <c r="G64" s="123">
        <v>52.200000762939403</v>
      </c>
      <c r="H64" s="123">
        <v>0.490000009536743</v>
      </c>
      <c r="I64" s="123">
        <v>16.700000762939499</v>
      </c>
      <c r="J64" s="123">
        <v>4.9499998092651403</v>
      </c>
      <c r="K64" s="123"/>
      <c r="L64" s="123">
        <v>3.4000000953674299</v>
      </c>
      <c r="M64" s="123">
        <v>6.5700001716613796</v>
      </c>
      <c r="N64" s="123">
        <v>3.9000000953674299</v>
      </c>
      <c r="O64" s="123">
        <v>1.1900000572204601</v>
      </c>
      <c r="P64" s="123"/>
      <c r="Q64" s="122">
        <f t="shared" si="1"/>
        <v>89.400001764297485</v>
      </c>
      <c r="R64" s="26"/>
      <c r="S64" s="26">
        <f t="shared" si="8"/>
        <v>58.389261446061667</v>
      </c>
      <c r="T64" s="26">
        <f t="shared" si="8"/>
        <v>0.54809843385532009</v>
      </c>
      <c r="U64" s="26">
        <f t="shared" si="8"/>
        <v>18.68008997020933</v>
      </c>
      <c r="V64" s="26">
        <f t="shared" si="8"/>
        <v>5.5369124290576437</v>
      </c>
      <c r="W64" s="26">
        <f t="shared" si="8"/>
        <v>0</v>
      </c>
      <c r="X64" s="26">
        <f t="shared" si="6"/>
        <v>3.8031320226721106</v>
      </c>
      <c r="Y64" s="26">
        <f t="shared" si="6"/>
        <v>7.348993335574133</v>
      </c>
      <c r="Z64" s="26">
        <f t="shared" si="6"/>
        <v>4.3624161279658074</v>
      </c>
      <c r="AA64" s="26">
        <f t="shared" si="6"/>
        <v>1.331096234603985</v>
      </c>
      <c r="AB64" s="26">
        <f t="shared" si="6"/>
        <v>0</v>
      </c>
      <c r="AC64" s="26">
        <f t="shared" si="3"/>
        <v>100.00000000000001</v>
      </c>
      <c r="AD64" s="42">
        <v>0.62800563341052806</v>
      </c>
      <c r="AE64" s="42">
        <v>0.81674369608459374</v>
      </c>
      <c r="AF64" s="42">
        <v>0.55043537630276529</v>
      </c>
      <c r="AG64" s="43"/>
      <c r="AH64" s="16" t="s">
        <v>146</v>
      </c>
      <c r="AI64" s="122">
        <v>42.799999237060597</v>
      </c>
      <c r="AJ64" s="122">
        <v>1.7400000095367401</v>
      </c>
      <c r="AK64" s="122">
        <v>11.8999996185303</v>
      </c>
      <c r="AL64" s="122"/>
      <c r="AM64" s="122">
        <v>8.8800001144409197</v>
      </c>
      <c r="AN64" s="122">
        <v>16.399999618530298</v>
      </c>
      <c r="AO64" s="122">
        <v>11.1199998855591</v>
      </c>
      <c r="AP64" s="122"/>
      <c r="AQ64" s="122">
        <v>2.4400000572204599</v>
      </c>
      <c r="AR64" s="122">
        <v>0.40000000596046498</v>
      </c>
      <c r="AS64" s="124">
        <v>0</v>
      </c>
      <c r="AT64" s="124">
        <v>0</v>
      </c>
      <c r="AU64" s="124">
        <v>0</v>
      </c>
      <c r="AV64" s="124">
        <f t="shared" si="4"/>
        <v>95.679998546838888</v>
      </c>
      <c r="AW64" s="29"/>
      <c r="AX64" s="42">
        <v>6.2380678661496853</v>
      </c>
      <c r="AY64" s="42">
        <v>1.7619321338503147</v>
      </c>
      <c r="AZ64" s="42">
        <v>0</v>
      </c>
      <c r="BA64" s="42">
        <v>8</v>
      </c>
      <c r="BB64" s="42">
        <v>0.28205549551590448</v>
      </c>
      <c r="BC64" s="42">
        <v>0.1907663737076658</v>
      </c>
      <c r="BD64" s="42">
        <v>0</v>
      </c>
      <c r="BE64" s="42">
        <v>0.6262271271558788</v>
      </c>
      <c r="BF64" s="42">
        <v>3.562601921514712</v>
      </c>
      <c r="BG64" s="42">
        <v>0.33834908210583947</v>
      </c>
      <c r="BH64" s="42">
        <v>0</v>
      </c>
      <c r="BI64" s="42">
        <v>5</v>
      </c>
      <c r="BJ64" s="42">
        <v>0</v>
      </c>
      <c r="BK64" s="42">
        <v>0.11781163363175673</v>
      </c>
      <c r="BL64" s="42">
        <v>0</v>
      </c>
      <c r="BM64" s="42">
        <v>1.7363330659423468</v>
      </c>
      <c r="BN64" s="42">
        <v>0.14585530042589645</v>
      </c>
      <c r="BO64" s="42">
        <v>2</v>
      </c>
      <c r="BP64" s="42">
        <v>0.54360858958788993</v>
      </c>
      <c r="BQ64" s="42">
        <v>7.4363474601209192E-2</v>
      </c>
      <c r="BR64" s="42">
        <v>0.61797206418909911</v>
      </c>
      <c r="BS64" s="24" t="s">
        <v>622</v>
      </c>
      <c r="BT64" s="24" t="s">
        <v>624</v>
      </c>
      <c r="BU64" s="40">
        <v>0.76697734595947364</v>
      </c>
      <c r="BV64" s="42">
        <v>0.30375866229863058</v>
      </c>
      <c r="BW64" s="40">
        <v>0.37191430280371451</v>
      </c>
      <c r="BX64" s="40" t="str">
        <f t="shared" si="5"/>
        <v>Equilibrium</v>
      </c>
      <c r="BY64" s="40"/>
      <c r="BZ64" s="44">
        <v>963.09111559762391</v>
      </c>
      <c r="CA64" s="44">
        <v>353.62443668838512</v>
      </c>
      <c r="CB64" s="5">
        <v>525.18494501512487</v>
      </c>
      <c r="CC64" s="44">
        <v>370.26121729949818</v>
      </c>
      <c r="CD64" s="44">
        <v>374.54070383320732</v>
      </c>
      <c r="CE64" s="44">
        <v>681.39990594156939</v>
      </c>
      <c r="CF64" s="44">
        <v>799.97954722006023</v>
      </c>
      <c r="CG64" s="44">
        <v>311.1386886420712</v>
      </c>
      <c r="CH64" s="40">
        <v>-0.52323396703045533</v>
      </c>
      <c r="CI64" s="44">
        <v>374.54070383320732</v>
      </c>
      <c r="CJ64" s="24">
        <v>441.9282979888614</v>
      </c>
      <c r="CK64" s="44">
        <v>449.86282442416609</v>
      </c>
      <c r="CL64" s="44">
        <v>954.17900264865216</v>
      </c>
      <c r="CM64" s="45">
        <v>3.3463207699570328</v>
      </c>
      <c r="CN64" s="45">
        <v>65.171328259499845</v>
      </c>
      <c r="CO64" s="45">
        <v>0.44333628359171129</v>
      </c>
      <c r="CP64" s="45">
        <v>18.050323584424866</v>
      </c>
      <c r="CQ64" s="45">
        <v>3.7121112839066988</v>
      </c>
      <c r="CR64" s="45">
        <v>1.2791567876937426</v>
      </c>
      <c r="CS64" s="45">
        <v>3.6226794134748168</v>
      </c>
      <c r="CT64" s="45">
        <v>1.9596136832385771</v>
      </c>
      <c r="CU64" s="45">
        <v>6.7966257926089328</v>
      </c>
      <c r="CV64" s="45">
        <v>101.03517508843916</v>
      </c>
      <c r="CW64" s="24"/>
      <c r="CX64" s="40">
        <v>60.168671842028637</v>
      </c>
      <c r="CY64" s="40">
        <v>58.200881217864243</v>
      </c>
      <c r="CZ64" s="40">
        <v>48.342208832414912</v>
      </c>
      <c r="DA64" s="40">
        <v>58.560450395926935</v>
      </c>
      <c r="DB64" s="40"/>
      <c r="DC64" s="40">
        <v>2.2487666291482595</v>
      </c>
      <c r="DD64" s="40">
        <v>0.79988983022579352</v>
      </c>
      <c r="DE64" s="40"/>
      <c r="DF64" s="40">
        <v>5.2013713739786454</v>
      </c>
      <c r="DG64" s="40">
        <v>4.9287936500104523</v>
      </c>
      <c r="DH64" s="40"/>
      <c r="DI64" s="40">
        <v>2.8013769469105876</v>
      </c>
      <c r="DJ64" s="40"/>
      <c r="DK64" s="40">
        <v>6.6227301424348681</v>
      </c>
      <c r="DL64" s="40">
        <v>6.5716024338212655</v>
      </c>
      <c r="DM64" s="40"/>
      <c r="DN64" s="40">
        <v>0.81496247515054332</v>
      </c>
      <c r="DO64" s="40">
        <v>1.454761821402708</v>
      </c>
      <c r="DP64" s="40"/>
      <c r="DQ64" s="40">
        <v>17.985719521688829</v>
      </c>
      <c r="DR64" s="40"/>
    </row>
    <row r="65" spans="1:122" ht="10.5" customHeight="1">
      <c r="A65" s="28" t="s">
        <v>299</v>
      </c>
      <c r="B65" s="27" t="s">
        <v>301</v>
      </c>
      <c r="C65" s="28" t="s">
        <v>300</v>
      </c>
      <c r="E65" s="142">
        <v>700</v>
      </c>
      <c r="F65" s="142">
        <v>1010</v>
      </c>
      <c r="G65" s="143">
        <v>51.6</v>
      </c>
      <c r="H65" s="143">
        <v>0.67</v>
      </c>
      <c r="I65" s="143">
        <v>17.899999999999999</v>
      </c>
      <c r="J65" s="143">
        <v>6.5</v>
      </c>
      <c r="K65" s="143">
        <v>0.17</v>
      </c>
      <c r="L65" s="143">
        <v>2.7</v>
      </c>
      <c r="M65" s="143">
        <v>6.6</v>
      </c>
      <c r="N65" s="143">
        <v>3</v>
      </c>
      <c r="O65" s="143">
        <v>1.1399999999999999</v>
      </c>
      <c r="P65" s="143">
        <v>0.21</v>
      </c>
      <c r="Q65" s="124">
        <f t="shared" si="1"/>
        <v>90.49</v>
      </c>
      <c r="R65" s="29"/>
      <c r="S65" s="29">
        <f t="shared" si="8"/>
        <v>57.022875455851484</v>
      </c>
      <c r="T65" s="29">
        <f t="shared" si="8"/>
        <v>0.74041330533760641</v>
      </c>
      <c r="U65" s="29">
        <f t="shared" si="8"/>
        <v>19.781191291855453</v>
      </c>
      <c r="V65" s="29">
        <f t="shared" si="8"/>
        <v>7.18311415626036</v>
      </c>
      <c r="W65" s="29">
        <f t="shared" si="8"/>
        <v>0.18786606254834792</v>
      </c>
      <c r="X65" s="29">
        <f t="shared" si="6"/>
        <v>2.983755111061996</v>
      </c>
      <c r="Y65" s="29">
        <f t="shared" si="6"/>
        <v>7.2936236048182126</v>
      </c>
      <c r="Z65" s="29">
        <f t="shared" si="6"/>
        <v>3.3152834567355507</v>
      </c>
      <c r="AA65" s="29">
        <f t="shared" si="6"/>
        <v>1.2598077135595094</v>
      </c>
      <c r="AB65" s="29">
        <f t="shared" si="6"/>
        <v>0.23206984197148856</v>
      </c>
      <c r="AC65" s="29">
        <f t="shared" si="3"/>
        <v>100.00000000000001</v>
      </c>
      <c r="AD65" s="42">
        <v>0.60488477027192322</v>
      </c>
      <c r="AE65" s="42">
        <v>1.3505452214941056</v>
      </c>
      <c r="AF65" s="42">
        <v>0.42543321049758737</v>
      </c>
      <c r="AG65" s="42"/>
      <c r="AH65" s="27" t="s">
        <v>301</v>
      </c>
      <c r="AI65" s="143">
        <v>40.17</v>
      </c>
      <c r="AJ65" s="143">
        <v>1.73</v>
      </c>
      <c r="AK65" s="143">
        <v>15.25</v>
      </c>
      <c r="AL65" s="143">
        <v>0</v>
      </c>
      <c r="AM65" s="143">
        <v>12.4</v>
      </c>
      <c r="AN65" s="143">
        <v>13.67</v>
      </c>
      <c r="AO65" s="143">
        <v>10.83</v>
      </c>
      <c r="AP65" s="143">
        <v>0.21</v>
      </c>
      <c r="AQ65" s="143">
        <v>2.2999999999999998</v>
      </c>
      <c r="AR65" s="143">
        <v>0.47</v>
      </c>
      <c r="AS65" s="143">
        <v>0</v>
      </c>
      <c r="AT65" s="143">
        <v>0</v>
      </c>
      <c r="AU65" s="143">
        <v>0</v>
      </c>
      <c r="AV65" s="124">
        <f t="shared" si="4"/>
        <v>97.029999999999987</v>
      </c>
      <c r="AW65" s="29"/>
      <c r="AX65" s="42">
        <v>5.8392949250787121</v>
      </c>
      <c r="AY65" s="42">
        <v>2.1607050749212879</v>
      </c>
      <c r="AZ65" s="42">
        <v>0</v>
      </c>
      <c r="BA65" s="42">
        <v>8</v>
      </c>
      <c r="BB65" s="42">
        <v>0.4517775107121409</v>
      </c>
      <c r="BC65" s="42">
        <v>0.18916941537366944</v>
      </c>
      <c r="BD65" s="42">
        <v>0</v>
      </c>
      <c r="BE65" s="42">
        <v>0.95012736890700467</v>
      </c>
      <c r="BF65" s="42">
        <v>2.9617215092367153</v>
      </c>
      <c r="BG65" s="42">
        <v>0.44720419577046933</v>
      </c>
      <c r="BH65" s="42">
        <v>0</v>
      </c>
      <c r="BI65" s="42">
        <v>5</v>
      </c>
      <c r="BJ65" s="42">
        <v>0</v>
      </c>
      <c r="BK65" s="42">
        <v>0.11012172710369761</v>
      </c>
      <c r="BL65" s="42">
        <v>2.5853337374072902E-2</v>
      </c>
      <c r="BM65" s="42">
        <v>1.6865878004568475</v>
      </c>
      <c r="BN65" s="42">
        <v>0.17743713506538183</v>
      </c>
      <c r="BO65" s="42">
        <v>2</v>
      </c>
      <c r="BP65" s="42">
        <v>0.47075203386641185</v>
      </c>
      <c r="BQ65" s="42">
        <v>8.7146465753775104E-2</v>
      </c>
      <c r="BR65" s="42">
        <v>0.55789849962018701</v>
      </c>
      <c r="BS65" s="24" t="s">
        <v>622</v>
      </c>
      <c r="BT65" s="24" t="s">
        <v>624</v>
      </c>
      <c r="BU65" s="40">
        <v>0.66269985872160597</v>
      </c>
      <c r="BV65" s="42">
        <v>0.50887686698129153</v>
      </c>
      <c r="BW65" s="40">
        <v>0.37679365258004616</v>
      </c>
      <c r="BX65" s="40" t="str">
        <f t="shared" si="5"/>
        <v>Equilibrium</v>
      </c>
      <c r="BY65" s="40"/>
      <c r="BZ65" s="44">
        <v>1016.4590548034012</v>
      </c>
      <c r="CA65" s="44">
        <v>790.97319946520759</v>
      </c>
      <c r="CB65" s="5">
        <v>1086.5976119795989</v>
      </c>
      <c r="CC65" s="44">
        <v>771.89740239786681</v>
      </c>
      <c r="CD65" s="44">
        <v>614.03891799396342</v>
      </c>
      <c r="CE65" s="44">
        <v>868.81141567901477</v>
      </c>
      <c r="CF65" s="44">
        <v>899.19982151339821</v>
      </c>
      <c r="CG65" s="44">
        <v>96.914013281147959</v>
      </c>
      <c r="CH65" s="40">
        <v>0.17246291396204463</v>
      </c>
      <c r="CI65" s="44">
        <v>614.03891799396342</v>
      </c>
      <c r="CJ65" s="24">
        <v>1014.3847778822967</v>
      </c>
      <c r="CK65" s="44">
        <v>850.31826498678117</v>
      </c>
      <c r="CL65" s="44">
        <v>1002.5663589415179</v>
      </c>
      <c r="CM65" s="45">
        <v>2.3737411039879319</v>
      </c>
      <c r="CN65" s="45">
        <v>56.71747842462387</v>
      </c>
      <c r="CO65" s="45">
        <v>1.2551828214921423</v>
      </c>
      <c r="CP65" s="45">
        <v>19.870478344272545</v>
      </c>
      <c r="CQ65" s="45">
        <v>7.4351074212961912</v>
      </c>
      <c r="CR65" s="45">
        <v>2.1083603084799583</v>
      </c>
      <c r="CS65" s="45">
        <v>8.8767218753110164</v>
      </c>
      <c r="CT65" s="45">
        <v>1.1594015771217456</v>
      </c>
      <c r="CU65" s="45">
        <v>8.8043191461565886</v>
      </c>
      <c r="CV65" s="45">
        <v>106.22704991875406</v>
      </c>
      <c r="CW65" s="24"/>
      <c r="CX65" s="40">
        <v>54.826427853343745</v>
      </c>
      <c r="CY65" s="40">
        <v>53.197298963013893</v>
      </c>
      <c r="CZ65" s="40">
        <v>41.779991919641269</v>
      </c>
      <c r="DA65" s="40">
        <v>51.794103889562344</v>
      </c>
      <c r="DB65" s="40"/>
      <c r="DC65" s="40">
        <v>2.7864152629561652</v>
      </c>
      <c r="DD65" s="40">
        <v>1.0011027395237295</v>
      </c>
      <c r="DE65" s="40"/>
      <c r="DF65" s="40">
        <v>10.136256942108467</v>
      </c>
      <c r="DG65" s="40">
        <v>9.760201492389573</v>
      </c>
      <c r="DH65" s="40"/>
      <c r="DI65" s="40">
        <v>4.4840093086294717</v>
      </c>
      <c r="DJ65" s="40"/>
      <c r="DK65" s="40">
        <v>7.6716416928168316</v>
      </c>
      <c r="DL65" s="40">
        <v>8.739067389135446</v>
      </c>
      <c r="DM65" s="40"/>
      <c r="DN65" s="40">
        <v>0.37863485937427566</v>
      </c>
      <c r="DO65" s="40">
        <v>1.1510310361607261</v>
      </c>
      <c r="DP65" s="40"/>
      <c r="DQ65" s="40">
        <v>19.500900150057348</v>
      </c>
      <c r="DR65" s="40"/>
    </row>
    <row r="66" spans="1:122" ht="10.5" customHeight="1">
      <c r="A66" s="28" t="s">
        <v>299</v>
      </c>
      <c r="B66" s="27" t="s">
        <v>302</v>
      </c>
      <c r="C66" s="28" t="s">
        <v>295</v>
      </c>
      <c r="E66" s="142">
        <v>700</v>
      </c>
      <c r="F66" s="142">
        <v>1010</v>
      </c>
      <c r="G66" s="142">
        <v>51.1</v>
      </c>
      <c r="H66" s="142">
        <v>0.64</v>
      </c>
      <c r="I66" s="142">
        <v>18.399999999999999</v>
      </c>
      <c r="J66" s="142">
        <v>6.1</v>
      </c>
      <c r="K66" s="142">
        <v>0.15</v>
      </c>
      <c r="L66" s="142">
        <v>2.5</v>
      </c>
      <c r="M66" s="142">
        <v>7.1</v>
      </c>
      <c r="N66" s="142">
        <v>3</v>
      </c>
      <c r="O66" s="142">
        <v>1.1200000000000001</v>
      </c>
      <c r="P66" s="142">
        <v>0.2</v>
      </c>
      <c r="Q66" s="124">
        <f t="shared" si="1"/>
        <v>90.31</v>
      </c>
      <c r="R66" s="29"/>
      <c r="S66" s="29">
        <f t="shared" si="8"/>
        <v>56.58288118702248</v>
      </c>
      <c r="T66" s="29">
        <f t="shared" si="8"/>
        <v>0.70867013619754182</v>
      </c>
      <c r="U66" s="29">
        <f t="shared" si="8"/>
        <v>20.374266415679323</v>
      </c>
      <c r="V66" s="29">
        <f t="shared" si="8"/>
        <v>6.75451223563282</v>
      </c>
      <c r="W66" s="29">
        <f t="shared" si="8"/>
        <v>0.16609456317129884</v>
      </c>
      <c r="X66" s="29">
        <f t="shared" si="6"/>
        <v>2.7682427195216479</v>
      </c>
      <c r="Y66" s="29">
        <f t="shared" si="6"/>
        <v>7.861809323441479</v>
      </c>
      <c r="Z66" s="29">
        <f t="shared" si="6"/>
        <v>3.3218912634259774</v>
      </c>
      <c r="AA66" s="29">
        <f t="shared" si="6"/>
        <v>1.2401727383456982</v>
      </c>
      <c r="AB66" s="29">
        <f t="shared" si="6"/>
        <v>0.22145941756173182</v>
      </c>
      <c r="AC66" s="29">
        <f t="shared" si="3"/>
        <v>99.999999999999986</v>
      </c>
      <c r="AD66" s="42">
        <v>0.59998553019520573</v>
      </c>
      <c r="AE66" s="42">
        <v>1.3688295260312566</v>
      </c>
      <c r="AF66" s="42">
        <v>0.42214941557039892</v>
      </c>
      <c r="AG66" s="42"/>
      <c r="AH66" s="27" t="s">
        <v>302</v>
      </c>
      <c r="AI66" s="142">
        <v>40.11</v>
      </c>
      <c r="AJ66" s="142">
        <v>1.56</v>
      </c>
      <c r="AK66" s="142">
        <v>15.21</v>
      </c>
      <c r="AL66" s="142">
        <v>0</v>
      </c>
      <c r="AM66" s="142">
        <v>11.72</v>
      </c>
      <c r="AN66" s="142">
        <v>13.92</v>
      </c>
      <c r="AO66" s="142">
        <v>11.42</v>
      </c>
      <c r="AP66" s="142">
        <v>0.17</v>
      </c>
      <c r="AQ66" s="142">
        <v>2.35</v>
      </c>
      <c r="AR66" s="142">
        <v>0.51</v>
      </c>
      <c r="AS66" s="142">
        <v>0</v>
      </c>
      <c r="AT66" s="142">
        <v>0</v>
      </c>
      <c r="AU66" s="142">
        <v>0</v>
      </c>
      <c r="AV66" s="124">
        <f t="shared" si="4"/>
        <v>96.970000000000013</v>
      </c>
      <c r="AW66" s="29"/>
      <c r="AX66" s="42">
        <v>5.8303343666871061</v>
      </c>
      <c r="AY66" s="42">
        <v>2.1696656333128939</v>
      </c>
      <c r="AZ66" s="42">
        <v>0</v>
      </c>
      <c r="BA66" s="42">
        <v>8</v>
      </c>
      <c r="BB66" s="42">
        <v>0.43585787328138315</v>
      </c>
      <c r="BC66" s="42">
        <v>0.17057353029478059</v>
      </c>
      <c r="BD66" s="42">
        <v>0</v>
      </c>
      <c r="BE66" s="42">
        <v>0.94335282636770046</v>
      </c>
      <c r="BF66" s="42">
        <v>3.0157626706461809</v>
      </c>
      <c r="BG66" s="42">
        <v>0.43445309940995536</v>
      </c>
      <c r="BH66" s="42">
        <v>0</v>
      </c>
      <c r="BI66" s="42">
        <v>5</v>
      </c>
      <c r="BJ66" s="42">
        <v>0</v>
      </c>
      <c r="BK66" s="42">
        <v>4.6922246635658693E-2</v>
      </c>
      <c r="BL66" s="42">
        <v>2.0928035401797666E-2</v>
      </c>
      <c r="BM66" s="42">
        <v>1.7783974337740485</v>
      </c>
      <c r="BN66" s="42">
        <v>0.15375228418849529</v>
      </c>
      <c r="BO66" s="42">
        <v>2</v>
      </c>
      <c r="BP66" s="42">
        <v>0.50850084211676871</v>
      </c>
      <c r="BQ66" s="42">
        <v>9.4559315145962428E-2</v>
      </c>
      <c r="BR66" s="42">
        <v>0.6030601572627311</v>
      </c>
      <c r="BS66" s="24" t="s">
        <v>622</v>
      </c>
      <c r="BT66" s="24" t="s">
        <v>624</v>
      </c>
      <c r="BU66" s="40">
        <v>0.67915074644503082</v>
      </c>
      <c r="BV66" s="42">
        <v>0.47233259271617467</v>
      </c>
      <c r="BW66" s="40">
        <v>0.34506312417561713</v>
      </c>
      <c r="BX66" s="40" t="str">
        <f t="shared" si="5"/>
        <v>Equilibrium</v>
      </c>
      <c r="BY66" s="40"/>
      <c r="BZ66" s="44">
        <v>1028.2117327448163</v>
      </c>
      <c r="CA66" s="44">
        <v>798.46205462758417</v>
      </c>
      <c r="CB66" s="5">
        <v>980.08825245727621</v>
      </c>
      <c r="CC66" s="44">
        <v>727.76921642418165</v>
      </c>
      <c r="CD66" s="44">
        <v>595.85150314558427</v>
      </c>
      <c r="CE66" s="44">
        <v>887.35655700978236</v>
      </c>
      <c r="CF66" s="44">
        <v>1082.6226096259484</v>
      </c>
      <c r="CG66" s="44">
        <v>159.58734058560071</v>
      </c>
      <c r="CH66" s="40">
        <v>-0.10461747389747621</v>
      </c>
      <c r="CI66" s="44">
        <v>802.08110973190469</v>
      </c>
      <c r="CJ66" s="24">
        <v>890.07648065275544</v>
      </c>
      <c r="CK66" s="44">
        <v>891.08468109459045</v>
      </c>
      <c r="CL66" s="44">
        <v>988.63145019631168</v>
      </c>
      <c r="CM66" s="45">
        <v>2.9283126593593929</v>
      </c>
      <c r="CN66" s="45">
        <v>57.450750614470778</v>
      </c>
      <c r="CO66" s="45">
        <v>0.93840307042184246</v>
      </c>
      <c r="CP66" s="45">
        <v>19.895808880320288</v>
      </c>
      <c r="CQ66" s="45">
        <v>6.7782038095028678</v>
      </c>
      <c r="CR66" s="45">
        <v>2.0800755386973551</v>
      </c>
      <c r="CS66" s="45">
        <v>8.0857849012500456</v>
      </c>
      <c r="CT66" s="45">
        <v>1.1624596000166292</v>
      </c>
      <c r="CU66" s="45">
        <v>10.129443655389947</v>
      </c>
      <c r="CV66" s="45">
        <v>106.52093007006977</v>
      </c>
      <c r="CW66" s="24"/>
      <c r="CX66" s="40">
        <v>54.911324689677805</v>
      </c>
      <c r="CY66" s="40">
        <v>53.786740892575381</v>
      </c>
      <c r="CZ66" s="40">
        <v>41.136477277166804</v>
      </c>
      <c r="DA66" s="40">
        <v>51.150128468128656</v>
      </c>
      <c r="DB66" s="40"/>
      <c r="DC66" s="40">
        <v>2.4953648132217325</v>
      </c>
      <c r="DD66" s="40">
        <v>0.9006820476936227</v>
      </c>
      <c r="DE66" s="40"/>
      <c r="DF66" s="40">
        <v>8.9234072048156641</v>
      </c>
      <c r="DG66" s="40">
        <v>8.9761780616781301</v>
      </c>
      <c r="DH66" s="40"/>
      <c r="DI66" s="40">
        <v>4.8331418351541284</v>
      </c>
      <c r="DJ66" s="40"/>
      <c r="DK66" s="40">
        <v>7.7424984034754516</v>
      </c>
      <c r="DL66" s="40">
        <v>8.9702564345443321</v>
      </c>
      <c r="DM66" s="40"/>
      <c r="DN66" s="40">
        <v>0.49341589024470611</v>
      </c>
      <c r="DO66" s="40">
        <v>1.2126802479307734</v>
      </c>
      <c r="DP66" s="40"/>
      <c r="DQ66" s="40">
        <v>19.57290556521567</v>
      </c>
      <c r="DR66" s="40"/>
    </row>
    <row r="67" spans="1:122" ht="10.5" customHeight="1">
      <c r="A67" s="28" t="s">
        <v>299</v>
      </c>
      <c r="B67" s="27" t="s">
        <v>303</v>
      </c>
      <c r="C67" s="28" t="s">
        <v>297</v>
      </c>
      <c r="E67" s="142">
        <v>700</v>
      </c>
      <c r="F67" s="142">
        <v>920</v>
      </c>
      <c r="G67" s="142">
        <v>58.6</v>
      </c>
      <c r="H67" s="142">
        <v>0.49</v>
      </c>
      <c r="I67" s="142">
        <v>16.2</v>
      </c>
      <c r="J67" s="142">
        <v>2.9</v>
      </c>
      <c r="K67" s="142">
        <v>0.16</v>
      </c>
      <c r="L67" s="142">
        <v>1.5</v>
      </c>
      <c r="M67" s="142">
        <v>4.5999999999999996</v>
      </c>
      <c r="N67" s="142">
        <v>3.5</v>
      </c>
      <c r="O67" s="142">
        <v>1.59</v>
      </c>
      <c r="P67" s="142">
        <v>0.24</v>
      </c>
      <c r="Q67" s="124">
        <f t="shared" si="1"/>
        <v>89.78</v>
      </c>
      <c r="R67" s="29"/>
      <c r="S67" s="29">
        <f t="shared" si="8"/>
        <v>65.270661617286706</v>
      </c>
      <c r="T67" s="29">
        <f t="shared" si="8"/>
        <v>0.54577856983738016</v>
      </c>
      <c r="U67" s="29">
        <f t="shared" si="8"/>
        <v>18.044107819113385</v>
      </c>
      <c r="V67" s="29">
        <f t="shared" si="8"/>
        <v>3.2301180663844948</v>
      </c>
      <c r="W67" s="29">
        <f t="shared" si="8"/>
        <v>0.17821341055914458</v>
      </c>
      <c r="X67" s="29">
        <f t="shared" si="6"/>
        <v>1.6707507239919803</v>
      </c>
      <c r="Y67" s="29">
        <f t="shared" si="6"/>
        <v>5.1236355535754061</v>
      </c>
      <c r="Z67" s="29">
        <f t="shared" si="6"/>
        <v>3.8984183559812875</v>
      </c>
      <c r="AA67" s="29">
        <f t="shared" si="6"/>
        <v>1.7709957674314996</v>
      </c>
      <c r="AB67" s="29">
        <f t="shared" si="6"/>
        <v>0.26732011583871684</v>
      </c>
      <c r="AC67" s="29">
        <f t="shared" si="3"/>
        <v>100.00000000000001</v>
      </c>
      <c r="AD67" s="42">
        <v>0.69639589237626642</v>
      </c>
      <c r="AE67" s="42">
        <v>1.0845917009537278</v>
      </c>
      <c r="AF67" s="42">
        <v>0.47971024711577187</v>
      </c>
      <c r="AG67" s="42"/>
      <c r="AH67" s="27" t="s">
        <v>303</v>
      </c>
      <c r="AI67" s="142">
        <v>42.84</v>
      </c>
      <c r="AJ67" s="142">
        <v>2.1</v>
      </c>
      <c r="AK67" s="142">
        <v>12.42</v>
      </c>
      <c r="AL67" s="142">
        <v>0</v>
      </c>
      <c r="AM67" s="142">
        <v>10.66</v>
      </c>
      <c r="AN67" s="142">
        <v>15.1</v>
      </c>
      <c r="AO67" s="142">
        <v>10.71</v>
      </c>
      <c r="AP67" s="142">
        <v>0.33</v>
      </c>
      <c r="AQ67" s="142">
        <v>2.15</v>
      </c>
      <c r="AR67" s="142">
        <v>0.39</v>
      </c>
      <c r="AS67" s="142">
        <v>0</v>
      </c>
      <c r="AT67" s="142">
        <v>0</v>
      </c>
      <c r="AU67" s="142">
        <v>0</v>
      </c>
      <c r="AV67" s="124">
        <f t="shared" si="4"/>
        <v>96.700000000000017</v>
      </c>
      <c r="AW67" s="29"/>
      <c r="AX67" s="42">
        <v>6.2074794702021832</v>
      </c>
      <c r="AY67" s="42">
        <v>1.7925205297978168</v>
      </c>
      <c r="AZ67" s="42">
        <v>0</v>
      </c>
      <c r="BA67" s="42">
        <v>8</v>
      </c>
      <c r="BB67" s="42">
        <v>0.32834145218074129</v>
      </c>
      <c r="BC67" s="42">
        <v>0.22889239534448572</v>
      </c>
      <c r="BD67" s="42">
        <v>0</v>
      </c>
      <c r="BE67" s="42">
        <v>0.70407149467951058</v>
      </c>
      <c r="BF67" s="42">
        <v>3.2610683607290811</v>
      </c>
      <c r="BG67" s="42">
        <v>0.47762629706618132</v>
      </c>
      <c r="BH67" s="42">
        <v>0</v>
      </c>
      <c r="BI67" s="42">
        <v>5</v>
      </c>
      <c r="BJ67" s="42">
        <v>0</v>
      </c>
      <c r="BK67" s="42">
        <v>0.11007649283054266</v>
      </c>
      <c r="BL67" s="42">
        <v>4.0496595065811117E-2</v>
      </c>
      <c r="BM67" s="42">
        <v>1.6625595870619967</v>
      </c>
      <c r="BN67" s="42">
        <v>0.18686732504164949</v>
      </c>
      <c r="BO67" s="42">
        <v>2</v>
      </c>
      <c r="BP67" s="42">
        <v>0.41710862341328436</v>
      </c>
      <c r="BQ67" s="42">
        <v>7.2081493876967426E-2</v>
      </c>
      <c r="BR67" s="42">
        <v>0.4891901172902518</v>
      </c>
      <c r="BS67" s="24" t="s">
        <v>622</v>
      </c>
      <c r="BT67" s="24" t="s">
        <v>332</v>
      </c>
      <c r="BU67" s="40">
        <v>0.71627082567673328</v>
      </c>
      <c r="BV67" s="42">
        <v>0.3960406781970795</v>
      </c>
      <c r="BW67" s="40">
        <v>0.36515186115551501</v>
      </c>
      <c r="BX67" s="40" t="str">
        <f t="shared" si="5"/>
        <v>Equilibrium</v>
      </c>
      <c r="BY67" s="40"/>
      <c r="BZ67" s="44">
        <v>953.26076964004596</v>
      </c>
      <c r="CA67" s="44">
        <v>391.61123459670449</v>
      </c>
      <c r="CB67" s="5">
        <v>643.39013656111968</v>
      </c>
      <c r="CC67" s="44">
        <v>457.60802922148218</v>
      </c>
      <c r="CD67" s="44">
        <v>468.05233757156009</v>
      </c>
      <c r="CE67" s="44">
        <v>530.95105904761567</v>
      </c>
      <c r="CF67" s="44">
        <v>623.88543034219299</v>
      </c>
      <c r="CG67" s="44">
        <v>73.343029826133488</v>
      </c>
      <c r="CH67" s="40">
        <v>3.031551948119399E-2</v>
      </c>
      <c r="CI67" s="44">
        <v>468.05233757156009</v>
      </c>
      <c r="CJ67" s="24">
        <v>559.1658337357652</v>
      </c>
      <c r="CK67" s="44">
        <v>555.72123706633988</v>
      </c>
      <c r="CL67" s="44">
        <v>990.55540926793947</v>
      </c>
      <c r="CM67" s="45">
        <v>2.2954440987339861</v>
      </c>
      <c r="CN67" s="45">
        <v>62.517886852851341</v>
      </c>
      <c r="CO67" s="45">
        <v>0.5809057097356799</v>
      </c>
      <c r="CP67" s="45">
        <v>17.747121176926381</v>
      </c>
      <c r="CQ67" s="45">
        <v>4.5784888594059749</v>
      </c>
      <c r="CR67" s="45">
        <v>1.7977818185192491</v>
      </c>
      <c r="CS67" s="45">
        <v>4.8354694807607235</v>
      </c>
      <c r="CT67" s="45">
        <v>1.6275273501281944</v>
      </c>
      <c r="CU67" s="45">
        <v>6.2199845009265768</v>
      </c>
      <c r="CV67" s="45">
        <v>99.905165749254124</v>
      </c>
      <c r="CW67" s="24"/>
      <c r="CX67" s="40">
        <v>60.793802487619473</v>
      </c>
      <c r="CY67" s="40">
        <v>59.5744069334039</v>
      </c>
      <c r="CZ67" s="40">
        <v>49.707911141620087</v>
      </c>
      <c r="DA67" s="40">
        <v>59.894783610019651</v>
      </c>
      <c r="DB67" s="40"/>
      <c r="DC67" s="40">
        <v>2.3998742864882594</v>
      </c>
      <c r="DD67" s="40">
        <v>0.84928538578476975</v>
      </c>
      <c r="DE67" s="40"/>
      <c r="DF67" s="40">
        <v>5.3624680765142507</v>
      </c>
      <c r="DG67" s="40">
        <v>5.1940319033971258</v>
      </c>
      <c r="DH67" s="40"/>
      <c r="DI67" s="40">
        <v>2.1796765044413378</v>
      </c>
      <c r="DJ67" s="40"/>
      <c r="DK67" s="40">
        <v>6.382912823337338</v>
      </c>
      <c r="DL67" s="40">
        <v>5.9032824516030118</v>
      </c>
      <c r="DM67" s="40"/>
      <c r="DN67" s="40">
        <v>1.2381360299458271</v>
      </c>
      <c r="DO67" s="40">
        <v>1.6348517719173175</v>
      </c>
      <c r="DP67" s="40"/>
      <c r="DQ67" s="40">
        <v>17.680500438816594</v>
      </c>
      <c r="DR67" s="40"/>
    </row>
    <row r="68" spans="1:122" ht="10.5" customHeight="1">
      <c r="A68" s="17" t="s">
        <v>59</v>
      </c>
      <c r="B68" s="16" t="s">
        <v>71</v>
      </c>
      <c r="C68" s="17" t="s">
        <v>72</v>
      </c>
      <c r="D68" s="123">
        <v>0.93000000715255704</v>
      </c>
      <c r="E68" s="139">
        <f t="shared" ref="E68:E82" si="10">D68*1000</f>
        <v>930.00000715255703</v>
      </c>
      <c r="F68" s="141">
        <v>1040</v>
      </c>
      <c r="G68" s="123">
        <v>52.25</v>
      </c>
      <c r="H68" s="123">
        <v>1.2400000095367401</v>
      </c>
      <c r="I68" s="123">
        <v>17.799999237060501</v>
      </c>
      <c r="J68" s="123">
        <v>8.2899999618530291</v>
      </c>
      <c r="K68" s="123">
        <v>0.259999990463257</v>
      </c>
      <c r="L68" s="123">
        <v>2.5299999713897701</v>
      </c>
      <c r="M68" s="123">
        <v>5.6300001144409197</v>
      </c>
      <c r="N68" s="123">
        <v>3.78999996185303</v>
      </c>
      <c r="O68" s="123">
        <v>2.4200000762939502</v>
      </c>
      <c r="P68" s="123">
        <v>1.1000000238418599</v>
      </c>
      <c r="Q68" s="122">
        <f t="shared" si="1"/>
        <v>95.309999346733051</v>
      </c>
      <c r="R68" s="26"/>
      <c r="S68" s="26">
        <f t="shared" si="8"/>
        <v>54.821110437654177</v>
      </c>
      <c r="T68" s="26">
        <f t="shared" si="8"/>
        <v>1.3010177505359972</v>
      </c>
      <c r="U68" s="26">
        <f t="shared" si="8"/>
        <v>18.675899023254619</v>
      </c>
      <c r="V68" s="26">
        <f t="shared" si="8"/>
        <v>8.6979330801319392</v>
      </c>
      <c r="W68" s="26">
        <f t="shared" si="8"/>
        <v>0.27279403236316258</v>
      </c>
      <c r="X68" s="26">
        <f t="shared" si="6"/>
        <v>2.6544958438051767</v>
      </c>
      <c r="Y68" s="26">
        <f t="shared" si="6"/>
        <v>5.907040345220504</v>
      </c>
      <c r="Z68" s="26">
        <f t="shared" si="6"/>
        <v>3.976497731434451</v>
      </c>
      <c r="AA68" s="26">
        <f t="shared" si="6"/>
        <v>2.5390830897921948</v>
      </c>
      <c r="AB68" s="26">
        <f t="shared" si="6"/>
        <v>1.1541286658077863</v>
      </c>
      <c r="AC68" s="26">
        <f t="shared" si="3"/>
        <v>100.00000000000001</v>
      </c>
      <c r="AD68" s="42">
        <v>0.61165355696034973</v>
      </c>
      <c r="AE68" s="42">
        <v>1.8382033381237415</v>
      </c>
      <c r="AF68" s="42">
        <v>0.35233557320141573</v>
      </c>
      <c r="AG68" s="43"/>
      <c r="AH68" s="16" t="s">
        <v>71</v>
      </c>
      <c r="AI68" s="122">
        <v>38.990001678466797</v>
      </c>
      <c r="AJ68" s="122">
        <v>5.2399997711181596</v>
      </c>
      <c r="AK68" s="122">
        <v>13.829999923706101</v>
      </c>
      <c r="AL68" s="122"/>
      <c r="AM68" s="122">
        <v>12.789999961853001</v>
      </c>
      <c r="AN68" s="122">
        <v>11.4700002670288</v>
      </c>
      <c r="AO68" s="122">
        <v>9.5200004577636701</v>
      </c>
      <c r="AP68" s="122">
        <v>0.10000000149011599</v>
      </c>
      <c r="AQ68" s="122">
        <v>2.4500000476837198</v>
      </c>
      <c r="AR68" s="122">
        <v>0.93000000715255704</v>
      </c>
      <c r="AS68" s="124">
        <v>0</v>
      </c>
      <c r="AT68" s="124">
        <v>0</v>
      </c>
      <c r="AU68" s="124">
        <v>0</v>
      </c>
      <c r="AV68" s="124">
        <f t="shared" si="4"/>
        <v>95.320002116262913</v>
      </c>
      <c r="AW68" s="29"/>
      <c r="AX68" s="42">
        <v>5.8278343451084362</v>
      </c>
      <c r="AY68" s="42">
        <v>2.1721656548915638</v>
      </c>
      <c r="AZ68" s="42">
        <v>0</v>
      </c>
      <c r="BA68" s="42">
        <v>8</v>
      </c>
      <c r="BB68" s="42">
        <v>0.26396795724631783</v>
      </c>
      <c r="BC68" s="42">
        <v>0.58915755643885881</v>
      </c>
      <c r="BD68" s="42">
        <v>0</v>
      </c>
      <c r="BE68" s="42">
        <v>0.75407675965255549</v>
      </c>
      <c r="BF68" s="42">
        <v>2.5552564812425942</v>
      </c>
      <c r="BG68" s="42">
        <v>0.83754124541967379</v>
      </c>
      <c r="BH68" s="42">
        <v>0</v>
      </c>
      <c r="BI68" s="42">
        <v>5</v>
      </c>
      <c r="BJ68" s="42">
        <v>0</v>
      </c>
      <c r="BK68" s="42">
        <v>7.1597176146371844E-3</v>
      </c>
      <c r="BL68" s="42">
        <v>1.2658804448592039E-2</v>
      </c>
      <c r="BM68" s="42">
        <v>1.5244487655988894</v>
      </c>
      <c r="BN68" s="42">
        <v>0.45573271233788137</v>
      </c>
      <c r="BO68" s="42">
        <v>2</v>
      </c>
      <c r="BP68" s="42">
        <v>0.25422975869739006</v>
      </c>
      <c r="BQ68" s="42">
        <v>0.17730877875546699</v>
      </c>
      <c r="BR68" s="42">
        <v>0.43153853745285708</v>
      </c>
      <c r="BS68" s="24" t="s">
        <v>622</v>
      </c>
      <c r="BT68" s="24" t="s">
        <v>332</v>
      </c>
      <c r="BU68" s="40">
        <v>0.61512649049097345</v>
      </c>
      <c r="BV68" s="42">
        <v>0.6255566616455408</v>
      </c>
      <c r="BW68" s="40">
        <v>0.34030873988295984</v>
      </c>
      <c r="BX68" s="40" t="str">
        <f t="shared" si="5"/>
        <v>Equilibrium</v>
      </c>
      <c r="BY68" s="40"/>
      <c r="BZ68" s="44">
        <v>1003.4053034550432</v>
      </c>
      <c r="CA68" s="44">
        <v>634.75494883584645</v>
      </c>
      <c r="CB68" s="5">
        <v>911.97212287487798</v>
      </c>
      <c r="CC68" s="44">
        <v>689.94048770604547</v>
      </c>
      <c r="CD68" s="44">
        <v>587.24354717453423</v>
      </c>
      <c r="CE68" s="44">
        <v>852.45318410309324</v>
      </c>
      <c r="CF68" s="44">
        <v>581.76003738234874</v>
      </c>
      <c r="CG68" s="44">
        <v>162.51269639704776</v>
      </c>
      <c r="CH68" s="40">
        <v>0.36208572302799891</v>
      </c>
      <c r="CI68" s="44">
        <v>619.64802408764274</v>
      </c>
      <c r="CJ68" s="24">
        <v>831.05806264701835</v>
      </c>
      <c r="CK68" s="44">
        <v>765.81007348126036</v>
      </c>
      <c r="CL68" s="44">
        <v>1061.2538570037541</v>
      </c>
      <c r="CM68" s="45">
        <v>-0.7384313004264218</v>
      </c>
      <c r="CN68" s="45">
        <v>50.256225833059744</v>
      </c>
      <c r="CO68" s="45">
        <v>3.1829647584546463</v>
      </c>
      <c r="CP68" s="45">
        <v>19.563954077423585</v>
      </c>
      <c r="CQ68" s="45">
        <v>13.616035368159077</v>
      </c>
      <c r="CR68" s="45">
        <v>2.8497938587309779</v>
      </c>
      <c r="CS68" s="45">
        <v>8.8555269786986859</v>
      </c>
      <c r="CT68" s="45">
        <v>1.9911494711240265</v>
      </c>
      <c r="CU68" s="45">
        <v>3.8082836524613124</v>
      </c>
      <c r="CV68" s="45">
        <v>104.12393399811207</v>
      </c>
      <c r="CW68" s="24"/>
      <c r="CX68" s="40">
        <v>53.699182532303851</v>
      </c>
      <c r="CY68" s="40">
        <v>53.867203559743764</v>
      </c>
      <c r="CZ68" s="40">
        <v>44.390105015301486</v>
      </c>
      <c r="DA68" s="40">
        <v>54.37366480640695</v>
      </c>
      <c r="DB68" s="40"/>
      <c r="DC68" s="40">
        <v>8.2419398512284303</v>
      </c>
      <c r="DD68" s="40">
        <v>2.852025466384192</v>
      </c>
      <c r="DE68" s="40"/>
      <c r="DF68" s="40">
        <v>10.121247272235397</v>
      </c>
      <c r="DG68" s="40">
        <v>10.697534734885187</v>
      </c>
      <c r="DH68" s="40"/>
      <c r="DI68" s="40">
        <v>2.2732300015656088</v>
      </c>
      <c r="DJ68" s="40"/>
      <c r="DK68" s="40">
        <v>7.3661592353307519</v>
      </c>
      <c r="DL68" s="40">
        <v>5.2492252598136693</v>
      </c>
      <c r="DM68" s="40"/>
      <c r="DN68" s="40">
        <v>2.8158352196641223</v>
      </c>
      <c r="DO68" s="40">
        <v>2.7790087222141775</v>
      </c>
      <c r="DP68" s="40"/>
      <c r="DQ68" s="40">
        <v>17.736410928139779</v>
      </c>
      <c r="DR68" s="40"/>
    </row>
    <row r="69" spans="1:122" ht="10.5" customHeight="1">
      <c r="A69" s="17" t="s">
        <v>59</v>
      </c>
      <c r="B69" s="16" t="s">
        <v>70</v>
      </c>
      <c r="C69" s="17" t="s">
        <v>69</v>
      </c>
      <c r="D69" s="123">
        <v>0.93000000715255704</v>
      </c>
      <c r="E69" s="139">
        <f t="shared" si="10"/>
        <v>930.00000715255703</v>
      </c>
      <c r="F69" s="141">
        <v>1000</v>
      </c>
      <c r="G69" s="123">
        <v>56.169998168945298</v>
      </c>
      <c r="H69" s="123">
        <v>0.83999997377395597</v>
      </c>
      <c r="I69" s="123">
        <v>17.909999847412099</v>
      </c>
      <c r="J69" s="123">
        <v>6.8200001716613796</v>
      </c>
      <c r="K69" s="123">
        <v>0.10000000149011599</v>
      </c>
      <c r="L69" s="123">
        <v>1.9700000286102299</v>
      </c>
      <c r="M69" s="123">
        <v>5.3800001144409197</v>
      </c>
      <c r="N69" s="123">
        <v>3.3900001049041801</v>
      </c>
      <c r="O69" s="123">
        <v>2.4500000476837198</v>
      </c>
      <c r="P69" s="123">
        <v>1.0099999904632599</v>
      </c>
      <c r="Q69" s="122">
        <f t="shared" si="1"/>
        <v>96.039998449385138</v>
      </c>
      <c r="R69" s="26"/>
      <c r="S69" s="26">
        <f t="shared" si="8"/>
        <v>58.486046517949433</v>
      </c>
      <c r="T69" s="26">
        <f t="shared" si="8"/>
        <v>0.87463555532713966</v>
      </c>
      <c r="U69" s="26">
        <f t="shared" si="8"/>
        <v>18.648479942293005</v>
      </c>
      <c r="V69" s="26">
        <f t="shared" si="8"/>
        <v>7.1012081234628983</v>
      </c>
      <c r="W69" s="26">
        <f t="shared" si="8"/>
        <v>0.10412328519852887</v>
      </c>
      <c r="X69" s="26">
        <f t="shared" si="6"/>
        <v>2.0512287176352428</v>
      </c>
      <c r="Y69" s="26">
        <f t="shared" si="6"/>
        <v>5.601832779366692</v>
      </c>
      <c r="Z69" s="26">
        <f t="shared" si="6"/>
        <v>3.5297794248619998</v>
      </c>
      <c r="AA69" s="26">
        <f t="shared" si="6"/>
        <v>2.5510204990006486</v>
      </c>
      <c r="AB69" s="26">
        <f t="shared" si="6"/>
        <v>1.0516451549044419</v>
      </c>
      <c r="AC69" s="26">
        <f t="shared" si="3"/>
        <v>100</v>
      </c>
      <c r="AD69" s="42">
        <v>0.63978948004003322</v>
      </c>
      <c r="AE69" s="42">
        <v>1.9421272919469181</v>
      </c>
      <c r="AF69" s="42">
        <v>0.33989012057267642</v>
      </c>
      <c r="AG69" s="43"/>
      <c r="AH69" s="16" t="s">
        <v>70</v>
      </c>
      <c r="AI69" s="122">
        <v>41.860000610351598</v>
      </c>
      <c r="AJ69" s="122">
        <v>4.1599998474121103</v>
      </c>
      <c r="AK69" s="122">
        <v>13.949999809265099</v>
      </c>
      <c r="AL69" s="122"/>
      <c r="AM69" s="122">
        <v>12.560000419616699</v>
      </c>
      <c r="AN69" s="122">
        <v>11.710000038146999</v>
      </c>
      <c r="AO69" s="122">
        <v>10.3800001144409</v>
      </c>
      <c r="AP69" s="122">
        <v>0.15000000596046401</v>
      </c>
      <c r="AQ69" s="122">
        <v>2.46000003814697</v>
      </c>
      <c r="AR69" s="122">
        <v>0.88999998569488503</v>
      </c>
      <c r="AS69" s="124">
        <v>0</v>
      </c>
      <c r="AT69" s="124">
        <v>0</v>
      </c>
      <c r="AU69" s="124">
        <v>0</v>
      </c>
      <c r="AV69" s="124">
        <f t="shared" si="4"/>
        <v>98.120000869035735</v>
      </c>
      <c r="AW69" s="29"/>
      <c r="AX69" s="42">
        <v>6.0487549708525021</v>
      </c>
      <c r="AY69" s="42">
        <v>1.9512450291474979</v>
      </c>
      <c r="AZ69" s="42">
        <v>0</v>
      </c>
      <c r="BA69" s="42">
        <v>8</v>
      </c>
      <c r="BB69" s="42">
        <v>0.42431464779748307</v>
      </c>
      <c r="BC69" s="42">
        <v>0.45217475916408628</v>
      </c>
      <c r="BD69" s="42">
        <v>0</v>
      </c>
      <c r="BE69" s="42">
        <v>0.68632534139105417</v>
      </c>
      <c r="BF69" s="42">
        <v>2.5219750398291603</v>
      </c>
      <c r="BG69" s="42">
        <v>0.83149376668984898</v>
      </c>
      <c r="BH69" s="42">
        <v>1.8356791614708677E-2</v>
      </c>
      <c r="BI69" s="42">
        <v>4.9346403464863418</v>
      </c>
      <c r="BJ69" s="42">
        <v>0</v>
      </c>
      <c r="BK69" s="42">
        <v>0</v>
      </c>
      <c r="BL69" s="42">
        <v>0</v>
      </c>
      <c r="BM69" s="42">
        <v>1.6068895965638816</v>
      </c>
      <c r="BN69" s="42">
        <v>0.39311040343611836</v>
      </c>
      <c r="BO69" s="42">
        <v>2</v>
      </c>
      <c r="BP69" s="42">
        <v>0.29604510264684336</v>
      </c>
      <c r="BQ69" s="42">
        <v>0.16404012944737567</v>
      </c>
      <c r="BR69" s="42">
        <v>0.46008523209421903</v>
      </c>
      <c r="BS69" s="24" t="s">
        <v>622</v>
      </c>
      <c r="BT69" s="24" t="s">
        <v>332</v>
      </c>
      <c r="BU69" s="40">
        <v>0.62428305688146812</v>
      </c>
      <c r="BV69" s="42">
        <v>0.60171701940786526</v>
      </c>
      <c r="BW69" s="40">
        <v>0.30982367731656968</v>
      </c>
      <c r="BX69" s="40" t="str">
        <f t="shared" si="5"/>
        <v>Equilibrium</v>
      </c>
      <c r="BY69" s="40"/>
      <c r="BZ69" s="44">
        <v>977.40671826237394</v>
      </c>
      <c r="CA69" s="44">
        <v>595.10228115035682</v>
      </c>
      <c r="CB69" s="5">
        <v>745.46754300752491</v>
      </c>
      <c r="CC69" s="44">
        <v>594.78492842489766</v>
      </c>
      <c r="CD69" s="44">
        <v>525.0795471822247</v>
      </c>
      <c r="CE69" s="44">
        <v>867.33340533049795</v>
      </c>
      <c r="CF69" s="44">
        <v>938.912565399512</v>
      </c>
      <c r="CG69" s="44">
        <v>272.5484769056003</v>
      </c>
      <c r="CH69" s="40">
        <v>-0.25949489579593193</v>
      </c>
      <c r="CI69" s="44">
        <v>867.33340533049795</v>
      </c>
      <c r="CJ69" s="24">
        <v>637.91138039188695</v>
      </c>
      <c r="CK69" s="44">
        <v>806.40047416901143</v>
      </c>
      <c r="CL69" s="44">
        <v>1001.590507000737</v>
      </c>
      <c r="CM69" s="45">
        <v>0.34947284887687635</v>
      </c>
      <c r="CN69" s="45">
        <v>56.230082551012025</v>
      </c>
      <c r="CO69" s="45">
        <v>1.0421732737945579</v>
      </c>
      <c r="CP69" s="45">
        <v>18.519696523995176</v>
      </c>
      <c r="CQ69" s="45">
        <v>6.8517946052249528</v>
      </c>
      <c r="CR69" s="45">
        <v>2.2092638693844409</v>
      </c>
      <c r="CS69" s="45">
        <v>6.4333373388111168</v>
      </c>
      <c r="CT69" s="45">
        <v>2.214632086240925</v>
      </c>
      <c r="CU69" s="45">
        <v>5.6480371866526582</v>
      </c>
      <c r="CV69" s="45">
        <v>99.149017435115852</v>
      </c>
      <c r="CW69" s="24"/>
      <c r="CX69" s="40">
        <v>60.626130799147717</v>
      </c>
      <c r="CY69" s="40">
        <v>60.607976805310756</v>
      </c>
      <c r="CZ69" s="40">
        <v>50.769518239827576</v>
      </c>
      <c r="DA69" s="40">
        <v>60.844631311480882</v>
      </c>
      <c r="DB69" s="40"/>
      <c r="DC69" s="40">
        <v>3.4524826921081302</v>
      </c>
      <c r="DD69" s="40">
        <v>1.2526362068594379</v>
      </c>
      <c r="DE69" s="40"/>
      <c r="DF69" s="40">
        <v>5.3252621884588782</v>
      </c>
      <c r="DG69" s="40">
        <v>5.9592822276880462</v>
      </c>
      <c r="DH69" s="40"/>
      <c r="DI69" s="40">
        <v>1.4422042691579202</v>
      </c>
      <c r="DJ69" s="40"/>
      <c r="DK69" s="40">
        <v>5.4444364380368739</v>
      </c>
      <c r="DL69" s="40">
        <v>4.8932571662442292</v>
      </c>
      <c r="DM69" s="40"/>
      <c r="DN69" s="40">
        <v>2.4532628211533547</v>
      </c>
      <c r="DO69" s="40">
        <v>2.6062881906923576</v>
      </c>
      <c r="DP69" s="40"/>
      <c r="DQ69" s="40">
        <v>17.989435045201532</v>
      </c>
      <c r="DR69" s="40"/>
    </row>
    <row r="70" spans="1:122" ht="10.5" customHeight="1">
      <c r="A70" s="17" t="s">
        <v>59</v>
      </c>
      <c r="B70" s="16" t="s">
        <v>67</v>
      </c>
      <c r="C70" s="17" t="s">
        <v>68</v>
      </c>
      <c r="D70" s="123">
        <v>0.93000000715255704</v>
      </c>
      <c r="E70" s="139">
        <f t="shared" si="10"/>
        <v>930.00000715255703</v>
      </c>
      <c r="F70" s="141">
        <v>980</v>
      </c>
      <c r="G70" s="123">
        <v>58.580001831054702</v>
      </c>
      <c r="H70" s="123">
        <v>0.62000000476837203</v>
      </c>
      <c r="I70" s="123">
        <v>17.25</v>
      </c>
      <c r="J70" s="123">
        <v>5.4699997901916504</v>
      </c>
      <c r="K70" s="123">
        <v>0.109999999403954</v>
      </c>
      <c r="L70" s="123">
        <v>0.66000002622604403</v>
      </c>
      <c r="M70" s="123">
        <v>2.6700000762939502</v>
      </c>
      <c r="N70" s="123">
        <v>5.0599999427795401</v>
      </c>
      <c r="O70" s="123">
        <v>3.6500000953674299</v>
      </c>
      <c r="P70" s="123">
        <v>0.34000000357627902</v>
      </c>
      <c r="Q70" s="122">
        <f t="shared" ref="Q70:Q133" si="11">SUM(G70:P70)</f>
        <v>94.410001769661918</v>
      </c>
      <c r="R70" s="26"/>
      <c r="S70" s="26">
        <f t="shared" si="8"/>
        <v>62.048512586596551</v>
      </c>
      <c r="T70" s="26">
        <f t="shared" si="8"/>
        <v>0.65671008701072309</v>
      </c>
      <c r="U70" s="26">
        <f t="shared" si="8"/>
        <v>18.271369215823047</v>
      </c>
      <c r="V70" s="26">
        <f t="shared" si="8"/>
        <v>5.7938774363516661</v>
      </c>
      <c r="W70" s="26">
        <f t="shared" si="8"/>
        <v>0.11651307842608453</v>
      </c>
      <c r="X70" s="26">
        <f t="shared" si="6"/>
        <v>0.69907850212341704</v>
      </c>
      <c r="Y70" s="26">
        <f t="shared" si="6"/>
        <v>2.8280902724778243</v>
      </c>
      <c r="Z70" s="26">
        <f t="shared" si="6"/>
        <v>5.3596015760329543</v>
      </c>
      <c r="AA70" s="26">
        <f t="shared" si="6"/>
        <v>3.8661159061013124</v>
      </c>
      <c r="AB70" s="26">
        <f t="shared" si="6"/>
        <v>0.36013133905642608</v>
      </c>
      <c r="AC70" s="26">
        <f t="shared" ref="AC70:AC133" si="12">SUM(S70:AB70)</f>
        <v>100</v>
      </c>
      <c r="AD70" s="42">
        <v>0.71165331399730802</v>
      </c>
      <c r="AE70" s="42">
        <v>4.6494640602786328</v>
      </c>
      <c r="AF70" s="42">
        <v>0.1770079408117661</v>
      </c>
      <c r="AG70" s="43"/>
      <c r="AH70" s="16" t="s">
        <v>67</v>
      </c>
      <c r="AI70" s="122">
        <v>38.490001678466797</v>
      </c>
      <c r="AJ70" s="122">
        <v>6.4400000572204599</v>
      </c>
      <c r="AK70" s="122">
        <v>12.8800001144409</v>
      </c>
      <c r="AL70" s="122"/>
      <c r="AM70" s="122">
        <v>17.559999465942401</v>
      </c>
      <c r="AN70" s="122">
        <v>7.7399997711181596</v>
      </c>
      <c r="AO70" s="122">
        <v>10.3400001525879</v>
      </c>
      <c r="AP70" s="122">
        <v>0.28999999165535001</v>
      </c>
      <c r="AQ70" s="122">
        <v>2.4000000953674299</v>
      </c>
      <c r="AR70" s="122">
        <v>1.0299999713897701</v>
      </c>
      <c r="AS70" s="124">
        <v>0</v>
      </c>
      <c r="AT70" s="124">
        <v>0</v>
      </c>
      <c r="AU70" s="124">
        <v>0</v>
      </c>
      <c r="AV70" s="124">
        <f t="shared" ref="AV70:AV133" si="13">SUM(AI70:AU70)</f>
        <v>97.170001298189177</v>
      </c>
      <c r="AW70" s="29"/>
      <c r="AX70" s="42">
        <v>5.8202873564829947</v>
      </c>
      <c r="AY70" s="42">
        <v>2.1797126435170053</v>
      </c>
      <c r="AZ70" s="42">
        <v>0</v>
      </c>
      <c r="BA70" s="42">
        <v>8</v>
      </c>
      <c r="BB70" s="42">
        <v>0.11557619786459128</v>
      </c>
      <c r="BC70" s="42">
        <v>0.73253538441804666</v>
      </c>
      <c r="BD70" s="42">
        <v>0</v>
      </c>
      <c r="BE70" s="42">
        <v>0.64590045793949713</v>
      </c>
      <c r="BF70" s="42">
        <v>1.7444341120018978</v>
      </c>
      <c r="BG70" s="42">
        <v>1.5747724571131343</v>
      </c>
      <c r="BH70" s="42">
        <v>3.7139257949426852E-2</v>
      </c>
      <c r="BI70" s="42">
        <v>4.8503578672865943</v>
      </c>
      <c r="BJ70" s="42">
        <v>0</v>
      </c>
      <c r="BK70" s="42">
        <v>0</v>
      </c>
      <c r="BL70" s="42">
        <v>0</v>
      </c>
      <c r="BM70" s="42">
        <v>1.6750931441086272</v>
      </c>
      <c r="BN70" s="42">
        <v>0.3249068558913728</v>
      </c>
      <c r="BO70" s="42">
        <v>2</v>
      </c>
      <c r="BP70" s="42">
        <v>0.37868873734856789</v>
      </c>
      <c r="BQ70" s="42">
        <v>0.19866760284644955</v>
      </c>
      <c r="BR70" s="42">
        <v>0.57735634019501747</v>
      </c>
      <c r="BS70" s="24" t="s">
        <v>622</v>
      </c>
      <c r="BT70" s="24" t="s">
        <v>681</v>
      </c>
      <c r="BU70" s="40">
        <v>0.43994628646827394</v>
      </c>
      <c r="BV70" s="42">
        <v>1.2727499500608861</v>
      </c>
      <c r="BW70" s="40">
        <v>0.27374121695751163</v>
      </c>
      <c r="BX70" s="40" t="str">
        <f t="shared" ref="BX70:BX133" si="14">IF(BW70&lt;=0.17,"N",IF(BW70&gt;=0.39,"N","Equilibrium"))</f>
        <v>Equilibrium</v>
      </c>
      <c r="BY70" s="40"/>
      <c r="BZ70" s="44">
        <v>987.37038808437137</v>
      </c>
      <c r="CA70" s="44">
        <v>541.58941381219142</v>
      </c>
      <c r="CB70" s="5">
        <v>496.83030865234474</v>
      </c>
      <c r="CC70" s="44">
        <v>477.82340182089627</v>
      </c>
      <c r="CD70" s="44">
        <v>508.89156386698517</v>
      </c>
      <c r="CE70" s="44">
        <v>407.10790796113275</v>
      </c>
      <c r="CF70" s="44">
        <v>468.20714580541807</v>
      </c>
      <c r="CG70" s="44">
        <v>-70.715493859763512</v>
      </c>
      <c r="CH70" s="40">
        <v>5.7611547340111313E-2</v>
      </c>
      <c r="CI70" s="44">
        <v>508.89156386698517</v>
      </c>
      <c r="CJ70" s="24">
        <v>395.63104516367991</v>
      </c>
      <c r="CK70" s="44">
        <v>502.86093625966498</v>
      </c>
      <c r="CL70" s="44">
        <v>1020.5290908548884</v>
      </c>
      <c r="CM70" s="45">
        <v>-3.7347593118719242</v>
      </c>
      <c r="CN70" s="45">
        <v>50.353131109293614</v>
      </c>
      <c r="CO70" s="45">
        <v>2.6895037085529916</v>
      </c>
      <c r="CP70" s="45">
        <v>18.333992168471553</v>
      </c>
      <c r="CQ70" s="45">
        <v>16.641959726314351</v>
      </c>
      <c r="CR70" s="45">
        <v>2.9834153334644538</v>
      </c>
      <c r="CS70" s="45">
        <v>7.9590261048077009</v>
      </c>
      <c r="CT70" s="45">
        <v>2.0284985571830805</v>
      </c>
      <c r="CU70" s="45">
        <v>3.1917598719159281</v>
      </c>
      <c r="CV70" s="45">
        <v>104.18128658000369</v>
      </c>
      <c r="CW70" s="24"/>
      <c r="CX70" s="40">
        <v>61.997097616655438</v>
      </c>
      <c r="CY70" s="40">
        <v>61.53138487221792</v>
      </c>
      <c r="CZ70" s="40">
        <v>50.029619836414305</v>
      </c>
      <c r="DA70" s="40">
        <v>59.958836215483394</v>
      </c>
      <c r="DB70" s="40"/>
      <c r="DC70" s="40">
        <v>3.624108380620914</v>
      </c>
      <c r="DD70" s="40">
        <v>1.2642586089732109</v>
      </c>
      <c r="DE70" s="40"/>
      <c r="DF70" s="40">
        <v>5.8223421397198223</v>
      </c>
      <c r="DG70" s="40">
        <v>6.6172523276812161</v>
      </c>
      <c r="DH70" s="40"/>
      <c r="DI70" s="40">
        <v>0.7141520896266611</v>
      </c>
      <c r="DJ70" s="40"/>
      <c r="DK70" s="40">
        <v>3.840363430482947</v>
      </c>
      <c r="DL70" s="40">
        <v>2.5140694219429456</v>
      </c>
      <c r="DM70" s="40"/>
      <c r="DN70" s="40">
        <v>4.4328328119167768</v>
      </c>
      <c r="DO70" s="40">
        <v>4.7047008370945962</v>
      </c>
      <c r="DP70" s="40"/>
      <c r="DQ70" s="40">
        <v>17.144766210229147</v>
      </c>
      <c r="DR70" s="40"/>
    </row>
    <row r="71" spans="1:122" ht="10.5" customHeight="1">
      <c r="A71" s="17" t="s">
        <v>59</v>
      </c>
      <c r="B71" s="16" t="s">
        <v>66</v>
      </c>
      <c r="C71" s="17" t="s">
        <v>65</v>
      </c>
      <c r="D71" s="123">
        <v>0.93000000715255704</v>
      </c>
      <c r="E71" s="139">
        <f t="shared" si="10"/>
        <v>930.00000715255703</v>
      </c>
      <c r="F71" s="141">
        <v>960</v>
      </c>
      <c r="G71" s="123">
        <v>60.669998168945298</v>
      </c>
      <c r="H71" s="123">
        <v>0.5</v>
      </c>
      <c r="I71" s="123">
        <v>16.850000381469702</v>
      </c>
      <c r="J71" s="123">
        <v>5.1300001144409197</v>
      </c>
      <c r="K71" s="123">
        <v>0.109999999403954</v>
      </c>
      <c r="L71" s="123">
        <v>0.519999980926514</v>
      </c>
      <c r="M71" s="123">
        <v>2.1300001144409202</v>
      </c>
      <c r="N71" s="123">
        <v>4.96000003814697</v>
      </c>
      <c r="O71" s="123">
        <v>3.8900001049041801</v>
      </c>
      <c r="P71" s="123">
        <v>0.25</v>
      </c>
      <c r="Q71" s="122">
        <f t="shared" si="11"/>
        <v>95.009998902678447</v>
      </c>
      <c r="R71" s="26"/>
      <c r="S71" s="26">
        <f t="shared" si="8"/>
        <v>63.856434974903401</v>
      </c>
      <c r="T71" s="26">
        <f t="shared" si="8"/>
        <v>0.5262603997208386</v>
      </c>
      <c r="U71" s="26">
        <f t="shared" si="8"/>
        <v>17.73497587209706</v>
      </c>
      <c r="V71" s="26">
        <f t="shared" si="8"/>
        <v>5.3994318215872532</v>
      </c>
      <c r="W71" s="26">
        <f t="shared" si="8"/>
        <v>0.11577728731123368</v>
      </c>
      <c r="X71" s="26">
        <f t="shared" si="6"/>
        <v>0.54731079563443152</v>
      </c>
      <c r="Y71" s="26">
        <f t="shared" si="6"/>
        <v>2.2418694232622212</v>
      </c>
      <c r="Z71" s="26">
        <f t="shared" si="6"/>
        <v>5.2205032053811991</v>
      </c>
      <c r="AA71" s="26">
        <f t="shared" si="6"/>
        <v>4.0943060202419561</v>
      </c>
      <c r="AB71" s="26">
        <f t="shared" si="6"/>
        <v>0.2631301998604193</v>
      </c>
      <c r="AC71" s="26">
        <f t="shared" si="12"/>
        <v>100.00000000000001</v>
      </c>
      <c r="AD71" s="42">
        <v>0.72960633047317558</v>
      </c>
      <c r="AE71" s="42">
        <v>5.534438747445928</v>
      </c>
      <c r="AF71" s="42">
        <v>0.15303533151808382</v>
      </c>
      <c r="AG71" s="43"/>
      <c r="AH71" s="16" t="s">
        <v>66</v>
      </c>
      <c r="AI71" s="122">
        <v>39.450000762939403</v>
      </c>
      <c r="AJ71" s="122">
        <v>5.3099999427795401</v>
      </c>
      <c r="AK71" s="122">
        <v>13.1199998855591</v>
      </c>
      <c r="AL71" s="122"/>
      <c r="AM71" s="122">
        <v>18.430000305175799</v>
      </c>
      <c r="AN71" s="122">
        <v>7.7699999809265101</v>
      </c>
      <c r="AO71" s="122">
        <v>10.439999580383301</v>
      </c>
      <c r="AP71" s="122">
        <v>0.30000001192092901</v>
      </c>
      <c r="AQ71" s="122">
        <v>2.8299999237060498</v>
      </c>
      <c r="AR71" s="122">
        <v>1.0599999427795399</v>
      </c>
      <c r="AS71" s="124">
        <v>0</v>
      </c>
      <c r="AT71" s="124">
        <v>0</v>
      </c>
      <c r="AU71" s="124">
        <v>0</v>
      </c>
      <c r="AV71" s="124">
        <f t="shared" si="13"/>
        <v>98.710000336170182</v>
      </c>
      <c r="AW71" s="29"/>
      <c r="AX71" s="42">
        <v>5.8634732937572673</v>
      </c>
      <c r="AY71" s="42">
        <v>2.1365267062427327</v>
      </c>
      <c r="AZ71" s="42">
        <v>0</v>
      </c>
      <c r="BA71" s="42">
        <v>8</v>
      </c>
      <c r="BB71" s="42">
        <v>0.1615617873989259</v>
      </c>
      <c r="BC71" s="42">
        <v>0.59367490502631337</v>
      </c>
      <c r="BD71" s="42">
        <v>0</v>
      </c>
      <c r="BE71" s="42">
        <v>0.83620393337856314</v>
      </c>
      <c r="BF71" s="42">
        <v>1.7212584252110428</v>
      </c>
      <c r="BG71" s="42">
        <v>1.4546472523316547</v>
      </c>
      <c r="BH71" s="42">
        <v>3.7763126840370649E-2</v>
      </c>
      <c r="BI71" s="42">
        <v>4.8051094301868709</v>
      </c>
      <c r="BJ71" s="42">
        <v>0</v>
      </c>
      <c r="BK71" s="42">
        <v>0</v>
      </c>
      <c r="BL71" s="42">
        <v>0</v>
      </c>
      <c r="BM71" s="42">
        <v>1.6623801165621568</v>
      </c>
      <c r="BN71" s="42">
        <v>0.33761988343784322</v>
      </c>
      <c r="BO71" s="42">
        <v>2</v>
      </c>
      <c r="BP71" s="42">
        <v>0.47785335657979655</v>
      </c>
      <c r="BQ71" s="42">
        <v>0.2009588418969194</v>
      </c>
      <c r="BR71" s="42">
        <v>0.67881219847671592</v>
      </c>
      <c r="BS71" s="24" t="s">
        <v>622</v>
      </c>
      <c r="BT71" s="24" t="s">
        <v>681</v>
      </c>
      <c r="BU71" s="40">
        <v>0.42901580269034756</v>
      </c>
      <c r="BV71" s="42">
        <v>1.3306500751322472</v>
      </c>
      <c r="BW71" s="40">
        <v>0.24043089748645696</v>
      </c>
      <c r="BX71" s="40" t="str">
        <f t="shared" si="14"/>
        <v>Equilibrium</v>
      </c>
      <c r="BY71" s="40"/>
      <c r="BZ71" s="44">
        <v>977.58490811850902</v>
      </c>
      <c r="CA71" s="44">
        <v>550.26478873510359</v>
      </c>
      <c r="CB71" s="5">
        <v>755.0099869377832</v>
      </c>
      <c r="CC71" s="44">
        <v>447.25031380569857</v>
      </c>
      <c r="CD71" s="44">
        <v>487.56637321497351</v>
      </c>
      <c r="CE71" s="44">
        <v>851.29492041100775</v>
      </c>
      <c r="CF71" s="44">
        <v>858.812036438831</v>
      </c>
      <c r="CG71" s="44">
        <v>404.04460660530918</v>
      </c>
      <c r="CH71" s="40">
        <v>-0.13748433967351167</v>
      </c>
      <c r="CI71" s="44">
        <v>851.29492041100775</v>
      </c>
      <c r="CJ71" s="24">
        <v>649.01579909506893</v>
      </c>
      <c r="CK71" s="44">
        <v>803.15245367439547</v>
      </c>
      <c r="CL71" s="44">
        <v>1023.1159192824859</v>
      </c>
      <c r="CM71" s="45">
        <v>-1.8420567943617008</v>
      </c>
      <c r="CN71" s="45">
        <v>55.851190072536227</v>
      </c>
      <c r="CO71" s="45">
        <v>0.65815217341436527</v>
      </c>
      <c r="CP71" s="45">
        <v>18.284553048425177</v>
      </c>
      <c r="CQ71" s="45">
        <v>8.7048668478419078</v>
      </c>
      <c r="CR71" s="45">
        <v>1.8181825385454029</v>
      </c>
      <c r="CS71" s="45">
        <v>3.6621440425904668</v>
      </c>
      <c r="CT71" s="45">
        <v>2.5729797564617334</v>
      </c>
      <c r="CU71" s="45">
        <v>4.6738854359098232</v>
      </c>
      <c r="CV71" s="45">
        <v>96.225953915725114</v>
      </c>
      <c r="CW71" s="24"/>
      <c r="CX71" s="40">
        <v>63.013244735298407</v>
      </c>
      <c r="CY71" s="40">
        <v>63.556977703895484</v>
      </c>
      <c r="CZ71" s="40">
        <v>51.416688569595905</v>
      </c>
      <c r="DA71" s="40">
        <v>61.363051817392581</v>
      </c>
      <c r="DB71" s="40"/>
      <c r="DC71" s="40">
        <v>2.0208383489666399</v>
      </c>
      <c r="DD71" s="40">
        <v>0.69685851930919906</v>
      </c>
      <c r="DE71" s="40"/>
      <c r="DF71" s="40">
        <v>5.6264029681977012</v>
      </c>
      <c r="DG71" s="40">
        <v>6.09588350180932</v>
      </c>
      <c r="DH71" s="40"/>
      <c r="DI71" s="40">
        <v>0.64969849846907135</v>
      </c>
      <c r="DJ71" s="40"/>
      <c r="DK71" s="40">
        <v>2.9450751180665113</v>
      </c>
      <c r="DL71" s="40">
        <v>2.4997903774459811</v>
      </c>
      <c r="DM71" s="40"/>
      <c r="DN71" s="40">
        <v>3.9797653036391671</v>
      </c>
      <c r="DO71" s="40">
        <v>4.1266144315491218</v>
      </c>
      <c r="DP71" s="40"/>
      <c r="DQ71" s="40">
        <v>18.185853290904888</v>
      </c>
      <c r="DR71" s="40"/>
    </row>
    <row r="72" spans="1:122" ht="10.5" customHeight="1">
      <c r="A72" s="17" t="s">
        <v>59</v>
      </c>
      <c r="B72" s="16" t="s">
        <v>64</v>
      </c>
      <c r="C72" s="17" t="s">
        <v>65</v>
      </c>
      <c r="D72" s="123">
        <v>0.93000000715255704</v>
      </c>
      <c r="E72" s="139">
        <f t="shared" si="10"/>
        <v>930.00000715255703</v>
      </c>
      <c r="F72" s="141">
        <v>940</v>
      </c>
      <c r="G72" s="123">
        <v>62.209999084472699</v>
      </c>
      <c r="H72" s="123">
        <v>0.40999999642372098</v>
      </c>
      <c r="I72" s="123">
        <v>16.319999694824201</v>
      </c>
      <c r="J72" s="123">
        <v>3.4700000286102299</v>
      </c>
      <c r="K72" s="123">
        <v>5.0000000745058101E-2</v>
      </c>
      <c r="L72" s="123">
        <v>0.28999999165535001</v>
      </c>
      <c r="M72" s="123">
        <v>1.5599999427795399</v>
      </c>
      <c r="N72" s="123">
        <v>5.3000001907348597</v>
      </c>
      <c r="O72" s="123">
        <v>4.57999992370606</v>
      </c>
      <c r="P72" s="123">
        <v>0.119999997317791</v>
      </c>
      <c r="Q72" s="122">
        <f t="shared" si="11"/>
        <v>94.309998851269512</v>
      </c>
      <c r="R72" s="26"/>
      <c r="S72" s="26">
        <f t="shared" si="8"/>
        <v>65.963312312812405</v>
      </c>
      <c r="T72" s="26">
        <f t="shared" si="8"/>
        <v>0.43473650876648484</v>
      </c>
      <c r="U72" s="26">
        <f t="shared" si="8"/>
        <v>17.304633542156509</v>
      </c>
      <c r="V72" s="26">
        <f t="shared" si="8"/>
        <v>3.6793553927219884</v>
      </c>
      <c r="W72" s="26">
        <f t="shared" si="8"/>
        <v>5.3016648663001285E-2</v>
      </c>
      <c r="X72" s="26">
        <f t="shared" si="6"/>
        <v>0.30749654881524402</v>
      </c>
      <c r="Y72" s="26">
        <f t="shared" si="6"/>
        <v>1.654119352964599</v>
      </c>
      <c r="Z72" s="26">
        <f t="shared" si="6"/>
        <v>5.6197648767795698</v>
      </c>
      <c r="AA72" s="26">
        <f t="shared" si="6"/>
        <v>4.8563248642690535</v>
      </c>
      <c r="AB72" s="26">
        <f t="shared" si="6"/>
        <v>0.1272399520511453</v>
      </c>
      <c r="AC72" s="26">
        <f t="shared" si="12"/>
        <v>100</v>
      </c>
      <c r="AD72" s="42">
        <v>0.76031688991733659</v>
      </c>
      <c r="AE72" s="42">
        <v>6.7126040576115829</v>
      </c>
      <c r="AF72" s="42">
        <v>0.12965789408223261</v>
      </c>
      <c r="AG72" s="43"/>
      <c r="AH72" s="16" t="s">
        <v>64</v>
      </c>
      <c r="AI72" s="122">
        <v>38.619998931884801</v>
      </c>
      <c r="AJ72" s="122">
        <v>4.7199997901916504</v>
      </c>
      <c r="AK72" s="122">
        <v>13.069999694824199</v>
      </c>
      <c r="AL72" s="122"/>
      <c r="AM72" s="122">
        <v>19.450000762939499</v>
      </c>
      <c r="AN72" s="122">
        <v>6.6799998283386204</v>
      </c>
      <c r="AO72" s="122">
        <v>9.6400003433227592</v>
      </c>
      <c r="AP72" s="122">
        <v>0.30000001192092901</v>
      </c>
      <c r="AQ72" s="122">
        <v>2.7599999904632599</v>
      </c>
      <c r="AR72" s="122">
        <v>0.93999999761581399</v>
      </c>
      <c r="AS72" s="124">
        <v>0</v>
      </c>
      <c r="AT72" s="124">
        <v>0</v>
      </c>
      <c r="AU72" s="124">
        <v>0</v>
      </c>
      <c r="AV72" s="124">
        <f t="shared" si="13"/>
        <v>96.179999351501522</v>
      </c>
      <c r="AW72" s="29"/>
      <c r="AX72" s="42">
        <v>5.9149542159436415</v>
      </c>
      <c r="AY72" s="42">
        <v>2.0850457840563585</v>
      </c>
      <c r="AZ72" s="42">
        <v>0</v>
      </c>
      <c r="BA72" s="42">
        <v>8</v>
      </c>
      <c r="BB72" s="42">
        <v>0.27401802974644784</v>
      </c>
      <c r="BC72" s="42">
        <v>0.54378515673741445</v>
      </c>
      <c r="BD72" s="42">
        <v>0</v>
      </c>
      <c r="BE72" s="42">
        <v>0.81106075200165151</v>
      </c>
      <c r="BF72" s="42">
        <v>1.5248696025880946</v>
      </c>
      <c r="BG72" s="42">
        <v>1.6802181664306</v>
      </c>
      <c r="BH72" s="42">
        <v>3.8913396727945658E-2</v>
      </c>
      <c r="BI72" s="42">
        <v>4.8728651042321536</v>
      </c>
      <c r="BJ72" s="42">
        <v>0</v>
      </c>
      <c r="BK72" s="42">
        <v>0</v>
      </c>
      <c r="BL72" s="42">
        <v>0</v>
      </c>
      <c r="BM72" s="42">
        <v>1.5817509295122822</v>
      </c>
      <c r="BN72" s="42">
        <v>0.41824907048771776</v>
      </c>
      <c r="BO72" s="42">
        <v>2</v>
      </c>
      <c r="BP72" s="42">
        <v>0.40127849371208202</v>
      </c>
      <c r="BQ72" s="42">
        <v>0.18363705714475809</v>
      </c>
      <c r="BR72" s="42">
        <v>0.58491555085684011</v>
      </c>
      <c r="BS72" s="24" t="s">
        <v>622</v>
      </c>
      <c r="BT72" s="24" t="s">
        <v>682</v>
      </c>
      <c r="BU72" s="40">
        <v>0.37968456460387195</v>
      </c>
      <c r="BV72" s="42">
        <v>1.633438206158204</v>
      </c>
      <c r="BW72" s="40">
        <v>0.2433389772641229</v>
      </c>
      <c r="BX72" s="40" t="str">
        <f t="shared" si="14"/>
        <v>Equilibrium</v>
      </c>
      <c r="BY72" s="40"/>
      <c r="BZ72" s="44">
        <v>958.32111139834228</v>
      </c>
      <c r="CA72" s="44">
        <v>590.69678642717747</v>
      </c>
      <c r="CB72" s="5">
        <v>846.31266206739951</v>
      </c>
      <c r="CC72" s="44">
        <v>470.79523121015995</v>
      </c>
      <c r="CD72" s="44">
        <v>488.66429555338021</v>
      </c>
      <c r="CE72" s="44">
        <v>907.84407244633849</v>
      </c>
      <c r="CF72" s="44">
        <v>896.77383982050264</v>
      </c>
      <c r="CG72" s="44">
        <v>437.04884123617853</v>
      </c>
      <c r="CH72" s="40">
        <v>-5.9624746284470044E-2</v>
      </c>
      <c r="CI72" s="44">
        <v>907.84407244633849</v>
      </c>
      <c r="CJ72" s="24">
        <v>742.80491334869703</v>
      </c>
      <c r="CK72" s="44">
        <v>877.078367256869</v>
      </c>
      <c r="CL72" s="44">
        <v>1010.2738221108996</v>
      </c>
      <c r="CM72" s="45">
        <v>-2.2477175545744301</v>
      </c>
      <c r="CN72" s="45">
        <v>57.264765885551569</v>
      </c>
      <c r="CO72" s="45">
        <v>0.52025148165757396</v>
      </c>
      <c r="CP72" s="45">
        <v>18.176556658807836</v>
      </c>
      <c r="CQ72" s="45">
        <v>7.7191198903973337</v>
      </c>
      <c r="CR72" s="45">
        <v>1.4302679338860973</v>
      </c>
      <c r="CS72" s="45">
        <v>3.6557119872355646</v>
      </c>
      <c r="CT72" s="45">
        <v>2.4313573021160511</v>
      </c>
      <c r="CU72" s="45">
        <v>5.2755407016203506</v>
      </c>
      <c r="CV72" s="45">
        <v>96.473571841272388</v>
      </c>
      <c r="CW72" s="24"/>
      <c r="CX72" s="40">
        <v>64.004988407810686</v>
      </c>
      <c r="CY72" s="40">
        <v>64.484785572685979</v>
      </c>
      <c r="CZ72" s="40">
        <v>54.276786255408524</v>
      </c>
      <c r="DA72" s="40">
        <v>64.232779656915824</v>
      </c>
      <c r="DB72" s="40"/>
      <c r="DC72" s="40">
        <v>1.6812008747906573</v>
      </c>
      <c r="DD72" s="40">
        <v>0.59322704475367949</v>
      </c>
      <c r="DE72" s="40"/>
      <c r="DF72" s="40">
        <v>5.6671252788386957</v>
      </c>
      <c r="DG72" s="40">
        <v>5.671339427978273</v>
      </c>
      <c r="DH72" s="40"/>
      <c r="DI72" s="40">
        <v>0.49848378512277869</v>
      </c>
      <c r="DJ72" s="40"/>
      <c r="DK72" s="40">
        <v>2.2457737973856662</v>
      </c>
      <c r="DL72" s="40">
        <v>2.3897240535737585</v>
      </c>
      <c r="DM72" s="40"/>
      <c r="DN72" s="40">
        <v>4.0868713077214496</v>
      </c>
      <c r="DO72" s="40">
        <v>3.9701551914504756</v>
      </c>
      <c r="DP72" s="40"/>
      <c r="DQ72" s="40">
        <v>17.809316374588587</v>
      </c>
      <c r="DR72" s="40"/>
    </row>
    <row r="73" spans="1:122" ht="10.5" customHeight="1">
      <c r="A73" s="17" t="s">
        <v>59</v>
      </c>
      <c r="B73" s="16" t="s">
        <v>62</v>
      </c>
      <c r="C73" s="17" t="s">
        <v>63</v>
      </c>
      <c r="D73" s="123">
        <v>0.43000000715255698</v>
      </c>
      <c r="E73" s="139">
        <f t="shared" si="10"/>
        <v>430.00000715255698</v>
      </c>
      <c r="F73" s="141">
        <v>1000</v>
      </c>
      <c r="G73" s="123">
        <v>57.7700004577637</v>
      </c>
      <c r="H73" s="123">
        <v>0.89999997615814198</v>
      </c>
      <c r="I73" s="123">
        <v>16.780000686645501</v>
      </c>
      <c r="J73" s="123">
        <v>5.2600002288818404</v>
      </c>
      <c r="K73" s="123">
        <v>7.9999998211860698E-2</v>
      </c>
      <c r="L73" s="123">
        <v>0.95999997854232799</v>
      </c>
      <c r="M73" s="123">
        <v>2.8299999237060498</v>
      </c>
      <c r="N73" s="123">
        <v>4.0999999046325701</v>
      </c>
      <c r="O73" s="123">
        <v>5.6799998283386204</v>
      </c>
      <c r="P73" s="123">
        <v>0.33000001311302202</v>
      </c>
      <c r="Q73" s="122">
        <f t="shared" si="11"/>
        <v>94.690000995993643</v>
      </c>
      <c r="R73" s="26"/>
      <c r="S73" s="26">
        <f t="shared" si="8"/>
        <v>61.009610149025093</v>
      </c>
      <c r="T73" s="26">
        <f t="shared" si="8"/>
        <v>0.95046991941231607</v>
      </c>
      <c r="U73" s="26">
        <f t="shared" si="8"/>
        <v>17.720984803195289</v>
      </c>
      <c r="V73" s="26">
        <f t="shared" si="8"/>
        <v>5.5549690289942992</v>
      </c>
      <c r="W73" s="26">
        <f t="shared" si="8"/>
        <v>8.4486215408578896E-2</v>
      </c>
      <c r="X73" s="26">
        <f t="shared" si="6"/>
        <v>1.0138345849029464</v>
      </c>
      <c r="Y73" s="26">
        <f t="shared" si="6"/>
        <v>2.9886998563087861</v>
      </c>
      <c r="Z73" s="26">
        <f t="shared" si="6"/>
        <v>4.329918535755473</v>
      </c>
      <c r="AA73" s="26">
        <f t="shared" si="6"/>
        <v>5.9985212467987434</v>
      </c>
      <c r="AB73" s="26">
        <f t="shared" si="6"/>
        <v>0.3485056601984664</v>
      </c>
      <c r="AC73" s="26">
        <f t="shared" si="12"/>
        <v>99.999999999999986</v>
      </c>
      <c r="AD73" s="42">
        <v>0.71096727365623846</v>
      </c>
      <c r="AE73" s="42">
        <v>3.0737891825299477</v>
      </c>
      <c r="AF73" s="42">
        <v>0.24547171078179589</v>
      </c>
      <c r="AG73" s="43"/>
      <c r="AH73" s="16" t="s">
        <v>62</v>
      </c>
      <c r="AI73" s="122">
        <v>41.680000305175803</v>
      </c>
      <c r="AJ73" s="122">
        <v>5.03999996185303</v>
      </c>
      <c r="AK73" s="122">
        <v>10.920000076293899</v>
      </c>
      <c r="AL73" s="122"/>
      <c r="AM73" s="122">
        <v>15.789999961853001</v>
      </c>
      <c r="AN73" s="122">
        <v>10.9899997711182</v>
      </c>
      <c r="AO73" s="122">
        <v>9.75</v>
      </c>
      <c r="AP73" s="122">
        <v>0.20999999344348899</v>
      </c>
      <c r="AQ73" s="122">
        <v>1.79999995231628</v>
      </c>
      <c r="AR73" s="122">
        <v>0.92000001668929998</v>
      </c>
      <c r="AS73" s="124">
        <v>0</v>
      </c>
      <c r="AT73" s="124">
        <v>0</v>
      </c>
      <c r="AU73" s="124">
        <v>0</v>
      </c>
      <c r="AV73" s="124">
        <f t="shared" si="13"/>
        <v>97.100000038742991</v>
      </c>
      <c r="AW73" s="29"/>
      <c r="AX73" s="42">
        <v>6.2007437836513635</v>
      </c>
      <c r="AY73" s="42">
        <v>1.7992562163486365</v>
      </c>
      <c r="AZ73" s="42">
        <v>0</v>
      </c>
      <c r="BA73" s="42">
        <v>8</v>
      </c>
      <c r="BB73" s="42">
        <v>0.11528048461953055</v>
      </c>
      <c r="BC73" s="42">
        <v>0.56401784621184181</v>
      </c>
      <c r="BD73" s="42">
        <v>0</v>
      </c>
      <c r="BE73" s="42">
        <v>0.53992933969531975</v>
      </c>
      <c r="BF73" s="42">
        <v>2.4368617004379245</v>
      </c>
      <c r="BG73" s="42">
        <v>1.3439106290353835</v>
      </c>
      <c r="BH73" s="42">
        <v>0</v>
      </c>
      <c r="BI73" s="42">
        <v>5</v>
      </c>
      <c r="BJ73" s="42">
        <v>0</v>
      </c>
      <c r="BK73" s="42">
        <v>8.0704222194070141E-2</v>
      </c>
      <c r="BL73" s="42">
        <v>2.6459040686632643E-2</v>
      </c>
      <c r="BM73" s="42">
        <v>1.5539699194940582</v>
      </c>
      <c r="BN73" s="42">
        <v>0.33886681762523896</v>
      </c>
      <c r="BO73" s="42">
        <v>2</v>
      </c>
      <c r="BP73" s="42">
        <v>0.18029640729811613</v>
      </c>
      <c r="BQ73" s="42">
        <v>0.17458110993723713</v>
      </c>
      <c r="BR73" s="42">
        <v>0.35487751723535327</v>
      </c>
      <c r="BS73" s="24" t="s">
        <v>622</v>
      </c>
      <c r="BT73" s="24" t="s">
        <v>332</v>
      </c>
      <c r="BU73" s="40">
        <v>0.55365530028030652</v>
      </c>
      <c r="BV73" s="42">
        <v>0.80601659533831715</v>
      </c>
      <c r="BW73" s="40">
        <v>0.2622224711829157</v>
      </c>
      <c r="BX73" s="40" t="str">
        <f t="shared" si="14"/>
        <v>Equilibrium</v>
      </c>
      <c r="BY73" s="40"/>
      <c r="BZ73" s="44">
        <v>914.14097958589196</v>
      </c>
      <c r="CA73" s="44">
        <v>294.71605597292699</v>
      </c>
      <c r="CB73" s="5">
        <v>300.04964328285081</v>
      </c>
      <c r="CC73" s="44">
        <v>330.64835853804476</v>
      </c>
      <c r="CD73" s="44">
        <v>377.90027533240396</v>
      </c>
      <c r="CE73" s="44">
        <v>-62.502596180406613</v>
      </c>
      <c r="CF73" s="44">
        <v>227.06060621856307</v>
      </c>
      <c r="CG73" s="44">
        <v>-393.15095471845137</v>
      </c>
      <c r="CH73" s="40">
        <v>0.24325653670410277</v>
      </c>
      <c r="CI73" s="44">
        <v>330.64835853804476</v>
      </c>
      <c r="CJ73" s="24">
        <v>195.19807959201114</v>
      </c>
      <c r="CK73" s="44">
        <v>315.34900091044778</v>
      </c>
      <c r="CL73" s="44">
        <v>956.50023968987159</v>
      </c>
      <c r="CM73" s="45">
        <v>-2.5795118369443837</v>
      </c>
      <c r="CN73" s="45">
        <v>59.4116808282389</v>
      </c>
      <c r="CO73" s="45">
        <v>1.4181502671197037</v>
      </c>
      <c r="CP73" s="45">
        <v>16.677333504468784</v>
      </c>
      <c r="CQ73" s="45">
        <v>7.0136872286172531</v>
      </c>
      <c r="CR73" s="45">
        <v>2.0487926311885141</v>
      </c>
      <c r="CS73" s="45">
        <v>5.8201657774686204</v>
      </c>
      <c r="CT73" s="45">
        <v>3.0466006490334756</v>
      </c>
      <c r="CU73" s="45">
        <v>3.3123868553066194</v>
      </c>
      <c r="CV73" s="45">
        <v>98.748797741441876</v>
      </c>
      <c r="CW73" s="24"/>
      <c r="CX73" s="40">
        <v>64.909631870550484</v>
      </c>
      <c r="CY73" s="40">
        <v>64.351120320960263</v>
      </c>
      <c r="CZ73" s="40">
        <v>55.47872162808163</v>
      </c>
      <c r="DA73" s="40">
        <v>65.610936417360733</v>
      </c>
      <c r="DB73" s="40"/>
      <c r="DC73" s="40">
        <v>3.5238606290366792</v>
      </c>
      <c r="DD73" s="40">
        <v>1.2063511041987349</v>
      </c>
      <c r="DE73" s="40"/>
      <c r="DF73" s="40">
        <v>4.5153414678987147</v>
      </c>
      <c r="DG73" s="40">
        <v>4.507386890312211</v>
      </c>
      <c r="DH73" s="40"/>
      <c r="DI73" s="40">
        <v>0.62776576498632131</v>
      </c>
      <c r="DJ73" s="40"/>
      <c r="DK73" s="40">
        <v>4.6246879388816744</v>
      </c>
      <c r="DL73" s="40">
        <v>2.5701521877875151</v>
      </c>
      <c r="DM73" s="40"/>
      <c r="DN73" s="40">
        <v>4.0407821284145307</v>
      </c>
      <c r="DO73" s="40">
        <v>3.8212456554346024</v>
      </c>
      <c r="DP73" s="40"/>
      <c r="DQ73" s="40">
        <v>14.933388281394945</v>
      </c>
      <c r="DR73" s="40"/>
    </row>
    <row r="74" spans="1:122" ht="10.5" customHeight="1">
      <c r="A74" s="17" t="s">
        <v>59</v>
      </c>
      <c r="B74" s="16" t="s">
        <v>61</v>
      </c>
      <c r="C74" s="17" t="s">
        <v>60</v>
      </c>
      <c r="D74" s="123">
        <v>0.43000000715255698</v>
      </c>
      <c r="E74" s="139">
        <f t="shared" si="10"/>
        <v>430.00000715255698</v>
      </c>
      <c r="F74" s="141">
        <v>940</v>
      </c>
      <c r="G74" s="123">
        <v>61.860000610351598</v>
      </c>
      <c r="H74" s="123">
        <v>0.44999998807907099</v>
      </c>
      <c r="I74" s="123">
        <v>16.600000381469702</v>
      </c>
      <c r="J74" s="123">
        <v>3.9900000095367401</v>
      </c>
      <c r="K74" s="123">
        <v>9.9999997764825804E-3</v>
      </c>
      <c r="L74" s="123">
        <v>0.31000000238418601</v>
      </c>
      <c r="M74" s="123">
        <v>1.5599999427795399</v>
      </c>
      <c r="N74" s="123">
        <v>4.9499998092651403</v>
      </c>
      <c r="O74" s="123">
        <v>5.4699997901916504</v>
      </c>
      <c r="P74" s="123">
        <v>0.129999995231628</v>
      </c>
      <c r="Q74" s="122">
        <f t="shared" si="11"/>
        <v>95.330000529065742</v>
      </c>
      <c r="R74" s="26"/>
      <c r="S74" s="26">
        <f t="shared" si="8"/>
        <v>64.890381062665298</v>
      </c>
      <c r="T74" s="26">
        <f t="shared" si="8"/>
        <v>0.47204446195494126</v>
      </c>
      <c r="U74" s="26">
        <f t="shared" si="8"/>
        <v>17.413196569120366</v>
      </c>
      <c r="V74" s="26">
        <f t="shared" si="8"/>
        <v>4.1854610168812538</v>
      </c>
      <c r="W74" s="26">
        <f t="shared" si="8"/>
        <v>1.0489876975751846E-2</v>
      </c>
      <c r="X74" s="26">
        <f t="shared" si="6"/>
        <v>0.32518619601776694</v>
      </c>
      <c r="Y74" s="26">
        <f t="shared" si="6"/>
        <v>1.6364207847705845</v>
      </c>
      <c r="Z74" s="26">
        <f t="shared" si="6"/>
        <v>5.192489018979817</v>
      </c>
      <c r="AA74" s="26">
        <f t="shared" si="6"/>
        <v>5.7379626139033419</v>
      </c>
      <c r="AB74" s="26">
        <f t="shared" si="6"/>
        <v>0.13636839873088169</v>
      </c>
      <c r="AC74" s="26">
        <f t="shared" si="12"/>
        <v>99.999999999999986</v>
      </c>
      <c r="AD74" s="42">
        <v>0.75471508160476186</v>
      </c>
      <c r="AE74" s="42">
        <v>7.2205576149046973</v>
      </c>
      <c r="AF74" s="42">
        <v>0.12164624917741583</v>
      </c>
      <c r="AG74" s="43"/>
      <c r="AH74" s="16" t="s">
        <v>61</v>
      </c>
      <c r="AI74" s="122">
        <v>39.740001678466797</v>
      </c>
      <c r="AJ74" s="122">
        <v>5.82999992370606</v>
      </c>
      <c r="AK74" s="122">
        <v>11.2399997711182</v>
      </c>
      <c r="AL74" s="122"/>
      <c r="AM74" s="122">
        <v>19.090000152587901</v>
      </c>
      <c r="AN74" s="122">
        <v>7.2300000190734899</v>
      </c>
      <c r="AO74" s="122">
        <v>10.289999961853001</v>
      </c>
      <c r="AP74" s="122">
        <v>0.30000001192092901</v>
      </c>
      <c r="AQ74" s="122">
        <v>2.5699999332428001</v>
      </c>
      <c r="AR74" s="122">
        <v>0.95999997854232799</v>
      </c>
      <c r="AS74" s="124">
        <v>0</v>
      </c>
      <c r="AT74" s="124">
        <v>0</v>
      </c>
      <c r="AU74" s="124">
        <v>0</v>
      </c>
      <c r="AV74" s="124">
        <f t="shared" si="13"/>
        <v>97.250001430511503</v>
      </c>
      <c r="AW74" s="29"/>
      <c r="AX74" s="42">
        <v>6.0622194621138092</v>
      </c>
      <c r="AY74" s="42">
        <v>1.9377805378861908</v>
      </c>
      <c r="AZ74" s="42">
        <v>0</v>
      </c>
      <c r="BA74" s="42">
        <v>8</v>
      </c>
      <c r="BB74" s="42">
        <v>8.2887896729787247E-2</v>
      </c>
      <c r="BC74" s="42">
        <v>0.6689883609723678</v>
      </c>
      <c r="BD74" s="42">
        <v>0</v>
      </c>
      <c r="BE74" s="42">
        <v>0.46692970098740716</v>
      </c>
      <c r="BF74" s="42">
        <v>1.6438386888430789</v>
      </c>
      <c r="BG74" s="42">
        <v>1.9684871438667026</v>
      </c>
      <c r="BH74" s="42">
        <v>3.8758216578042112E-2</v>
      </c>
      <c r="BI74" s="42">
        <v>4.8698900079773857</v>
      </c>
      <c r="BJ74" s="42">
        <v>0</v>
      </c>
      <c r="BK74" s="42">
        <v>0</v>
      </c>
      <c r="BL74" s="42">
        <v>0</v>
      </c>
      <c r="BM74" s="42">
        <v>1.6816711185039626</v>
      </c>
      <c r="BN74" s="42">
        <v>0.31832888149603744</v>
      </c>
      <c r="BO74" s="42">
        <v>2</v>
      </c>
      <c r="BP74" s="42">
        <v>0.44173875406467589</v>
      </c>
      <c r="BQ74" s="42">
        <v>0.18679632970084026</v>
      </c>
      <c r="BR74" s="42">
        <v>0.62853508376551614</v>
      </c>
      <c r="BS74" s="24" t="s">
        <v>622</v>
      </c>
      <c r="BT74" s="24" t="s">
        <v>682</v>
      </c>
      <c r="BU74" s="40">
        <v>0.40297516918563908</v>
      </c>
      <c r="BV74" s="42">
        <v>1.4812459351896325</v>
      </c>
      <c r="BW74" s="40">
        <v>0.20514287319472946</v>
      </c>
      <c r="BX74" s="40" t="str">
        <f t="shared" si="14"/>
        <v>Equilibrium</v>
      </c>
      <c r="BY74" s="40"/>
      <c r="BZ74" s="44">
        <v>936.81686218080768</v>
      </c>
      <c r="CA74" s="44">
        <v>361.60288931376829</v>
      </c>
      <c r="CB74" s="5">
        <v>386.14564355048429</v>
      </c>
      <c r="CC74" s="44">
        <v>299.03107656998264</v>
      </c>
      <c r="CD74" s="44">
        <v>365.94063410929152</v>
      </c>
      <c r="CE74" s="44">
        <v>368.63524376154464</v>
      </c>
      <c r="CF74" s="44">
        <v>507.17904895901631</v>
      </c>
      <c r="CG74" s="44">
        <v>69.604167191561999</v>
      </c>
      <c r="CH74" s="40">
        <v>-0.31343977960147112</v>
      </c>
      <c r="CI74" s="44">
        <v>299.03107656998264</v>
      </c>
      <c r="CJ74" s="24">
        <v>298.85981851036695</v>
      </c>
      <c r="CK74" s="44">
        <v>342.58836006023347</v>
      </c>
      <c r="CL74" s="44">
        <v>974.71903992618707</v>
      </c>
      <c r="CM74" s="45">
        <v>-3.6165337967315301</v>
      </c>
      <c r="CN74" s="45">
        <v>58.155437389348918</v>
      </c>
      <c r="CO74" s="45">
        <v>1.0401317699311734</v>
      </c>
      <c r="CP74" s="45">
        <v>16.932708060057205</v>
      </c>
      <c r="CQ74" s="45">
        <v>8.5997187491290923</v>
      </c>
      <c r="CR74" s="45">
        <v>1.7933255577733094</v>
      </c>
      <c r="CS74" s="45">
        <v>4.3870265049781612</v>
      </c>
      <c r="CT74" s="45">
        <v>2.8974464586594753</v>
      </c>
      <c r="CU74" s="45">
        <v>3.1239559219970174</v>
      </c>
      <c r="CV74" s="45">
        <v>96.929750411874366</v>
      </c>
      <c r="CW74" s="24"/>
      <c r="CX74" s="40">
        <v>67.506025220939662</v>
      </c>
      <c r="CY74" s="40">
        <v>66.884518573138607</v>
      </c>
      <c r="CZ74" s="40">
        <v>57.475665354139096</v>
      </c>
      <c r="DA74" s="40">
        <v>67.501052435467557</v>
      </c>
      <c r="DB74" s="40"/>
      <c r="DC74" s="40">
        <v>1.7556480473260292</v>
      </c>
      <c r="DD74" s="40">
        <v>0.62238554778681221</v>
      </c>
      <c r="DE74" s="40"/>
      <c r="DF74" s="40">
        <v>3.7816202301925617</v>
      </c>
      <c r="DG74" s="40">
        <v>3.8076844037649917</v>
      </c>
      <c r="DH74" s="40"/>
      <c r="DI74" s="40">
        <v>0.32158141211811325</v>
      </c>
      <c r="DJ74" s="40"/>
      <c r="DK74" s="40">
        <v>1.4152475402994962</v>
      </c>
      <c r="DL74" s="40">
        <v>1.6932760822061912</v>
      </c>
      <c r="DM74" s="40"/>
      <c r="DN74" s="40">
        <v>5.17291000883497</v>
      </c>
      <c r="DO74" s="40">
        <v>5.0775646362258957</v>
      </c>
      <c r="DP74" s="40"/>
      <c r="DQ74" s="40">
        <v>16.074879660661765</v>
      </c>
      <c r="DR74" s="40"/>
    </row>
    <row r="75" spans="1:122" ht="10.5" customHeight="1">
      <c r="A75" s="17" t="s">
        <v>59</v>
      </c>
      <c r="B75" s="16" t="s">
        <v>58</v>
      </c>
      <c r="C75" s="17" t="s">
        <v>60</v>
      </c>
      <c r="D75" s="123">
        <v>0.43000000715255698</v>
      </c>
      <c r="E75" s="139">
        <f t="shared" si="10"/>
        <v>430.00000715255698</v>
      </c>
      <c r="F75" s="141">
        <v>920</v>
      </c>
      <c r="G75" s="123">
        <v>64.949996948242202</v>
      </c>
      <c r="H75" s="123">
        <v>0.43000000715255698</v>
      </c>
      <c r="I75" s="123">
        <v>15.829999923706101</v>
      </c>
      <c r="J75" s="123">
        <v>4.0999999046325701</v>
      </c>
      <c r="K75" s="123">
        <v>7.9999998211860698E-2</v>
      </c>
      <c r="L75" s="123">
        <v>0.28999999165535001</v>
      </c>
      <c r="M75" s="123">
        <v>1.12000000476837</v>
      </c>
      <c r="N75" s="123">
        <v>3.6400001049041801</v>
      </c>
      <c r="O75" s="123">
        <v>5.1100001335143999</v>
      </c>
      <c r="P75" s="123">
        <v>0.10000000149011599</v>
      </c>
      <c r="Q75" s="122">
        <f t="shared" si="11"/>
        <v>95.649997018277702</v>
      </c>
      <c r="R75" s="26"/>
      <c r="S75" s="26">
        <f t="shared" si="8"/>
        <v>67.903814922054778</v>
      </c>
      <c r="T75" s="26">
        <f t="shared" si="8"/>
        <v>0.44955569321177141</v>
      </c>
      <c r="U75" s="26">
        <f t="shared" si="8"/>
        <v>16.549922025278427</v>
      </c>
      <c r="V75" s="26">
        <f t="shared" si="8"/>
        <v>4.2864610898514757</v>
      </c>
      <c r="W75" s="26">
        <f t="shared" si="8"/>
        <v>8.3638265243828031E-2</v>
      </c>
      <c r="X75" s="26">
        <f t="shared" si="6"/>
        <v>0.30318870956152155</v>
      </c>
      <c r="Y75" s="26">
        <f t="shared" si="6"/>
        <v>1.1709357445712725</v>
      </c>
      <c r="Z75" s="26">
        <f t="shared" si="6"/>
        <v>3.8055412633296939</v>
      </c>
      <c r="AA75" s="26">
        <f t="shared" si="6"/>
        <v>5.3423944514477437</v>
      </c>
      <c r="AB75" s="26">
        <f t="shared" si="6"/>
        <v>0.10454783544949514</v>
      </c>
      <c r="AC75" s="26">
        <f t="shared" si="12"/>
        <v>100</v>
      </c>
      <c r="AD75" s="42">
        <v>0.76446810167657353</v>
      </c>
      <c r="AE75" s="42">
        <v>7.9313186654544205</v>
      </c>
      <c r="AF75" s="42">
        <v>0.111965549260706</v>
      </c>
      <c r="AG75" s="43"/>
      <c r="AH75" s="16" t="s">
        <v>58</v>
      </c>
      <c r="AI75" s="122">
        <v>38.849998474121101</v>
      </c>
      <c r="AJ75" s="122">
        <v>4.5599999427795401</v>
      </c>
      <c r="AK75" s="122">
        <v>10.6000003814697</v>
      </c>
      <c r="AL75" s="122"/>
      <c r="AM75" s="122">
        <v>22.069999694824201</v>
      </c>
      <c r="AN75" s="122">
        <v>6.6700000762939498</v>
      </c>
      <c r="AO75" s="122">
        <v>10.5299997329712</v>
      </c>
      <c r="AP75" s="122">
        <v>0.34999999403953502</v>
      </c>
      <c r="AQ75" s="122">
        <v>2.6800000667571999</v>
      </c>
      <c r="AR75" s="122">
        <v>0.82999998331070002</v>
      </c>
      <c r="AS75" s="124">
        <v>0</v>
      </c>
      <c r="AT75" s="124">
        <v>0</v>
      </c>
      <c r="AU75" s="124">
        <v>0</v>
      </c>
      <c r="AV75" s="124">
        <f t="shared" si="13"/>
        <v>97.139998346567126</v>
      </c>
      <c r="AW75" s="29"/>
      <c r="AX75" s="42">
        <v>6.078475235657157</v>
      </c>
      <c r="AY75" s="42">
        <v>1.921524764342843</v>
      </c>
      <c r="AZ75" s="42">
        <v>0</v>
      </c>
      <c r="BA75" s="42">
        <v>8</v>
      </c>
      <c r="BB75" s="42">
        <v>3.2969984882009085E-2</v>
      </c>
      <c r="BC75" s="42">
        <v>0.5366791489037398</v>
      </c>
      <c r="BD75" s="42">
        <v>0</v>
      </c>
      <c r="BE75" s="42">
        <v>0.18802759631954302</v>
      </c>
      <c r="BF75" s="42">
        <v>1.5554161728130218</v>
      </c>
      <c r="BG75" s="42">
        <v>2.6869070970816864</v>
      </c>
      <c r="BH75" s="42">
        <v>0</v>
      </c>
      <c r="BI75" s="42">
        <v>5</v>
      </c>
      <c r="BJ75" s="42">
        <v>0</v>
      </c>
      <c r="BK75" s="42">
        <v>1.2881671022435537E-2</v>
      </c>
      <c r="BL75" s="42">
        <v>4.6377829796846647E-2</v>
      </c>
      <c r="BM75" s="42">
        <v>1.7650374510699514</v>
      </c>
      <c r="BN75" s="42">
        <v>0.17570304811076642</v>
      </c>
      <c r="BO75" s="42">
        <v>2</v>
      </c>
      <c r="BP75" s="42">
        <v>0.63722817684374444</v>
      </c>
      <c r="BQ75" s="42">
        <v>0.16564375660083422</v>
      </c>
      <c r="BR75" s="42">
        <v>0.80287193344457863</v>
      </c>
      <c r="BS75" s="24" t="s">
        <v>622</v>
      </c>
      <c r="BT75" s="24" t="s">
        <v>682</v>
      </c>
      <c r="BU75" s="40">
        <v>0.35006409405265076</v>
      </c>
      <c r="BV75" s="42">
        <v>1.8562481183315414</v>
      </c>
      <c r="BW75" s="40">
        <v>0.23404028972087565</v>
      </c>
      <c r="BX75" s="40" t="str">
        <f t="shared" si="14"/>
        <v>Equilibrium</v>
      </c>
      <c r="BY75" s="40"/>
      <c r="BZ75" s="44">
        <v>927.55154252929265</v>
      </c>
      <c r="CA75" s="44">
        <v>315.2182889850987</v>
      </c>
      <c r="CB75" s="5">
        <v>391.5122663812561</v>
      </c>
      <c r="CC75" s="44">
        <v>227.67251317656923</v>
      </c>
      <c r="CD75" s="44">
        <v>304.92380212799873</v>
      </c>
      <c r="CE75" s="44">
        <v>315.15170603044584</v>
      </c>
      <c r="CF75" s="44">
        <v>478.21621666583388</v>
      </c>
      <c r="CG75" s="44">
        <v>87.479192853876611</v>
      </c>
      <c r="CH75" s="40">
        <v>-0.2214590901224667</v>
      </c>
      <c r="CI75" s="44">
        <v>227.67251317656923</v>
      </c>
      <c r="CJ75" s="24">
        <v>317.9728252667133</v>
      </c>
      <c r="CK75" s="44">
        <v>309.59238977891266</v>
      </c>
      <c r="CL75" s="44">
        <v>949.11713977378099</v>
      </c>
      <c r="CM75" s="45">
        <v>-3.1265625340897976</v>
      </c>
      <c r="CN75" s="45">
        <v>63.66385539282971</v>
      </c>
      <c r="CO75" s="45">
        <v>0.40971834586527794</v>
      </c>
      <c r="CP75" s="45">
        <v>16.720098587096658</v>
      </c>
      <c r="CQ75" s="45">
        <v>6.0535503368003463</v>
      </c>
      <c r="CR75" s="45">
        <v>0.74289617945710484</v>
      </c>
      <c r="CS75" s="45">
        <v>1.6055242670296881</v>
      </c>
      <c r="CT75" s="45">
        <v>2.9374128172243461</v>
      </c>
      <c r="CU75" s="45">
        <v>4.0096810369600355</v>
      </c>
      <c r="CV75" s="45">
        <v>96.142736963263161</v>
      </c>
      <c r="CW75" s="24"/>
      <c r="CX75" s="40">
        <v>66.357635826887744</v>
      </c>
      <c r="CY75" s="40">
        <v>64.06259949567675</v>
      </c>
      <c r="CZ75" s="40">
        <v>58.555840999864749</v>
      </c>
      <c r="DA75" s="40">
        <v>68.582397737021523</v>
      </c>
      <c r="DB75" s="40"/>
      <c r="DC75" s="40">
        <v>0.93147164292727402</v>
      </c>
      <c r="DD75" s="40">
        <v>0.34620234378575659</v>
      </c>
      <c r="DE75" s="40"/>
      <c r="DF75" s="40">
        <v>4.4305401721476905</v>
      </c>
      <c r="DG75" s="40">
        <v>3.1890314191039528</v>
      </c>
      <c r="DH75" s="40"/>
      <c r="DI75" s="40">
        <v>0.2615466600862974</v>
      </c>
      <c r="DJ75" s="40"/>
      <c r="DK75" s="40">
        <v>-9.6749452710942485E-3</v>
      </c>
      <c r="DL75" s="40">
        <v>1.4649403867220598</v>
      </c>
      <c r="DM75" s="40"/>
      <c r="DN75" s="40">
        <v>5.7688567163387612</v>
      </c>
      <c r="DO75" s="40">
        <v>5.2446271623986309</v>
      </c>
      <c r="DP75" s="40"/>
      <c r="DQ75" s="40">
        <v>14.980071699047814</v>
      </c>
      <c r="DR75" s="40"/>
    </row>
    <row r="76" spans="1:122" ht="10.5" customHeight="1">
      <c r="A76" s="14" t="s">
        <v>5</v>
      </c>
      <c r="B76" s="12">
        <v>4502</v>
      </c>
      <c r="C76" s="13" t="s">
        <v>3</v>
      </c>
      <c r="D76" s="121">
        <v>1</v>
      </c>
      <c r="E76" s="139">
        <f t="shared" si="10"/>
        <v>1000</v>
      </c>
      <c r="F76" s="140">
        <v>900</v>
      </c>
      <c r="G76" s="121">
        <v>66.599999999999994</v>
      </c>
      <c r="H76" s="121">
        <v>0.2</v>
      </c>
      <c r="I76" s="121">
        <v>19</v>
      </c>
      <c r="J76" s="121">
        <v>2.6</v>
      </c>
      <c r="K76" s="121"/>
      <c r="L76" s="121">
        <v>1</v>
      </c>
      <c r="M76" s="121">
        <v>5.6</v>
      </c>
      <c r="N76" s="121">
        <v>4.0999999999999996</v>
      </c>
      <c r="O76" s="121">
        <v>1.4</v>
      </c>
      <c r="P76" s="121"/>
      <c r="Q76" s="122">
        <f t="shared" si="11"/>
        <v>100.49999999999999</v>
      </c>
      <c r="R76" s="26"/>
      <c r="S76" s="26">
        <f t="shared" si="8"/>
        <v>66.268656716417922</v>
      </c>
      <c r="T76" s="26">
        <f t="shared" si="8"/>
        <v>0.19900497512437815</v>
      </c>
      <c r="U76" s="26">
        <f t="shared" si="8"/>
        <v>18.905472636815922</v>
      </c>
      <c r="V76" s="26">
        <f t="shared" si="8"/>
        <v>2.5870646766169161</v>
      </c>
      <c r="W76" s="26">
        <f t="shared" si="8"/>
        <v>0</v>
      </c>
      <c r="X76" s="26">
        <f t="shared" si="6"/>
        <v>0.99502487562189068</v>
      </c>
      <c r="Y76" s="26">
        <f t="shared" si="6"/>
        <v>5.5721393034825875</v>
      </c>
      <c r="Z76" s="26">
        <f t="shared" si="6"/>
        <v>4.0796019900497509</v>
      </c>
      <c r="AA76" s="26">
        <f t="shared" si="6"/>
        <v>1.3930348258706469</v>
      </c>
      <c r="AB76" s="26">
        <f t="shared" si="6"/>
        <v>0</v>
      </c>
      <c r="AC76" s="26">
        <f t="shared" si="12"/>
        <v>100.00000000000001</v>
      </c>
      <c r="AD76" s="42">
        <v>0.70326661546323532</v>
      </c>
      <c r="AE76" s="42">
        <v>1.4585888392136341</v>
      </c>
      <c r="AF76" s="42">
        <v>0.40673738693121392</v>
      </c>
      <c r="AG76" s="43"/>
      <c r="AH76" s="12">
        <v>4502</v>
      </c>
      <c r="AI76" s="122">
        <v>44</v>
      </c>
      <c r="AJ76" s="122">
        <v>2.2000000000000002</v>
      </c>
      <c r="AK76" s="122">
        <v>14.7</v>
      </c>
      <c r="AL76" s="122"/>
      <c r="AM76" s="122">
        <v>12.2</v>
      </c>
      <c r="AN76" s="122">
        <v>12.6</v>
      </c>
      <c r="AO76" s="122">
        <v>11.2</v>
      </c>
      <c r="AP76" s="122"/>
      <c r="AQ76" s="122">
        <v>2.6</v>
      </c>
      <c r="AR76" s="122">
        <v>0.5</v>
      </c>
      <c r="AS76" s="122">
        <v>0</v>
      </c>
      <c r="AT76" s="122">
        <v>0</v>
      </c>
      <c r="AU76" s="122">
        <v>0</v>
      </c>
      <c r="AV76" s="122">
        <f t="shared" si="13"/>
        <v>100</v>
      </c>
      <c r="AW76" s="26"/>
      <c r="AX76" s="42">
        <v>6.1847971151795536</v>
      </c>
      <c r="AY76" s="42">
        <v>1.8152028848204464</v>
      </c>
      <c r="AZ76" s="42">
        <v>0</v>
      </c>
      <c r="BA76" s="42">
        <v>8</v>
      </c>
      <c r="BB76" s="42">
        <v>0.61988756535962963</v>
      </c>
      <c r="BC76" s="42">
        <v>0.2326171345185849</v>
      </c>
      <c r="BD76" s="42">
        <v>0</v>
      </c>
      <c r="BE76" s="42">
        <v>0.70590214445292077</v>
      </c>
      <c r="BF76" s="42">
        <v>2.6397357381248971</v>
      </c>
      <c r="BG76" s="42">
        <v>0.72825325463338442</v>
      </c>
      <c r="BH76" s="42">
        <v>0</v>
      </c>
      <c r="BI76" s="42">
        <v>4.9263958370894168</v>
      </c>
      <c r="BJ76" s="42">
        <v>0</v>
      </c>
      <c r="BK76" s="42">
        <v>0</v>
      </c>
      <c r="BL76" s="42">
        <v>0</v>
      </c>
      <c r="BM76" s="42">
        <v>1.6866024346776762</v>
      </c>
      <c r="BN76" s="42">
        <v>0.31339756532232377</v>
      </c>
      <c r="BO76" s="42">
        <v>2</v>
      </c>
      <c r="BP76" s="42">
        <v>0.3951377213862004</v>
      </c>
      <c r="BQ76" s="42">
        <v>8.9647075728010658E-2</v>
      </c>
      <c r="BR76" s="42">
        <v>0.48478479711421107</v>
      </c>
      <c r="BS76" s="24" t="s">
        <v>622</v>
      </c>
      <c r="BT76" s="24" t="s">
        <v>332</v>
      </c>
      <c r="BU76" s="40">
        <v>0.64796423105501499</v>
      </c>
      <c r="BV76" s="42">
        <v>0.54318631985367327</v>
      </c>
      <c r="BW76" s="40">
        <v>0.37240537240537241</v>
      </c>
      <c r="BX76" s="40" t="str">
        <f t="shared" si="14"/>
        <v>Equilibrium</v>
      </c>
      <c r="BY76" s="40"/>
      <c r="BZ76" s="44">
        <v>966.87218464470084</v>
      </c>
      <c r="CA76" s="44">
        <v>650.02895747666889</v>
      </c>
      <c r="CB76" s="5">
        <v>621.26174514789625</v>
      </c>
      <c r="CC76" s="44">
        <v>552.3325411003749</v>
      </c>
      <c r="CD76" s="44">
        <v>453.83536633046299</v>
      </c>
      <c r="CE76" s="44">
        <v>936.80098915983649</v>
      </c>
      <c r="CF76" s="44">
        <v>1551.6988762043954</v>
      </c>
      <c r="CG76" s="44">
        <v>384.46844805946159</v>
      </c>
      <c r="CH76" s="40">
        <v>-1.4976572086134183</v>
      </c>
      <c r="CI76" s="44">
        <v>936.80098915983649</v>
      </c>
      <c r="CJ76" s="24">
        <v>501.0097208189697</v>
      </c>
      <c r="CK76" s="44">
        <v>779.03136715386631</v>
      </c>
      <c r="CL76" s="44">
        <v>923.92651619516641</v>
      </c>
      <c r="CM76" s="45">
        <v>1.4738992558596555</v>
      </c>
      <c r="CN76" s="45">
        <v>61.61164886638042</v>
      </c>
      <c r="CO76" s="45">
        <v>0.41706069265583917</v>
      </c>
      <c r="CP76" s="45">
        <v>18.391505458033745</v>
      </c>
      <c r="CQ76" s="45">
        <v>4.4574640533940197</v>
      </c>
      <c r="CR76" s="45">
        <v>1.4871989845813005</v>
      </c>
      <c r="CS76" s="45">
        <v>5.7926153081090579</v>
      </c>
      <c r="CT76" s="45">
        <v>1.536099733454273</v>
      </c>
      <c r="CU76" s="45">
        <v>9.9258286307385557</v>
      </c>
      <c r="CV76" s="45">
        <v>103.61942172734722</v>
      </c>
      <c r="CW76" s="24"/>
      <c r="CX76" s="40">
        <v>65.413998781209003</v>
      </c>
      <c r="CY76" s="40">
        <v>63.904814872223426</v>
      </c>
      <c r="CZ76" s="40">
        <v>53.589291133310788</v>
      </c>
      <c r="DA76" s="40">
        <v>63.727805592723854</v>
      </c>
      <c r="DB76" s="40"/>
      <c r="DC76" s="40">
        <v>1.4358233086964864</v>
      </c>
      <c r="DD76" s="40">
        <v>0.54677399288068529</v>
      </c>
      <c r="DE76" s="40"/>
      <c r="DF76" s="40">
        <v>3.7516058354983626</v>
      </c>
      <c r="DG76" s="40">
        <v>4.2061076988897623</v>
      </c>
      <c r="DH76" s="40"/>
      <c r="DI76" s="40">
        <v>1.4360355223392736</v>
      </c>
      <c r="DJ76" s="40"/>
      <c r="DK76" s="40">
        <v>4.3945420020303141</v>
      </c>
      <c r="DL76" s="40">
        <v>5.8477381808842699</v>
      </c>
      <c r="DM76" s="40"/>
      <c r="DN76" s="40">
        <v>1.0437623984045641</v>
      </c>
      <c r="DO76" s="40">
        <v>1.862654767581847</v>
      </c>
      <c r="DP76" s="40"/>
      <c r="DQ76" s="40">
        <v>18.952519877514522</v>
      </c>
      <c r="DR76" s="40"/>
    </row>
    <row r="77" spans="1:122" ht="10.5" customHeight="1">
      <c r="A77" s="17" t="s">
        <v>227</v>
      </c>
      <c r="B77" s="16" t="s">
        <v>164</v>
      </c>
      <c r="C77" s="17" t="s">
        <v>165</v>
      </c>
      <c r="D77" s="123">
        <v>0.39879998564720198</v>
      </c>
      <c r="E77" s="139">
        <f t="shared" si="10"/>
        <v>398.79998564720199</v>
      </c>
      <c r="F77" s="141">
        <v>949</v>
      </c>
      <c r="G77" s="123">
        <v>61.700000762939403</v>
      </c>
      <c r="H77" s="123">
        <v>0.62999999523162797</v>
      </c>
      <c r="I77" s="123">
        <v>17.600000381469702</v>
      </c>
      <c r="J77" s="123">
        <v>7.3000001907348597</v>
      </c>
      <c r="K77" s="123">
        <v>0.20000000298023199</v>
      </c>
      <c r="L77" s="123">
        <v>1.8500000238418599</v>
      </c>
      <c r="M77" s="123">
        <v>6.4000000953674299</v>
      </c>
      <c r="N77" s="123">
        <v>3.1300001144409202</v>
      </c>
      <c r="O77" s="123">
        <v>1.21000003814697</v>
      </c>
      <c r="P77" s="123"/>
      <c r="Q77" s="122">
        <f t="shared" si="11"/>
        <v>100.02000160515301</v>
      </c>
      <c r="R77" s="26"/>
      <c r="S77" s="26">
        <f t="shared" si="8"/>
        <v>61.687662240309969</v>
      </c>
      <c r="T77" s="26">
        <f t="shared" si="8"/>
        <v>0.62987401031912249</v>
      </c>
      <c r="U77" s="26">
        <f t="shared" si="8"/>
        <v>17.596480802858689</v>
      </c>
      <c r="V77" s="26">
        <f t="shared" si="8"/>
        <v>7.2985403655090169</v>
      </c>
      <c r="W77" s="26">
        <f t="shared" si="8"/>
        <v>0.1999600077690141</v>
      </c>
      <c r="X77" s="26">
        <f t="shared" si="6"/>
        <v>1.8496300681388393</v>
      </c>
      <c r="Y77" s="26">
        <f t="shared" si="6"/>
        <v>6.3987202486084565</v>
      </c>
      <c r="Z77" s="26">
        <f t="shared" si="6"/>
        <v>3.1293741893718017</v>
      </c>
      <c r="AA77" s="26">
        <f t="shared" si="6"/>
        <v>1.2097580671150789</v>
      </c>
      <c r="AB77" s="26">
        <f t="shared" si="6"/>
        <v>0</v>
      </c>
      <c r="AC77" s="26">
        <f t="shared" si="12"/>
        <v>99.999999999999972</v>
      </c>
      <c r="AD77" s="42">
        <v>0.65131624893099627</v>
      </c>
      <c r="AE77" s="42">
        <v>2.2136587665781988</v>
      </c>
      <c r="AF77" s="42">
        <v>0.31117180529554733</v>
      </c>
      <c r="AG77" s="43"/>
      <c r="AH77" s="16" t="s">
        <v>164</v>
      </c>
      <c r="AI77" s="122">
        <v>41.900001525878899</v>
      </c>
      <c r="AJ77" s="122">
        <v>1.75</v>
      </c>
      <c r="AK77" s="122">
        <v>12.8999996185303</v>
      </c>
      <c r="AL77" s="122"/>
      <c r="AM77" s="122">
        <v>12.199999809265099</v>
      </c>
      <c r="AN77" s="122">
        <v>13.3999996185303</v>
      </c>
      <c r="AO77" s="122">
        <v>11.5</v>
      </c>
      <c r="AP77" s="122">
        <v>0.21999999880790699</v>
      </c>
      <c r="AQ77" s="122">
        <v>2.1500000953674299</v>
      </c>
      <c r="AR77" s="122">
        <v>0.33000001311302202</v>
      </c>
      <c r="AS77" s="122">
        <v>0</v>
      </c>
      <c r="AT77" s="122">
        <v>0</v>
      </c>
      <c r="AU77" s="122">
        <v>0</v>
      </c>
      <c r="AV77" s="122">
        <f t="shared" si="13"/>
        <v>96.350000679492965</v>
      </c>
      <c r="AW77" s="26"/>
      <c r="AX77" s="42">
        <v>6.1328269338478956</v>
      </c>
      <c r="AY77" s="42">
        <v>1.8671730661521044</v>
      </c>
      <c r="AZ77" s="42">
        <v>0</v>
      </c>
      <c r="BA77" s="42">
        <v>8</v>
      </c>
      <c r="BB77" s="42">
        <v>0.35798747226200334</v>
      </c>
      <c r="BC77" s="42">
        <v>0.19267748048298888</v>
      </c>
      <c r="BD77" s="42">
        <v>0</v>
      </c>
      <c r="BE77" s="42">
        <v>0.85636738040326321</v>
      </c>
      <c r="BF77" s="42">
        <v>2.9232676618530418</v>
      </c>
      <c r="BG77" s="42">
        <v>0.63701180772991428</v>
      </c>
      <c r="BH77" s="42">
        <v>2.7271441155209575E-2</v>
      </c>
      <c r="BI77" s="42">
        <v>4.9945832438864217</v>
      </c>
      <c r="BJ77" s="42">
        <v>0</v>
      </c>
      <c r="BK77" s="42">
        <v>0</v>
      </c>
      <c r="BL77" s="42">
        <v>0</v>
      </c>
      <c r="BM77" s="42">
        <v>1.8032935521808411</v>
      </c>
      <c r="BN77" s="42">
        <v>0.19670644781915891</v>
      </c>
      <c r="BO77" s="42">
        <v>2</v>
      </c>
      <c r="BP77" s="42">
        <v>0.41339282091753882</v>
      </c>
      <c r="BQ77" s="42">
        <v>6.1610391649636595E-2</v>
      </c>
      <c r="BR77" s="42">
        <v>0.47500321256717543</v>
      </c>
      <c r="BS77" s="24" t="s">
        <v>622</v>
      </c>
      <c r="BT77" s="24" t="s">
        <v>332</v>
      </c>
      <c r="BU77" s="40">
        <v>0.66187489313576497</v>
      </c>
      <c r="BV77" s="42">
        <v>0.51075729238755629</v>
      </c>
      <c r="BW77" s="40">
        <v>0.23072991198958284</v>
      </c>
      <c r="BX77" s="40" t="str">
        <f t="shared" si="14"/>
        <v>Equilibrium</v>
      </c>
      <c r="BY77" s="40"/>
      <c r="BZ77" s="44">
        <v>967.31149836506029</v>
      </c>
      <c r="CA77" s="44">
        <v>471.78315988615367</v>
      </c>
      <c r="CB77" s="5">
        <v>458.27951528147349</v>
      </c>
      <c r="CC77" s="44">
        <v>432.17890626161687</v>
      </c>
      <c r="CD77" s="44">
        <v>430.55255726662386</v>
      </c>
      <c r="CE77" s="44">
        <v>428.9037593544648</v>
      </c>
      <c r="CF77" s="44">
        <v>804.01140151522713</v>
      </c>
      <c r="CG77" s="44">
        <v>-3.2751469071520773</v>
      </c>
      <c r="CH77" s="40">
        <v>-0.7544126994666267</v>
      </c>
      <c r="CI77" s="44">
        <v>430.55255726662386</v>
      </c>
      <c r="CJ77" s="24">
        <v>361.39899745040134</v>
      </c>
      <c r="CK77" s="44">
        <v>444.41603627404868</v>
      </c>
      <c r="CL77" s="44">
        <v>924.08826617692876</v>
      </c>
      <c r="CM77" s="45">
        <v>1.5846502336325319</v>
      </c>
      <c r="CN77" s="45">
        <v>62.950618785924924</v>
      </c>
      <c r="CO77" s="45">
        <v>0.57835828247006316</v>
      </c>
      <c r="CP77" s="45">
        <v>17.862466735878563</v>
      </c>
      <c r="CQ77" s="45">
        <v>4.8354646854214751</v>
      </c>
      <c r="CR77" s="45">
        <v>1.7267423804790736</v>
      </c>
      <c r="CS77" s="45">
        <v>6.1560065478419634</v>
      </c>
      <c r="CT77" s="45">
        <v>1.3256702424948474</v>
      </c>
      <c r="CU77" s="45">
        <v>8.115149430292691</v>
      </c>
      <c r="CV77" s="45">
        <v>103.5504770908036</v>
      </c>
      <c r="CW77" s="24"/>
      <c r="CX77" s="40">
        <v>64.189114037889439</v>
      </c>
      <c r="CY77" s="40">
        <v>63.815004468586224</v>
      </c>
      <c r="CZ77" s="40">
        <v>50.150138970849618</v>
      </c>
      <c r="DA77" s="40">
        <v>60.285276500783802</v>
      </c>
      <c r="DB77" s="40"/>
      <c r="DC77" s="40">
        <v>1.4432042179462434</v>
      </c>
      <c r="DD77" s="40">
        <v>0.51281206596693718</v>
      </c>
      <c r="DE77" s="40"/>
      <c r="DF77" s="40">
        <v>4.0302883677361683</v>
      </c>
      <c r="DG77" s="40">
        <v>4.4527059402284559</v>
      </c>
      <c r="DH77" s="40"/>
      <c r="DI77" s="40">
        <v>1.7878851934197768</v>
      </c>
      <c r="DJ77" s="40"/>
      <c r="DK77" s="40">
        <v>5.7088166369749738</v>
      </c>
      <c r="DL77" s="40">
        <v>5.3305413679912572</v>
      </c>
      <c r="DM77" s="40"/>
      <c r="DN77" s="40">
        <v>1.4583458734443182</v>
      </c>
      <c r="DO77" s="40">
        <v>1.9934003586374143</v>
      </c>
      <c r="DP77" s="40"/>
      <c r="DQ77" s="40">
        <v>17.995932803607761</v>
      </c>
      <c r="DR77" s="40"/>
    </row>
    <row r="78" spans="1:122" ht="10.5" customHeight="1">
      <c r="A78" s="17" t="s">
        <v>227</v>
      </c>
      <c r="B78" s="16" t="s">
        <v>162</v>
      </c>
      <c r="C78" s="17" t="s">
        <v>163</v>
      </c>
      <c r="D78" s="123">
        <v>0.39879998564720198</v>
      </c>
      <c r="E78" s="139">
        <f t="shared" si="10"/>
        <v>398.79998564720199</v>
      </c>
      <c r="F78" s="141">
        <v>949</v>
      </c>
      <c r="G78" s="123">
        <v>62.099998474121101</v>
      </c>
      <c r="H78" s="123">
        <v>0.57999998331070002</v>
      </c>
      <c r="I78" s="123">
        <v>17.600000381469702</v>
      </c>
      <c r="J78" s="123">
        <v>7.1199998855590803</v>
      </c>
      <c r="K78" s="123">
        <v>0.20000000298023199</v>
      </c>
      <c r="L78" s="123">
        <v>1.6399999856948899</v>
      </c>
      <c r="M78" s="123">
        <v>5.75</v>
      </c>
      <c r="N78" s="123">
        <v>3.4800000190734899</v>
      </c>
      <c r="O78" s="123">
        <v>1.5299999713897701</v>
      </c>
      <c r="P78" s="123"/>
      <c r="Q78" s="122">
        <f t="shared" si="11"/>
        <v>99.999998703598962</v>
      </c>
      <c r="R78" s="26"/>
      <c r="S78" s="26">
        <f t="shared" si="8"/>
        <v>62.099999279186136</v>
      </c>
      <c r="T78" s="26">
        <f t="shared" si="8"/>
        <v>0.5799999908298259</v>
      </c>
      <c r="U78" s="26">
        <f t="shared" si="8"/>
        <v>17.600000609636293</v>
      </c>
      <c r="V78" s="26">
        <f t="shared" si="8"/>
        <v>7.1199999778628342</v>
      </c>
      <c r="W78" s="26">
        <f t="shared" si="8"/>
        <v>0.20000000557303413</v>
      </c>
      <c r="X78" s="26">
        <f t="shared" si="6"/>
        <v>1.6400000069558669</v>
      </c>
      <c r="Y78" s="26">
        <f t="shared" si="6"/>
        <v>5.7500000745430606</v>
      </c>
      <c r="Z78" s="26">
        <f t="shared" si="6"/>
        <v>3.4800000641882467</v>
      </c>
      <c r="AA78" s="26">
        <f t="shared" si="6"/>
        <v>1.529999991224706</v>
      </c>
      <c r="AB78" s="26">
        <f t="shared" si="6"/>
        <v>0</v>
      </c>
      <c r="AC78" s="26">
        <f t="shared" si="12"/>
        <v>100</v>
      </c>
      <c r="AD78" s="42">
        <v>0.66348486297189946</v>
      </c>
      <c r="AE78" s="42">
        <v>2.435542321497338</v>
      </c>
      <c r="AF78" s="42">
        <v>0.29107485992609239</v>
      </c>
      <c r="AG78" s="43"/>
      <c r="AH78" s="16" t="s">
        <v>162</v>
      </c>
      <c r="AI78" s="122">
        <v>42</v>
      </c>
      <c r="AJ78" s="122">
        <v>2.6500000953674299</v>
      </c>
      <c r="AK78" s="122">
        <v>12.199999809265099</v>
      </c>
      <c r="AL78" s="122"/>
      <c r="AM78" s="122">
        <v>15</v>
      </c>
      <c r="AN78" s="122">
        <v>12.199999809265099</v>
      </c>
      <c r="AO78" s="122">
        <v>10.699999809265099</v>
      </c>
      <c r="AP78" s="122">
        <v>0.31000000238418601</v>
      </c>
      <c r="AQ78" s="122">
        <v>2.3099999427795401</v>
      </c>
      <c r="AR78" s="122">
        <v>0.37000000476837203</v>
      </c>
      <c r="AS78" s="122">
        <v>0</v>
      </c>
      <c r="AT78" s="122">
        <v>0</v>
      </c>
      <c r="AU78" s="122">
        <v>0</v>
      </c>
      <c r="AV78" s="122">
        <f t="shared" si="13"/>
        <v>97.739999473094826</v>
      </c>
      <c r="AW78" s="26"/>
      <c r="AX78" s="42">
        <v>6.1288192925714418</v>
      </c>
      <c r="AY78" s="42">
        <v>1.8711807074285582</v>
      </c>
      <c r="AZ78" s="42">
        <v>0</v>
      </c>
      <c r="BA78" s="42">
        <v>8</v>
      </c>
      <c r="BB78" s="42">
        <v>0.22685237236273803</v>
      </c>
      <c r="BC78" s="42">
        <v>0.29088388045008506</v>
      </c>
      <c r="BD78" s="42">
        <v>0</v>
      </c>
      <c r="BE78" s="42">
        <v>0.91463771676942685</v>
      </c>
      <c r="BF78" s="42">
        <v>2.6534106977823901</v>
      </c>
      <c r="BG78" s="42">
        <v>0.9142153326353597</v>
      </c>
      <c r="BH78" s="42">
        <v>0</v>
      </c>
      <c r="BI78" s="42">
        <v>5</v>
      </c>
      <c r="BJ78" s="42">
        <v>0</v>
      </c>
      <c r="BK78" s="42">
        <v>1.7002789125666329E-3</v>
      </c>
      <c r="BL78" s="42">
        <v>3.8311394752838845E-2</v>
      </c>
      <c r="BM78" s="42">
        <v>1.6727583829703336</v>
      </c>
      <c r="BN78" s="42">
        <v>0.28722994336426089</v>
      </c>
      <c r="BO78" s="42">
        <v>2</v>
      </c>
      <c r="BP78" s="42">
        <v>0.3662839877644718</v>
      </c>
      <c r="BQ78" s="42">
        <v>6.8868812996009304E-2</v>
      </c>
      <c r="BR78" s="42">
        <v>0.43515280076048113</v>
      </c>
      <c r="BS78" s="24" t="s">
        <v>622</v>
      </c>
      <c r="BT78" s="24" t="s">
        <v>332</v>
      </c>
      <c r="BU78" s="40">
        <v>0.59175557215395169</v>
      </c>
      <c r="BV78" s="42">
        <v>0.68974883134484133</v>
      </c>
      <c r="BW78" s="40">
        <v>0.28320133272034181</v>
      </c>
      <c r="BX78" s="40" t="str">
        <f t="shared" si="14"/>
        <v>Equilibrium</v>
      </c>
      <c r="BY78" s="40"/>
      <c r="BZ78" s="44">
        <v>941.13177819947964</v>
      </c>
      <c r="CA78" s="44">
        <v>388.82506793462039</v>
      </c>
      <c r="CB78" s="5">
        <v>510.58568513148873</v>
      </c>
      <c r="CC78" s="44">
        <v>378.83077906750253</v>
      </c>
      <c r="CD78" s="44">
        <v>410.43732039155213</v>
      </c>
      <c r="CE78" s="44">
        <v>403.80441949045087</v>
      </c>
      <c r="CF78" s="44">
        <v>564.74805248006987</v>
      </c>
      <c r="CG78" s="44">
        <v>24.973640422948336</v>
      </c>
      <c r="CH78" s="40">
        <v>-0.10607889904832127</v>
      </c>
      <c r="CI78" s="44">
        <v>410.43732039155213</v>
      </c>
      <c r="CJ78" s="24">
        <v>421.45928591446409</v>
      </c>
      <c r="CK78" s="44">
        <v>460.51150276152043</v>
      </c>
      <c r="CL78" s="44">
        <v>961.32490116292195</v>
      </c>
      <c r="CM78" s="45">
        <v>0.15442200261337902</v>
      </c>
      <c r="CN78" s="45">
        <v>62.833287327414908</v>
      </c>
      <c r="CO78" s="45">
        <v>0.49220578026150352</v>
      </c>
      <c r="CP78" s="45">
        <v>17.48820399290712</v>
      </c>
      <c r="CQ78" s="45">
        <v>5.4813053039772495</v>
      </c>
      <c r="CR78" s="45">
        <v>1.4922547161475122</v>
      </c>
      <c r="CS78" s="45">
        <v>4.4633047863492008</v>
      </c>
      <c r="CT78" s="45">
        <v>1.5114045262964575</v>
      </c>
      <c r="CU78" s="45">
        <v>6.0338569370445887</v>
      </c>
      <c r="CV78" s="45">
        <v>99.795823370398537</v>
      </c>
      <c r="CW78" s="24"/>
      <c r="CX78" s="40">
        <v>64.429550194037319</v>
      </c>
      <c r="CY78" s="40">
        <v>64.660895795778231</v>
      </c>
      <c r="CZ78" s="40">
        <v>51.990377984283228</v>
      </c>
      <c r="DA78" s="40">
        <v>62.106869194460025</v>
      </c>
      <c r="DB78" s="40"/>
      <c r="DC78" s="40">
        <v>1.6283513746970684</v>
      </c>
      <c r="DD78" s="40">
        <v>0.55341157935686858</v>
      </c>
      <c r="DE78" s="40"/>
      <c r="DF78" s="40">
        <v>4.7197658146855899</v>
      </c>
      <c r="DG78" s="40">
        <v>4.8419392454632302</v>
      </c>
      <c r="DH78" s="40"/>
      <c r="DI78" s="40">
        <v>1.1205073943468695</v>
      </c>
      <c r="DJ78" s="40"/>
      <c r="DK78" s="40">
        <v>4.9926532639797596</v>
      </c>
      <c r="DL78" s="40">
        <v>3.7520695764478966</v>
      </c>
      <c r="DM78" s="40"/>
      <c r="DN78" s="40">
        <v>2.334156218485528</v>
      </c>
      <c r="DO78" s="40">
        <v>2.5104521197627276</v>
      </c>
      <c r="DP78" s="40"/>
      <c r="DQ78" s="40">
        <v>17.328381313221101</v>
      </c>
      <c r="DR78" s="40"/>
    </row>
    <row r="79" spans="1:122" ht="10.5" customHeight="1">
      <c r="A79" s="17" t="s">
        <v>227</v>
      </c>
      <c r="B79" s="16" t="s">
        <v>160</v>
      </c>
      <c r="C79" s="17" t="s">
        <v>161</v>
      </c>
      <c r="D79" s="123">
        <v>0.42699998617172202</v>
      </c>
      <c r="E79" s="139">
        <f t="shared" si="10"/>
        <v>426.99998617172201</v>
      </c>
      <c r="F79" s="141">
        <v>1000</v>
      </c>
      <c r="G79" s="123">
        <v>56.400001525878899</v>
      </c>
      <c r="H79" s="123">
        <v>0.85000002384185802</v>
      </c>
      <c r="I79" s="123">
        <v>18.700000762939499</v>
      </c>
      <c r="J79" s="123">
        <v>8.3599996566772496</v>
      </c>
      <c r="K79" s="123">
        <v>3.9999999105930301E-2</v>
      </c>
      <c r="L79" s="123">
        <v>3.5199999809265101</v>
      </c>
      <c r="M79" s="123">
        <v>7.4400000572204599</v>
      </c>
      <c r="N79" s="123">
        <v>3.7400000095367401</v>
      </c>
      <c r="O79" s="123">
        <v>0.93999999761581399</v>
      </c>
      <c r="P79" s="123"/>
      <c r="Q79" s="122">
        <f t="shared" si="11"/>
        <v>99.990002013742966</v>
      </c>
      <c r="R79" s="26"/>
      <c r="S79" s="26">
        <f t="shared" si="8"/>
        <v>56.405640954109678</v>
      </c>
      <c r="T79" s="26">
        <f t="shared" si="8"/>
        <v>0.85008501522485325</v>
      </c>
      <c r="U79" s="26">
        <f t="shared" si="8"/>
        <v>18.701870573389236</v>
      </c>
      <c r="V79" s="26">
        <f t="shared" si="8"/>
        <v>8.360835571868698</v>
      </c>
      <c r="W79" s="26">
        <f t="shared" si="8"/>
        <v>4.0003998700222615E-2</v>
      </c>
      <c r="X79" s="26">
        <f t="shared" si="6"/>
        <v>3.5203519452301935</v>
      </c>
      <c r="Y79" s="26">
        <f t="shared" si="6"/>
        <v>7.4407439817811794</v>
      </c>
      <c r="Z79" s="26">
        <f t="shared" si="6"/>
        <v>3.7403739716123834</v>
      </c>
      <c r="AA79" s="26">
        <f t="shared" si="6"/>
        <v>0.94009398808354572</v>
      </c>
      <c r="AB79" s="26">
        <f t="shared" si="6"/>
        <v>0</v>
      </c>
      <c r="AC79" s="26">
        <f t="shared" si="12"/>
        <v>100</v>
      </c>
      <c r="AD79" s="42">
        <v>0.6017280666074909</v>
      </c>
      <c r="AE79" s="42">
        <v>1.3323647575538293</v>
      </c>
      <c r="AF79" s="42">
        <v>0.42874940412356177</v>
      </c>
      <c r="AG79" s="43"/>
      <c r="AH79" s="16" t="s">
        <v>160</v>
      </c>
      <c r="AI79" s="122">
        <v>42.799999237060597</v>
      </c>
      <c r="AJ79" s="122">
        <v>2.3199999332428001</v>
      </c>
      <c r="AK79" s="122">
        <v>13.1000003814697</v>
      </c>
      <c r="AL79" s="122"/>
      <c r="AM79" s="122">
        <v>11.5</v>
      </c>
      <c r="AN79" s="122">
        <v>13.6000003814697</v>
      </c>
      <c r="AO79" s="122">
        <v>10.800000190734901</v>
      </c>
      <c r="AP79" s="122">
        <v>0.18000000715255701</v>
      </c>
      <c r="AQ79" s="122">
        <v>2.3299999237060498</v>
      </c>
      <c r="AR79" s="122">
        <v>0.37999999523162797</v>
      </c>
      <c r="AS79" s="122">
        <v>0</v>
      </c>
      <c r="AT79" s="122">
        <v>0</v>
      </c>
      <c r="AU79" s="122">
        <v>0</v>
      </c>
      <c r="AV79" s="122">
        <f t="shared" si="13"/>
        <v>97.010000050067944</v>
      </c>
      <c r="AW79" s="26"/>
      <c r="AX79" s="42">
        <v>6.2018482361174785</v>
      </c>
      <c r="AY79" s="42">
        <v>1.7981517638825215</v>
      </c>
      <c r="AZ79" s="42">
        <v>0</v>
      </c>
      <c r="BA79" s="42">
        <v>8</v>
      </c>
      <c r="BB79" s="42">
        <v>0.43888779007130863</v>
      </c>
      <c r="BC79" s="42">
        <v>0.25287831278261724</v>
      </c>
      <c r="BD79" s="42">
        <v>0</v>
      </c>
      <c r="BE79" s="42">
        <v>0.68624846777447601</v>
      </c>
      <c r="BF79" s="42">
        <v>2.9371993244075347</v>
      </c>
      <c r="BG79" s="42">
        <v>0.68478610496406311</v>
      </c>
      <c r="BH79" s="42">
        <v>0</v>
      </c>
      <c r="BI79" s="42">
        <v>5</v>
      </c>
      <c r="BJ79" s="42">
        <v>0</v>
      </c>
      <c r="BK79" s="42">
        <v>2.2567597349006041E-2</v>
      </c>
      <c r="BL79" s="42">
        <v>2.2089639864581435E-2</v>
      </c>
      <c r="BM79" s="42">
        <v>1.6765752682593988</v>
      </c>
      <c r="BN79" s="42">
        <v>0.27876749452701377</v>
      </c>
      <c r="BO79" s="42">
        <v>2</v>
      </c>
      <c r="BP79" s="42">
        <v>0.37579125861757534</v>
      </c>
      <c r="BQ79" s="42">
        <v>7.0235116380940682E-2</v>
      </c>
      <c r="BR79" s="42">
        <v>0.44602637499851605</v>
      </c>
      <c r="BS79" s="24" t="s">
        <v>622</v>
      </c>
      <c r="BT79" s="24" t="s">
        <v>332</v>
      </c>
      <c r="BU79" s="40">
        <v>0.67821148767521089</v>
      </c>
      <c r="BV79" s="42">
        <v>0.47437135691360893</v>
      </c>
      <c r="BW79" s="40">
        <v>0.35603715440847938</v>
      </c>
      <c r="BX79" s="40" t="str">
        <f t="shared" si="14"/>
        <v>Equilibrium</v>
      </c>
      <c r="BY79" s="40"/>
      <c r="BZ79" s="44">
        <v>956.634298159933</v>
      </c>
      <c r="CA79" s="44">
        <v>474.02187304563665</v>
      </c>
      <c r="CB79" s="5">
        <v>579.17381289156185</v>
      </c>
      <c r="CC79" s="44">
        <v>476.39139417426105</v>
      </c>
      <c r="CD79" s="44">
        <v>447.35677830053595</v>
      </c>
      <c r="CE79" s="44">
        <v>649.38627413229744</v>
      </c>
      <c r="CF79" s="44">
        <v>873.85014407772496</v>
      </c>
      <c r="CG79" s="44">
        <v>172.99487995803639</v>
      </c>
      <c r="CH79" s="40">
        <v>-0.50878738752875052</v>
      </c>
      <c r="CI79" s="44">
        <v>447.35677830053595</v>
      </c>
      <c r="CJ79" s="24">
        <v>492.01483640533246</v>
      </c>
      <c r="CK79" s="44">
        <v>513.26529559604887</v>
      </c>
      <c r="CL79" s="44">
        <v>954.84976388444602</v>
      </c>
      <c r="CM79" s="45">
        <v>1.4605540922491702</v>
      </c>
      <c r="CN79" s="45">
        <v>61.763232159995624</v>
      </c>
      <c r="CO79" s="45">
        <v>0.68485820571799227</v>
      </c>
      <c r="CP79" s="45">
        <v>17.948875162968601</v>
      </c>
      <c r="CQ79" s="45">
        <v>4.9927350810951694</v>
      </c>
      <c r="CR79" s="45">
        <v>1.7424799960750654</v>
      </c>
      <c r="CS79" s="45">
        <v>6.1375014877233411</v>
      </c>
      <c r="CT79" s="45">
        <v>1.525693633214092</v>
      </c>
      <c r="CU79" s="45">
        <v>6.7601663963042489</v>
      </c>
      <c r="CV79" s="45">
        <v>101.55554212309411</v>
      </c>
      <c r="CW79" s="24"/>
      <c r="CX79" s="40">
        <v>63.08497978616397</v>
      </c>
      <c r="CY79" s="40">
        <v>62.015647527289531</v>
      </c>
      <c r="CZ79" s="40">
        <v>51.896170864538469</v>
      </c>
      <c r="DA79" s="40">
        <v>62.06035520249722</v>
      </c>
      <c r="DB79" s="40"/>
      <c r="DC79" s="40">
        <v>1.9838805636733023</v>
      </c>
      <c r="DD79" s="40">
        <v>0.72364193052431691</v>
      </c>
      <c r="DE79" s="40"/>
      <c r="DF79" s="40">
        <v>4.4020891584939799</v>
      </c>
      <c r="DG79" s="40">
        <v>4.5840568488448996</v>
      </c>
      <c r="DH79" s="40"/>
      <c r="DI79" s="40">
        <v>1.651818908515049</v>
      </c>
      <c r="DJ79" s="40"/>
      <c r="DK79" s="40">
        <v>5.452552825959935</v>
      </c>
      <c r="DL79" s="40">
        <v>5.5214828503835172</v>
      </c>
      <c r="DM79" s="40"/>
      <c r="DN79" s="40">
        <v>1.4633586003104333</v>
      </c>
      <c r="DO79" s="40">
        <v>1.9136749409056284</v>
      </c>
      <c r="DP79" s="40"/>
      <c r="DQ79" s="40">
        <v>17.888720771186822</v>
      </c>
      <c r="DR79" s="40"/>
    </row>
    <row r="80" spans="1:122" ht="10.5" customHeight="1">
      <c r="A80" s="17" t="s">
        <v>227</v>
      </c>
      <c r="B80" s="16" t="s">
        <v>159</v>
      </c>
      <c r="C80" s="17" t="s">
        <v>138</v>
      </c>
      <c r="D80" s="123">
        <v>0.40020000934600802</v>
      </c>
      <c r="E80" s="139">
        <f t="shared" si="10"/>
        <v>400.20000934600802</v>
      </c>
      <c r="F80" s="141">
        <v>945</v>
      </c>
      <c r="G80" s="123">
        <v>61.099998474121101</v>
      </c>
      <c r="H80" s="123">
        <v>0.55000001192092896</v>
      </c>
      <c r="I80" s="123">
        <v>19.5</v>
      </c>
      <c r="J80" s="123">
        <v>5.3200001716613796</v>
      </c>
      <c r="K80" s="123">
        <v>0.20000000298023199</v>
      </c>
      <c r="L80" s="123">
        <v>1.71000003814697</v>
      </c>
      <c r="M80" s="123">
        <v>7.5300002098083496</v>
      </c>
      <c r="N80" s="123">
        <v>2.9200000762939502</v>
      </c>
      <c r="O80" s="123">
        <v>1.1100000143051101</v>
      </c>
      <c r="P80" s="123"/>
      <c r="Q80" s="122">
        <f t="shared" si="11"/>
        <v>99.939998999238014</v>
      </c>
      <c r="R80" s="26"/>
      <c r="S80" s="26">
        <f t="shared" si="8"/>
        <v>61.136681094610537</v>
      </c>
      <c r="T80" s="26">
        <f t="shared" si="8"/>
        <v>0.55033021555775918</v>
      </c>
      <c r="U80" s="26">
        <f t="shared" si="8"/>
        <v>19.511707219597508</v>
      </c>
      <c r="V80" s="26">
        <f t="shared" si="8"/>
        <v>5.3231941414187345</v>
      </c>
      <c r="W80" s="26">
        <f t="shared" si="8"/>
        <v>0.20012007702917517</v>
      </c>
      <c r="X80" s="26">
        <f t="shared" si="6"/>
        <v>1.7110266712730384</v>
      </c>
      <c r="Y80" s="26">
        <f t="shared" si="6"/>
        <v>7.5345209978096577</v>
      </c>
      <c r="Z80" s="26">
        <f t="shared" si="6"/>
        <v>2.9217531574282019</v>
      </c>
      <c r="AA80" s="26">
        <f t="shared" si="6"/>
        <v>1.1106664252754026</v>
      </c>
      <c r="AB80" s="26">
        <f t="shared" si="6"/>
        <v>0</v>
      </c>
      <c r="AC80" s="26">
        <f t="shared" si="12"/>
        <v>100</v>
      </c>
      <c r="AD80" s="42">
        <v>0.63831104653245652</v>
      </c>
      <c r="AE80" s="42">
        <v>1.7453199959278825</v>
      </c>
      <c r="AF80" s="42">
        <v>0.36425626210543555</v>
      </c>
      <c r="AG80" s="43"/>
      <c r="AH80" s="16" t="s">
        <v>159</v>
      </c>
      <c r="AI80" s="122">
        <v>42.599998474121101</v>
      </c>
      <c r="AJ80" s="122">
        <v>1.8500000238418599</v>
      </c>
      <c r="AK80" s="122">
        <v>13.199999809265099</v>
      </c>
      <c r="AL80" s="122"/>
      <c r="AM80" s="122">
        <v>12.5</v>
      </c>
      <c r="AN80" s="122">
        <v>13.6000003814697</v>
      </c>
      <c r="AO80" s="122">
        <v>11.300000190734901</v>
      </c>
      <c r="AP80" s="122">
        <v>0.28000000119209301</v>
      </c>
      <c r="AQ80" s="122">
        <v>2.1400001049041801</v>
      </c>
      <c r="AR80" s="122">
        <v>0.34999999403953502</v>
      </c>
      <c r="AS80" s="122">
        <v>0</v>
      </c>
      <c r="AT80" s="122">
        <v>0</v>
      </c>
      <c r="AU80" s="122">
        <v>0</v>
      </c>
      <c r="AV80" s="122">
        <f t="shared" si="13"/>
        <v>97.819998979568467</v>
      </c>
      <c r="AW80" s="26"/>
      <c r="AX80" s="42">
        <v>6.139366610361054</v>
      </c>
      <c r="AY80" s="42">
        <v>1.860633389638946</v>
      </c>
      <c r="AZ80" s="42">
        <v>0</v>
      </c>
      <c r="BA80" s="42">
        <v>8</v>
      </c>
      <c r="BB80" s="42">
        <v>0.38124933711728248</v>
      </c>
      <c r="BC80" s="42">
        <v>0.20055429075901435</v>
      </c>
      <c r="BD80" s="42">
        <v>0</v>
      </c>
      <c r="BE80" s="42">
        <v>0.83906446487385011</v>
      </c>
      <c r="BF80" s="42">
        <v>2.9212587804342038</v>
      </c>
      <c r="BG80" s="42">
        <v>0.65787312681564902</v>
      </c>
      <c r="BH80" s="42">
        <v>0</v>
      </c>
      <c r="BI80" s="42">
        <v>5</v>
      </c>
      <c r="BJ80" s="42">
        <v>0</v>
      </c>
      <c r="BK80" s="42">
        <v>9.6264504468490664E-3</v>
      </c>
      <c r="BL80" s="42">
        <v>3.4175175809871054E-2</v>
      </c>
      <c r="BM80" s="42">
        <v>1.7446742618223776</v>
      </c>
      <c r="BN80" s="42">
        <v>0.21152411192090237</v>
      </c>
      <c r="BO80" s="42">
        <v>2</v>
      </c>
      <c r="BP80" s="42">
        <v>0.38639596149308431</v>
      </c>
      <c r="BQ80" s="42">
        <v>6.4339156557603513E-2</v>
      </c>
      <c r="BR80" s="42">
        <v>0.45073511805068783</v>
      </c>
      <c r="BS80" s="24" t="s">
        <v>622</v>
      </c>
      <c r="BT80" s="24" t="s">
        <v>332</v>
      </c>
      <c r="BU80" s="40">
        <v>0.65975060373763572</v>
      </c>
      <c r="BV80" s="42">
        <v>0.51562104012348797</v>
      </c>
      <c r="BW80" s="40">
        <v>0.29543066104010518</v>
      </c>
      <c r="BX80" s="40" t="str">
        <f t="shared" si="14"/>
        <v>Equilibrium</v>
      </c>
      <c r="BY80" s="40"/>
      <c r="BZ80" s="44">
        <v>962.29999840749451</v>
      </c>
      <c r="CA80" s="44">
        <v>477.4247835113955</v>
      </c>
      <c r="CB80" s="5">
        <v>529.43900495436731</v>
      </c>
      <c r="CC80" s="44">
        <v>466.38370579423514</v>
      </c>
      <c r="CD80" s="44">
        <v>458.58327794694736</v>
      </c>
      <c r="CE80" s="44">
        <v>458.09148494779896</v>
      </c>
      <c r="CF80" s="44">
        <v>745.3559362597897</v>
      </c>
      <c r="CG80" s="44">
        <v>-8.2922208464361802</v>
      </c>
      <c r="CH80" s="40">
        <v>-0.40782210846749462</v>
      </c>
      <c r="CI80" s="44">
        <v>458.58327794694736</v>
      </c>
      <c r="CJ80" s="24">
        <v>436.61047550049233</v>
      </c>
      <c r="CK80" s="44">
        <v>494.01114145065731</v>
      </c>
      <c r="CL80" s="44">
        <v>942.78643958959822</v>
      </c>
      <c r="CM80" s="45">
        <v>1.5385326191929929</v>
      </c>
      <c r="CN80" s="45">
        <v>62.386478395012787</v>
      </c>
      <c r="CO80" s="45">
        <v>0.61265457913917731</v>
      </c>
      <c r="CP80" s="45">
        <v>17.87516567249093</v>
      </c>
      <c r="CQ80" s="45">
        <v>4.9181363608410553</v>
      </c>
      <c r="CR80" s="45">
        <v>1.7717619839876495</v>
      </c>
      <c r="CS80" s="45">
        <v>6.2070262535990288</v>
      </c>
      <c r="CT80" s="45">
        <v>1.3648170224291318</v>
      </c>
      <c r="CU80" s="45">
        <v>7.7089554640090832</v>
      </c>
      <c r="CV80" s="45">
        <v>102.84499573150885</v>
      </c>
      <c r="CW80" s="24"/>
      <c r="CX80" s="40">
        <v>63.424353366912698</v>
      </c>
      <c r="CY80" s="40">
        <v>62.878684820687511</v>
      </c>
      <c r="CZ80" s="40">
        <v>50.340493385227433</v>
      </c>
      <c r="DA80" s="40">
        <v>60.478186902527014</v>
      </c>
      <c r="DB80" s="40"/>
      <c r="DC80" s="40">
        <v>1.6263838475604069</v>
      </c>
      <c r="DD80" s="40">
        <v>0.57913422452460295</v>
      </c>
      <c r="DE80" s="40"/>
      <c r="DF80" s="40">
        <v>4.4546043557424779</v>
      </c>
      <c r="DG80" s="40">
        <v>4.7450841567831574</v>
      </c>
      <c r="DH80" s="40"/>
      <c r="DI80" s="40">
        <v>1.7962724512396577</v>
      </c>
      <c r="DJ80" s="40"/>
      <c r="DK80" s="40">
        <v>5.7906097154813851</v>
      </c>
      <c r="DL80" s="40">
        <v>5.4472803021564919</v>
      </c>
      <c r="DM80" s="40"/>
      <c r="DN80" s="40">
        <v>1.4135397330098685</v>
      </c>
      <c r="DO80" s="40">
        <v>1.8863119896553751</v>
      </c>
      <c r="DP80" s="40"/>
      <c r="DQ80" s="40">
        <v>17.930707502353499</v>
      </c>
      <c r="DR80" s="40"/>
    </row>
    <row r="81" spans="1:122" ht="10.5" customHeight="1">
      <c r="A81" s="17" t="s">
        <v>227</v>
      </c>
      <c r="B81" s="16" t="s">
        <v>158</v>
      </c>
      <c r="C81" s="17" t="s">
        <v>138</v>
      </c>
      <c r="D81" s="123">
        <v>0.40020000934600802</v>
      </c>
      <c r="E81" s="139">
        <f t="shared" si="10"/>
        <v>400.20000934600802</v>
      </c>
      <c r="F81" s="141">
        <v>945</v>
      </c>
      <c r="G81" s="123">
        <v>64.5</v>
      </c>
      <c r="H81" s="123">
        <v>0.46000000834464999</v>
      </c>
      <c r="I81" s="123">
        <v>18</v>
      </c>
      <c r="J81" s="123">
        <v>5.1100001335143999</v>
      </c>
      <c r="K81" s="123">
        <v>0.18999999761581399</v>
      </c>
      <c r="L81" s="123">
        <v>1.4900000095367401</v>
      </c>
      <c r="M81" s="123">
        <v>5.6199998855590803</v>
      </c>
      <c r="N81" s="123">
        <v>3.1700000762939502</v>
      </c>
      <c r="O81" s="123">
        <v>1.4700000286102299</v>
      </c>
      <c r="P81" s="123"/>
      <c r="Q81" s="122">
        <f t="shared" si="11"/>
        <v>100.01000013947487</v>
      </c>
      <c r="R81" s="26"/>
      <c r="S81" s="26">
        <f t="shared" si="8"/>
        <v>64.493550554992211</v>
      </c>
      <c r="T81" s="26">
        <f t="shared" si="8"/>
        <v>0.45995401230189953</v>
      </c>
      <c r="U81" s="26">
        <f t="shared" si="8"/>
        <v>17.998200154881548</v>
      </c>
      <c r="V81" s="26">
        <f t="shared" si="8"/>
        <v>5.1094891774701994</v>
      </c>
      <c r="W81" s="26">
        <f t="shared" si="8"/>
        <v>0.18998099925091314</v>
      </c>
      <c r="X81" s="26">
        <f t="shared" si="6"/>
        <v>1.4898510223565367</v>
      </c>
      <c r="Y81" s="26">
        <f t="shared" si="6"/>
        <v>5.6194379339279834</v>
      </c>
      <c r="Z81" s="26">
        <f t="shared" si="6"/>
        <v>3.1696831035626825</v>
      </c>
      <c r="AA81" s="26">
        <f t="shared" si="6"/>
        <v>1.4698530412560287</v>
      </c>
      <c r="AB81" s="26">
        <f t="shared" si="6"/>
        <v>0</v>
      </c>
      <c r="AC81" s="26">
        <f t="shared" si="12"/>
        <v>99.999999999999972</v>
      </c>
      <c r="AD81" s="42">
        <v>0.6793002710895415</v>
      </c>
      <c r="AE81" s="42">
        <v>1.9239517592717841</v>
      </c>
      <c r="AF81" s="42">
        <v>0.34200290645323506</v>
      </c>
      <c r="AG81" s="43"/>
      <c r="AH81" s="16" t="s">
        <v>158</v>
      </c>
      <c r="AI81" s="122">
        <v>43.799999237060597</v>
      </c>
      <c r="AJ81" s="122">
        <v>1.87000000476837</v>
      </c>
      <c r="AK81" s="122">
        <v>11.8999996185303</v>
      </c>
      <c r="AL81" s="122"/>
      <c r="AM81" s="122">
        <v>12.199999809265099</v>
      </c>
      <c r="AN81" s="122">
        <v>14.1000003814697</v>
      </c>
      <c r="AO81" s="122">
        <v>11.199999809265099</v>
      </c>
      <c r="AP81" s="122">
        <v>0.140000000596046</v>
      </c>
      <c r="AQ81" s="122">
        <v>2.1700000762939502</v>
      </c>
      <c r="AR81" s="122">
        <v>0.33000001311302202</v>
      </c>
      <c r="AS81" s="122">
        <v>0</v>
      </c>
      <c r="AT81" s="122">
        <v>0</v>
      </c>
      <c r="AU81" s="122">
        <v>0</v>
      </c>
      <c r="AV81" s="122">
        <f t="shared" si="13"/>
        <v>97.709998950362177</v>
      </c>
      <c r="AW81" s="26"/>
      <c r="AX81" s="42">
        <v>6.3082239451304174</v>
      </c>
      <c r="AY81" s="42">
        <v>1.6917760548695826</v>
      </c>
      <c r="AZ81" s="42">
        <v>0</v>
      </c>
      <c r="BA81" s="42">
        <v>8</v>
      </c>
      <c r="BB81" s="42">
        <v>0.32800795035345853</v>
      </c>
      <c r="BC81" s="42">
        <v>0.20259132594407878</v>
      </c>
      <c r="BD81" s="42">
        <v>0</v>
      </c>
      <c r="BE81" s="42">
        <v>0.74815897789855512</v>
      </c>
      <c r="BF81" s="42">
        <v>3.026699116011923</v>
      </c>
      <c r="BG81" s="42">
        <v>0.69454262979198411</v>
      </c>
      <c r="BH81" s="42">
        <v>0</v>
      </c>
      <c r="BI81" s="42">
        <v>5</v>
      </c>
      <c r="BJ81" s="42">
        <v>0</v>
      </c>
      <c r="BK81" s="42">
        <v>2.6753842097029246E-2</v>
      </c>
      <c r="BL81" s="42">
        <v>1.7076535961772724E-2</v>
      </c>
      <c r="BM81" s="42">
        <v>1.7281161702431269</v>
      </c>
      <c r="BN81" s="42">
        <v>0.22805345169807101</v>
      </c>
      <c r="BO81" s="42">
        <v>2</v>
      </c>
      <c r="BP81" s="42">
        <v>0.37785652515571333</v>
      </c>
      <c r="BQ81" s="42">
        <v>6.0623401271768185E-2</v>
      </c>
      <c r="BR81" s="42">
        <v>0.43847992642748151</v>
      </c>
      <c r="BS81" s="24" t="s">
        <v>622</v>
      </c>
      <c r="BT81" s="24" t="s">
        <v>332</v>
      </c>
      <c r="BU81" s="40">
        <v>0.67317505920166809</v>
      </c>
      <c r="BV81" s="42">
        <v>0.48540052042476822</v>
      </c>
      <c r="BW81" s="40">
        <v>0.25229349856905581</v>
      </c>
      <c r="BX81" s="40" t="str">
        <f t="shared" si="14"/>
        <v>Equilibrium</v>
      </c>
      <c r="BY81" s="40"/>
      <c r="BZ81" s="44">
        <v>930.7973404658967</v>
      </c>
      <c r="CA81" s="44">
        <v>347.26604468348808</v>
      </c>
      <c r="CB81" s="5">
        <v>365.9022377815121</v>
      </c>
      <c r="CC81" s="44">
        <v>338.52644173167732</v>
      </c>
      <c r="CD81" s="44">
        <v>344.34832032848362</v>
      </c>
      <c r="CE81" s="44">
        <v>337.15108570213647</v>
      </c>
      <c r="CF81" s="44">
        <v>655.27389421479882</v>
      </c>
      <c r="CG81" s="44">
        <v>-1.3753560295408533</v>
      </c>
      <c r="CH81" s="40">
        <v>-0.79084418337467677</v>
      </c>
      <c r="CI81" s="44">
        <v>344.34832032848362</v>
      </c>
      <c r="CJ81" s="24">
        <v>268.93692986403357</v>
      </c>
      <c r="CK81" s="44">
        <v>355.12527905499786</v>
      </c>
      <c r="CL81" s="44">
        <v>905.56439894985203</v>
      </c>
      <c r="CM81" s="45">
        <v>1.3264419190803109</v>
      </c>
      <c r="CN81" s="45">
        <v>66.242511378567102</v>
      </c>
      <c r="CO81" s="45">
        <v>0.43526804698113203</v>
      </c>
      <c r="CP81" s="45">
        <v>17.059005998965837</v>
      </c>
      <c r="CQ81" s="45">
        <v>3.6655486993890585</v>
      </c>
      <c r="CR81" s="45">
        <v>1.2622651271691394</v>
      </c>
      <c r="CS81" s="45">
        <v>4.5962581549382504</v>
      </c>
      <c r="CT81" s="45">
        <v>1.7190050340589458</v>
      </c>
      <c r="CU81" s="45">
        <v>7.0164925156692588</v>
      </c>
      <c r="CV81" s="45">
        <v>101.99635495573874</v>
      </c>
      <c r="CW81" s="24"/>
      <c r="CX81" s="40">
        <v>66.608210446594796</v>
      </c>
      <c r="CY81" s="40">
        <v>65.902979270585689</v>
      </c>
      <c r="CZ81" s="40">
        <v>54.056197170303321</v>
      </c>
      <c r="DA81" s="40">
        <v>64.268826161093813</v>
      </c>
      <c r="DB81" s="40"/>
      <c r="DC81" s="40">
        <v>1.3641938705358085</v>
      </c>
      <c r="DD81" s="40">
        <v>0.48203829941476983</v>
      </c>
      <c r="DE81" s="40"/>
      <c r="DF81" s="40">
        <v>3.3547220745587523</v>
      </c>
      <c r="DG81" s="40">
        <v>3.5380378063445175</v>
      </c>
      <c r="DH81" s="40"/>
      <c r="DI81" s="40">
        <v>1.2439485804134802</v>
      </c>
      <c r="DJ81" s="40"/>
      <c r="DK81" s="40">
        <v>5.0025964681088189</v>
      </c>
      <c r="DL81" s="40">
        <v>4.4730802976802604</v>
      </c>
      <c r="DM81" s="40"/>
      <c r="DN81" s="40">
        <v>1.6355785484656415</v>
      </c>
      <c r="DO81" s="40">
        <v>2.0865504170203737</v>
      </c>
      <c r="DP81" s="40"/>
      <c r="DQ81" s="40">
        <v>17.205183859980568</v>
      </c>
      <c r="DR81" s="40"/>
    </row>
    <row r="82" spans="1:122" ht="10.5" customHeight="1">
      <c r="A82" s="17" t="s">
        <v>227</v>
      </c>
      <c r="B82" s="16" t="s">
        <v>156</v>
      </c>
      <c r="C82" s="17" t="s">
        <v>157</v>
      </c>
      <c r="D82" s="123">
        <v>0.40479999780654902</v>
      </c>
      <c r="E82" s="139">
        <f t="shared" si="10"/>
        <v>404.79999780654902</v>
      </c>
      <c r="F82" s="141">
        <v>995</v>
      </c>
      <c r="G82" s="123">
        <v>56.900001525878899</v>
      </c>
      <c r="H82" s="123">
        <v>0.77999997138977095</v>
      </c>
      <c r="I82" s="123">
        <v>18.899999618530298</v>
      </c>
      <c r="J82" s="123">
        <v>7.6500000953674299</v>
      </c>
      <c r="K82" s="123">
        <v>0.15000000596046401</v>
      </c>
      <c r="L82" s="123">
        <v>3.5</v>
      </c>
      <c r="M82" s="123">
        <v>8.3000001907348597</v>
      </c>
      <c r="N82" s="123">
        <v>3.21000003814697</v>
      </c>
      <c r="O82" s="123">
        <v>0.58999997377395597</v>
      </c>
      <c r="P82" s="123"/>
      <c r="Q82" s="122">
        <f t="shared" si="11"/>
        <v>99.980001419782653</v>
      </c>
      <c r="R82" s="26"/>
      <c r="S82" s="26">
        <f t="shared" si="8"/>
        <v>56.911382994459849</v>
      </c>
      <c r="T82" s="26">
        <f t="shared" si="8"/>
        <v>0.7801559915115539</v>
      </c>
      <c r="U82" s="26">
        <f t="shared" si="8"/>
        <v>18.903780106158941</v>
      </c>
      <c r="V82" s="26">
        <f t="shared" si="8"/>
        <v>7.6515302927908886</v>
      </c>
      <c r="W82" s="26">
        <f t="shared" si="8"/>
        <v>0.15003000983233042</v>
      </c>
      <c r="X82" s="26">
        <f t="shared" ref="X82:AB132" si="15">L82/$Q82*100</f>
        <v>3.5007000903157302</v>
      </c>
      <c r="Y82" s="26">
        <f t="shared" si="15"/>
        <v>8.3016604049503151</v>
      </c>
      <c r="Z82" s="26">
        <f t="shared" si="15"/>
        <v>3.2106421209870275</v>
      </c>
      <c r="AA82" s="26">
        <f t="shared" si="15"/>
        <v>0.59011798899336176</v>
      </c>
      <c r="AB82" s="26">
        <f t="shared" si="15"/>
        <v>0</v>
      </c>
      <c r="AC82" s="26">
        <f t="shared" si="12"/>
        <v>100.00000000000001</v>
      </c>
      <c r="AD82" s="42">
        <v>0.59489777368868768</v>
      </c>
      <c r="AE82" s="42">
        <v>1.2261763471523264</v>
      </c>
      <c r="AF82" s="42">
        <v>0.44920071191986971</v>
      </c>
      <c r="AG82" s="43"/>
      <c r="AH82" s="16" t="s">
        <v>156</v>
      </c>
      <c r="AI82" s="122">
        <v>43</v>
      </c>
      <c r="AJ82" s="122">
        <v>2.0099999904632599</v>
      </c>
      <c r="AK82" s="122">
        <v>12.8999996185303</v>
      </c>
      <c r="AL82" s="122"/>
      <c r="AM82" s="122">
        <v>11.5</v>
      </c>
      <c r="AN82" s="122">
        <v>14.800000190734901</v>
      </c>
      <c r="AO82" s="122">
        <v>11.199999809265099</v>
      </c>
      <c r="AP82" s="122">
        <v>0.15999999642372101</v>
      </c>
      <c r="AQ82" s="122">
        <v>2.2200000286102299</v>
      </c>
      <c r="AR82" s="122">
        <v>0.31999999284744302</v>
      </c>
      <c r="AS82" s="122">
        <v>0</v>
      </c>
      <c r="AT82" s="122">
        <v>0</v>
      </c>
      <c r="AU82" s="122">
        <v>0</v>
      </c>
      <c r="AV82" s="122">
        <f t="shared" si="13"/>
        <v>98.109999626874952</v>
      </c>
      <c r="AW82" s="26"/>
      <c r="AX82" s="42">
        <v>6.1526050092596751</v>
      </c>
      <c r="AY82" s="42">
        <v>1.8473949907403249</v>
      </c>
      <c r="AZ82" s="42">
        <v>0</v>
      </c>
      <c r="BA82" s="42">
        <v>8</v>
      </c>
      <c r="BB82" s="42">
        <v>0.32783537939264518</v>
      </c>
      <c r="BC82" s="42">
        <v>0.21633803170761906</v>
      </c>
      <c r="BD82" s="42">
        <v>0</v>
      </c>
      <c r="BE82" s="42">
        <v>0.78715951176514665</v>
      </c>
      <c r="BF82" s="42">
        <v>3.1562356868331052</v>
      </c>
      <c r="BG82" s="42">
        <v>0.51243139030148388</v>
      </c>
      <c r="BH82" s="42">
        <v>0</v>
      </c>
      <c r="BI82" s="42">
        <v>5</v>
      </c>
      <c r="BJ82" s="42">
        <v>0</v>
      </c>
      <c r="BK82" s="42">
        <v>7.651551432305137E-2</v>
      </c>
      <c r="BL82" s="42">
        <v>1.9388726834680209E-2</v>
      </c>
      <c r="BM82" s="42">
        <v>1.7168427287454495</v>
      </c>
      <c r="BN82" s="42">
        <v>0.18725303009681893</v>
      </c>
      <c r="BO82" s="42">
        <v>2</v>
      </c>
      <c r="BP82" s="42">
        <v>0.42857423657209559</v>
      </c>
      <c r="BQ82" s="42">
        <v>5.8402829692016135E-2</v>
      </c>
      <c r="BR82" s="42">
        <v>0.48697706626411175</v>
      </c>
      <c r="BS82" s="24" t="s">
        <v>622</v>
      </c>
      <c r="BT82" s="24" t="s">
        <v>332</v>
      </c>
      <c r="BU82" s="40">
        <v>0.69638072655389771</v>
      </c>
      <c r="BV82" s="42">
        <v>0.43590882107029433</v>
      </c>
      <c r="BW82" s="40">
        <v>0.35550255237156514</v>
      </c>
      <c r="BX82" s="40" t="str">
        <f t="shared" si="14"/>
        <v>Equilibrium</v>
      </c>
      <c r="BY82" s="40"/>
      <c r="BZ82" s="44">
        <v>962.40089989357716</v>
      </c>
      <c r="CA82" s="44">
        <v>428.57634748538408</v>
      </c>
      <c r="CB82" s="5">
        <v>504.31661446434299</v>
      </c>
      <c r="CC82" s="44">
        <v>437.69726583928531</v>
      </c>
      <c r="CD82" s="44">
        <v>431.28382135024532</v>
      </c>
      <c r="CE82" s="44">
        <v>463.958267243666</v>
      </c>
      <c r="CF82" s="44">
        <v>649.75890951526594</v>
      </c>
      <c r="CG82" s="44">
        <v>26.261001404380693</v>
      </c>
      <c r="CH82" s="40">
        <v>-0.28839481167084619</v>
      </c>
      <c r="CI82" s="44">
        <v>431.28382135024532</v>
      </c>
      <c r="CJ82" s="24">
        <v>412.1225955561016</v>
      </c>
      <c r="CK82" s="44">
        <v>467.80021790729415</v>
      </c>
      <c r="CL82" s="44">
        <v>950.09289252827512</v>
      </c>
      <c r="CM82" s="45">
        <v>1.7047360561888576</v>
      </c>
      <c r="CN82" s="45">
        <v>62.327525805188721</v>
      </c>
      <c r="CO82" s="45">
        <v>0.64948162689547972</v>
      </c>
      <c r="CP82" s="45">
        <v>18.046450638241531</v>
      </c>
      <c r="CQ82" s="45">
        <v>5.2229707528863045</v>
      </c>
      <c r="CR82" s="45">
        <v>1.7545345788814515</v>
      </c>
      <c r="CS82" s="45">
        <v>5.9124025613044076</v>
      </c>
      <c r="CT82" s="45">
        <v>1.3822516145321257</v>
      </c>
      <c r="CU82" s="45">
        <v>7.0384439826962675</v>
      </c>
      <c r="CV82" s="45">
        <v>102.33406156062627</v>
      </c>
      <c r="CW82" s="24"/>
      <c r="CX82" s="40">
        <v>62.110575006382447</v>
      </c>
      <c r="CY82" s="40">
        <v>60.659796598555005</v>
      </c>
      <c r="CZ82" s="40">
        <v>48.999603771240146</v>
      </c>
      <c r="DA82" s="40">
        <v>59.157522431404686</v>
      </c>
      <c r="DB82" s="40"/>
      <c r="DC82" s="40">
        <v>2.0327329869746182</v>
      </c>
      <c r="DD82" s="40">
        <v>0.71709982174114661</v>
      </c>
      <c r="DE82" s="40"/>
      <c r="DF82" s="40">
        <v>5.1011883899746602</v>
      </c>
      <c r="DG82" s="40">
        <v>5.217779179771183</v>
      </c>
      <c r="DH82" s="40"/>
      <c r="DI82" s="40">
        <v>2.205474782700009</v>
      </c>
      <c r="DJ82" s="40"/>
      <c r="DK82" s="40">
        <v>6.3382161617700277</v>
      </c>
      <c r="DL82" s="40">
        <v>5.8605390452456447</v>
      </c>
      <c r="DM82" s="40"/>
      <c r="DN82" s="40">
        <v>1.0635948115815923</v>
      </c>
      <c r="DO82" s="40">
        <v>1.744376773647982</v>
      </c>
      <c r="DP82" s="40"/>
      <c r="DQ82" s="40">
        <v>17.956212216086172</v>
      </c>
      <c r="DR82" s="40"/>
    </row>
    <row r="83" spans="1:122" ht="10.5" customHeight="1">
      <c r="A83" s="28" t="s">
        <v>319</v>
      </c>
      <c r="B83" s="25" t="s">
        <v>321</v>
      </c>
      <c r="C83" s="30" t="s">
        <v>320</v>
      </c>
      <c r="E83" s="139">
        <v>200</v>
      </c>
      <c r="F83" s="139">
        <v>850</v>
      </c>
      <c r="G83" s="139">
        <v>67.928496319663509</v>
      </c>
      <c r="H83" s="139">
        <v>0.52576235541535232</v>
      </c>
      <c r="I83" s="139">
        <v>15.983175604626709</v>
      </c>
      <c r="J83" s="139">
        <v>3.0494216614090432</v>
      </c>
      <c r="K83" s="139">
        <v>0</v>
      </c>
      <c r="L83" s="139">
        <v>0.63091482649842268</v>
      </c>
      <c r="M83" s="139">
        <v>3.7854889589905363</v>
      </c>
      <c r="N83" s="139">
        <v>4.2060988433228186</v>
      </c>
      <c r="O83" s="139">
        <v>3.890641430073607</v>
      </c>
      <c r="P83" s="139">
        <v>0</v>
      </c>
      <c r="Q83" s="124">
        <f t="shared" si="11"/>
        <v>100</v>
      </c>
      <c r="R83" s="29"/>
      <c r="S83" s="29">
        <f t="shared" ref="S83:W133" si="16">G83/$Q83*100</f>
        <v>67.928496319663509</v>
      </c>
      <c r="T83" s="29">
        <f t="shared" si="16"/>
        <v>0.52576235541535232</v>
      </c>
      <c r="U83" s="29">
        <f t="shared" si="16"/>
        <v>15.983175604626709</v>
      </c>
      <c r="V83" s="29">
        <f t="shared" si="16"/>
        <v>3.0494216614090432</v>
      </c>
      <c r="W83" s="29">
        <f t="shared" si="16"/>
        <v>0</v>
      </c>
      <c r="X83" s="29">
        <f t="shared" si="15"/>
        <v>0.63091482649842268</v>
      </c>
      <c r="Y83" s="29">
        <f t="shared" si="15"/>
        <v>3.7854889589905363</v>
      </c>
      <c r="Z83" s="29">
        <f t="shared" si="15"/>
        <v>4.2060988433228186</v>
      </c>
      <c r="AA83" s="29">
        <f t="shared" si="15"/>
        <v>3.890641430073607</v>
      </c>
      <c r="AB83" s="29">
        <f t="shared" si="15"/>
        <v>0</v>
      </c>
      <c r="AC83" s="29">
        <f t="shared" si="12"/>
        <v>100</v>
      </c>
      <c r="AD83" s="42">
        <v>0.75164165123093363</v>
      </c>
      <c r="AE83" s="42">
        <v>2.7114792523843199</v>
      </c>
      <c r="AF83" s="42">
        <v>0.26943435002568916</v>
      </c>
      <c r="AG83" s="40"/>
      <c r="AH83" s="25" t="s">
        <v>321</v>
      </c>
      <c r="AI83" s="139">
        <v>43.2</v>
      </c>
      <c r="AJ83" s="139">
        <v>3.1</v>
      </c>
      <c r="AK83" s="139">
        <v>10.5</v>
      </c>
      <c r="AL83" s="139">
        <v>0</v>
      </c>
      <c r="AM83" s="139">
        <v>15.1</v>
      </c>
      <c r="AN83" s="139">
        <v>11.9</v>
      </c>
      <c r="AO83" s="139">
        <v>11.6</v>
      </c>
      <c r="AP83" s="139">
        <v>0.2</v>
      </c>
      <c r="AQ83" s="139">
        <v>2</v>
      </c>
      <c r="AR83" s="139">
        <v>0.8</v>
      </c>
      <c r="AS83" s="139">
        <v>0</v>
      </c>
      <c r="AT83" s="139">
        <v>0</v>
      </c>
      <c r="AU83" s="139"/>
      <c r="AV83" s="124">
        <f t="shared" si="13"/>
        <v>98.4</v>
      </c>
      <c r="AW83" s="29"/>
      <c r="AX83" s="42">
        <v>6.3137949857026365</v>
      </c>
      <c r="AY83" s="42">
        <v>1.6862050142973635</v>
      </c>
      <c r="AZ83" s="42">
        <v>0</v>
      </c>
      <c r="BA83" s="42">
        <v>8</v>
      </c>
      <c r="BB83" s="42">
        <v>0.12230538202326091</v>
      </c>
      <c r="BC83" s="42">
        <v>0.34081183094320644</v>
      </c>
      <c r="BD83" s="42">
        <v>0</v>
      </c>
      <c r="BE83" s="42">
        <v>0.68239092591299055</v>
      </c>
      <c r="BF83" s="42">
        <v>2.5922137879455462</v>
      </c>
      <c r="BG83" s="42">
        <v>1.1632502756606313</v>
      </c>
      <c r="BH83" s="42">
        <v>2.475571444967933E-2</v>
      </c>
      <c r="BI83" s="42">
        <v>4.9257279169353145</v>
      </c>
      <c r="BJ83" s="42">
        <v>0</v>
      </c>
      <c r="BK83" s="42">
        <v>0</v>
      </c>
      <c r="BL83" s="42">
        <v>0</v>
      </c>
      <c r="BM83" s="42">
        <v>1.8162960452477637</v>
      </c>
      <c r="BN83" s="42">
        <v>0.18370395475223633</v>
      </c>
      <c r="BO83" s="42">
        <v>2</v>
      </c>
      <c r="BP83" s="42">
        <v>0.3829945667018857</v>
      </c>
      <c r="BQ83" s="42">
        <v>0.14913859865442242</v>
      </c>
      <c r="BR83" s="42">
        <v>0.53213316535630817</v>
      </c>
      <c r="BS83" s="24" t="s">
        <v>622</v>
      </c>
      <c r="BT83" s="24" t="s">
        <v>624</v>
      </c>
      <c r="BU83" s="40">
        <v>0.58411412587106792</v>
      </c>
      <c r="BV83" s="42">
        <v>0.71185169593167019</v>
      </c>
      <c r="BW83" s="40">
        <v>0.26253259924659517</v>
      </c>
      <c r="BX83" s="40" t="str">
        <f t="shared" si="14"/>
        <v>Equilibrium</v>
      </c>
      <c r="BY83" s="40"/>
      <c r="BZ83" s="44">
        <v>914.57091895013787</v>
      </c>
      <c r="CA83" s="44">
        <v>262.69567906402773</v>
      </c>
      <c r="CB83" s="5">
        <v>224.27917903337826</v>
      </c>
      <c r="CC83" s="44">
        <v>233.68107050334331</v>
      </c>
      <c r="CD83" s="44">
        <v>268.30115157304994</v>
      </c>
      <c r="CE83" s="44">
        <v>-2.6320973703710706</v>
      </c>
      <c r="CF83" s="44">
        <v>464.38715513687498</v>
      </c>
      <c r="CG83" s="44">
        <v>-236.31316787371438</v>
      </c>
      <c r="CH83" s="40">
        <v>-1.0705763109100856</v>
      </c>
      <c r="CI83" s="44">
        <v>233.68107050334331</v>
      </c>
      <c r="CJ83" s="24">
        <v>122.22618611980637</v>
      </c>
      <c r="CK83" s="44">
        <v>228.98012476836078</v>
      </c>
      <c r="CL83" s="44">
        <v>872.43367837761775</v>
      </c>
      <c r="CM83" s="45">
        <v>-0.14249306639758519</v>
      </c>
      <c r="CN83" s="45">
        <v>67.631189991922838</v>
      </c>
      <c r="CO83" s="45">
        <v>0.50817924389008595</v>
      </c>
      <c r="CP83" s="45">
        <v>15.943011270551251</v>
      </c>
      <c r="CQ83" s="45">
        <v>3.0675678900661576</v>
      </c>
      <c r="CR83" s="45">
        <v>1.0504389310154127</v>
      </c>
      <c r="CS83" s="45">
        <v>3.6310507872168802</v>
      </c>
      <c r="CT83" s="45">
        <v>3.2717670655342208</v>
      </c>
      <c r="CU83" s="45">
        <v>5.3562211655404957</v>
      </c>
      <c r="CV83" s="45">
        <v>100.45942634573733</v>
      </c>
      <c r="CW83" s="24"/>
      <c r="CX83" s="40">
        <v>70.274723157729056</v>
      </c>
      <c r="CY83" s="40">
        <v>70.730197695084755</v>
      </c>
      <c r="CZ83" s="40">
        <v>57.33840043376582</v>
      </c>
      <c r="DA83" s="40">
        <v>67.525878729572668</v>
      </c>
      <c r="DB83" s="40"/>
      <c r="DC83" s="40">
        <v>1.0696005090260778</v>
      </c>
      <c r="DD83" s="40">
        <v>0.36837419519009806</v>
      </c>
      <c r="DE83" s="40"/>
      <c r="DF83" s="40">
        <v>2.4127253340406489</v>
      </c>
      <c r="DG83" s="40">
        <v>2.6540775074540721</v>
      </c>
      <c r="DH83" s="40"/>
      <c r="DI83" s="40">
        <v>0.5712360818605603</v>
      </c>
      <c r="DJ83" s="40"/>
      <c r="DK83" s="40">
        <v>3.3545473289697005</v>
      </c>
      <c r="DL83" s="40">
        <v>2.5238120211722164</v>
      </c>
      <c r="DM83" s="40"/>
      <c r="DN83" s="40">
        <v>3.483412031730897</v>
      </c>
      <c r="DO83" s="40">
        <v>3.5193004131785308</v>
      </c>
      <c r="DP83" s="40"/>
      <c r="DQ83" s="40">
        <v>15.90311570219195</v>
      </c>
      <c r="DR83" s="40"/>
    </row>
    <row r="84" spans="1:122" ht="10.5" customHeight="1">
      <c r="A84" s="28" t="s">
        <v>319</v>
      </c>
      <c r="B84" s="27" t="s">
        <v>322</v>
      </c>
      <c r="C84" s="30" t="s">
        <v>320</v>
      </c>
      <c r="E84" s="142">
        <v>200</v>
      </c>
      <c r="F84" s="142">
        <v>850</v>
      </c>
      <c r="G84" s="142">
        <v>70.619658119658112</v>
      </c>
      <c r="H84" s="142">
        <v>0.42735042735042739</v>
      </c>
      <c r="I84" s="142">
        <v>16.452991452991455</v>
      </c>
      <c r="J84" s="142">
        <v>2.350427350427351</v>
      </c>
      <c r="K84" s="142">
        <v>0.21367521367521369</v>
      </c>
      <c r="L84" s="142">
        <v>0.42735042735042739</v>
      </c>
      <c r="M84" s="142">
        <v>3.4188034188034191</v>
      </c>
      <c r="N84" s="142">
        <v>3.2051282051282057</v>
      </c>
      <c r="O84" s="142">
        <v>2.884615384615385</v>
      </c>
      <c r="P84" s="142">
        <v>0</v>
      </c>
      <c r="Q84" s="124">
        <f t="shared" si="11"/>
        <v>100.00000000000001</v>
      </c>
      <c r="R84" s="29"/>
      <c r="S84" s="29">
        <f t="shared" si="16"/>
        <v>70.619658119658098</v>
      </c>
      <c r="T84" s="29">
        <f t="shared" si="16"/>
        <v>0.42735042735042733</v>
      </c>
      <c r="U84" s="29">
        <f t="shared" si="16"/>
        <v>16.452991452991451</v>
      </c>
      <c r="V84" s="29">
        <f t="shared" si="16"/>
        <v>2.350427350427351</v>
      </c>
      <c r="W84" s="29">
        <f t="shared" si="16"/>
        <v>0.21367521367521367</v>
      </c>
      <c r="X84" s="29">
        <f t="shared" si="15"/>
        <v>0.42735042735042733</v>
      </c>
      <c r="Y84" s="29">
        <f t="shared" si="15"/>
        <v>3.4188034188034186</v>
      </c>
      <c r="Z84" s="29">
        <f t="shared" si="15"/>
        <v>3.2051282051282057</v>
      </c>
      <c r="AA84" s="29">
        <f t="shared" si="15"/>
        <v>2.8846153846153846</v>
      </c>
      <c r="AB84" s="29">
        <f t="shared" si="15"/>
        <v>0</v>
      </c>
      <c r="AC84" s="29">
        <f t="shared" si="12"/>
        <v>100</v>
      </c>
      <c r="AD84" s="42">
        <v>0.75477127252300558</v>
      </c>
      <c r="AE84" s="42">
        <v>3.0854763906442262</v>
      </c>
      <c r="AF84" s="42">
        <v>0.2447694967201397</v>
      </c>
      <c r="AG84" s="40"/>
      <c r="AH84" s="27" t="s">
        <v>322</v>
      </c>
      <c r="AI84" s="142">
        <v>43.2</v>
      </c>
      <c r="AJ84" s="142">
        <v>2.6</v>
      </c>
      <c r="AK84" s="142">
        <v>10.5</v>
      </c>
      <c r="AL84" s="142">
        <v>0</v>
      </c>
      <c r="AM84" s="142">
        <v>14.3</v>
      </c>
      <c r="AN84" s="142">
        <v>12.7</v>
      </c>
      <c r="AO84" s="142">
        <v>10.4</v>
      </c>
      <c r="AP84" s="142">
        <v>0.3</v>
      </c>
      <c r="AQ84" s="142">
        <v>1.9</v>
      </c>
      <c r="AR84" s="142">
        <v>0.5</v>
      </c>
      <c r="AS84" s="142">
        <v>0</v>
      </c>
      <c r="AT84" s="142">
        <v>0</v>
      </c>
      <c r="AV84" s="124">
        <f t="shared" si="13"/>
        <v>96.40000000000002</v>
      </c>
      <c r="AW84" s="29"/>
      <c r="AX84" s="42">
        <v>6.370863164697111</v>
      </c>
      <c r="AY84" s="42">
        <v>1.629136835302889</v>
      </c>
      <c r="AZ84" s="42">
        <v>0</v>
      </c>
      <c r="BA84" s="42">
        <v>8</v>
      </c>
      <c r="BB84" s="42">
        <v>0.1957200523504925</v>
      </c>
      <c r="BC84" s="42">
        <v>0.28842580803499152</v>
      </c>
      <c r="BD84" s="42">
        <v>0</v>
      </c>
      <c r="BE84" s="42">
        <v>0.77952203401454057</v>
      </c>
      <c r="BF84" s="42">
        <v>2.7914855061206953</v>
      </c>
      <c r="BG84" s="42">
        <v>0.94484659947928051</v>
      </c>
      <c r="BH84" s="42">
        <v>0</v>
      </c>
      <c r="BI84" s="42">
        <v>5</v>
      </c>
      <c r="BJ84" s="42">
        <v>0</v>
      </c>
      <c r="BK84" s="42">
        <v>3.9288536364910254E-2</v>
      </c>
      <c r="BL84" s="42">
        <v>3.746920900829754E-2</v>
      </c>
      <c r="BM84" s="42">
        <v>1.6431219178141776</v>
      </c>
      <c r="BN84" s="42">
        <v>0.28012033681261461</v>
      </c>
      <c r="BO84" s="42">
        <v>2</v>
      </c>
      <c r="BP84" s="42">
        <v>0.26310933833460115</v>
      </c>
      <c r="BQ84" s="42">
        <v>9.405413134588303E-2</v>
      </c>
      <c r="BR84" s="42">
        <v>0.35716346968048418</v>
      </c>
      <c r="BS84" s="24" t="s">
        <v>622</v>
      </c>
      <c r="BT84" s="24" t="s">
        <v>332</v>
      </c>
      <c r="BU84" s="40">
        <v>0.61282065232358107</v>
      </c>
      <c r="BV84" s="42">
        <v>0.63167233194291239</v>
      </c>
      <c r="BW84" s="40">
        <v>0.20472440944881887</v>
      </c>
      <c r="BX84" s="40" t="str">
        <f t="shared" si="14"/>
        <v>Equilibrium</v>
      </c>
      <c r="BY84" s="40"/>
      <c r="BZ84" s="44">
        <v>895.10417120761872</v>
      </c>
      <c r="CA84" s="44">
        <v>260.90337443774587</v>
      </c>
      <c r="CB84" s="5">
        <v>316.00572981791618</v>
      </c>
      <c r="CC84" s="44">
        <v>280.13927777459674</v>
      </c>
      <c r="CD84" s="44">
        <v>317.4822024423288</v>
      </c>
      <c r="CE84" s="44">
        <v>58.083147293673676</v>
      </c>
      <c r="CF84" s="44">
        <v>382.17314941581407</v>
      </c>
      <c r="CG84" s="44">
        <v>-222.05613048092306</v>
      </c>
      <c r="CH84" s="40">
        <v>-0.20938677167665229</v>
      </c>
      <c r="CI84" s="44">
        <v>280.13927777459674</v>
      </c>
      <c r="CJ84" s="24">
        <v>222.02212710155081</v>
      </c>
      <c r="CK84" s="44">
        <v>298.07250379625646</v>
      </c>
      <c r="CL84" s="44">
        <v>915.10766873687237</v>
      </c>
      <c r="CM84" s="45">
        <v>-1.1756744113640361E-2</v>
      </c>
      <c r="CN84" s="45">
        <v>67.344421711876208</v>
      </c>
      <c r="CO84" s="45">
        <v>0.4384644154407209</v>
      </c>
      <c r="CP84" s="45">
        <v>16.044470836364869</v>
      </c>
      <c r="CQ84" s="45">
        <v>3.3531245790879187</v>
      </c>
      <c r="CR84" s="45">
        <v>1.1202660522071801</v>
      </c>
      <c r="CS84" s="45">
        <v>3.4674515864692399</v>
      </c>
      <c r="CT84" s="45">
        <v>2.4246058873833687</v>
      </c>
      <c r="CU84" s="45">
        <v>5.1928462904201833</v>
      </c>
      <c r="CV84" s="45">
        <v>99.385651359249678</v>
      </c>
      <c r="CW84" s="24"/>
      <c r="CX84" s="40">
        <v>68.545604245378129</v>
      </c>
      <c r="CY84" s="40">
        <v>69.041046892335558</v>
      </c>
      <c r="CZ84" s="40">
        <v>57.384535367232971</v>
      </c>
      <c r="DA84" s="40">
        <v>67.607215861190099</v>
      </c>
      <c r="DB84" s="40"/>
      <c r="DC84" s="40">
        <v>1.4184195144286158</v>
      </c>
      <c r="DD84" s="40">
        <v>0.48022706579672103</v>
      </c>
      <c r="DE84" s="40"/>
      <c r="DF84" s="40">
        <v>3.0938309788915963</v>
      </c>
      <c r="DG84" s="40">
        <v>3.1888062974902138</v>
      </c>
      <c r="DH84" s="40"/>
      <c r="DI84" s="40">
        <v>0.68255236613403902</v>
      </c>
      <c r="DJ84" s="40"/>
      <c r="DK84" s="40">
        <v>4.2741665535503808</v>
      </c>
      <c r="DL84" s="40">
        <v>2.976210540137838</v>
      </c>
      <c r="DM84" s="40"/>
      <c r="DN84" s="40">
        <v>2.8043604216113467</v>
      </c>
      <c r="DO84" s="40">
        <v>2.735911392322282</v>
      </c>
      <c r="DP84" s="40"/>
      <c r="DQ84" s="40">
        <v>15.884735209948648</v>
      </c>
      <c r="DR84" s="40"/>
    </row>
    <row r="85" spans="1:122" ht="10.5" customHeight="1">
      <c r="A85" s="28" t="s">
        <v>319</v>
      </c>
      <c r="B85" s="27" t="s">
        <v>323</v>
      </c>
      <c r="C85" s="30" t="s">
        <v>320</v>
      </c>
      <c r="E85" s="142">
        <v>200</v>
      </c>
      <c r="F85" s="142">
        <v>800</v>
      </c>
      <c r="G85" s="142">
        <v>73.949030712263124</v>
      </c>
      <c r="H85" s="142">
        <v>0.2178174689610107</v>
      </c>
      <c r="I85" s="142">
        <v>15.029405358309738</v>
      </c>
      <c r="J85" s="142">
        <v>1.6336310172075801</v>
      </c>
      <c r="K85" s="142">
        <v>0</v>
      </c>
      <c r="L85" s="142">
        <v>0.2178174689610107</v>
      </c>
      <c r="M85" s="142">
        <v>2.2870834240906124</v>
      </c>
      <c r="N85" s="142">
        <v>3.0494445654541495</v>
      </c>
      <c r="O85" s="142">
        <v>3.6157699847527773</v>
      </c>
      <c r="P85" s="142">
        <v>0</v>
      </c>
      <c r="Q85" s="124">
        <f t="shared" si="11"/>
        <v>100</v>
      </c>
      <c r="R85" s="29"/>
      <c r="S85" s="29">
        <f t="shared" si="16"/>
        <v>73.949030712263124</v>
      </c>
      <c r="T85" s="29">
        <f t="shared" si="16"/>
        <v>0.2178174689610107</v>
      </c>
      <c r="U85" s="29">
        <f t="shared" si="16"/>
        <v>15.029405358309738</v>
      </c>
      <c r="V85" s="29">
        <f t="shared" si="16"/>
        <v>1.6336310172075801</v>
      </c>
      <c r="W85" s="29">
        <f t="shared" si="16"/>
        <v>0</v>
      </c>
      <c r="X85" s="29">
        <f t="shared" si="15"/>
        <v>0.2178174689610107</v>
      </c>
      <c r="Y85" s="29">
        <f t="shared" si="15"/>
        <v>2.2870834240906124</v>
      </c>
      <c r="Z85" s="29">
        <f t="shared" si="15"/>
        <v>3.0494445654541495</v>
      </c>
      <c r="AA85" s="29">
        <f t="shared" si="15"/>
        <v>3.6157699847527773</v>
      </c>
      <c r="AB85" s="29">
        <f t="shared" si="15"/>
        <v>0</v>
      </c>
      <c r="AC85" s="29">
        <f t="shared" si="12"/>
        <v>100</v>
      </c>
      <c r="AD85" s="42">
        <v>0.79323918011138594</v>
      </c>
      <c r="AE85" s="42">
        <v>4.2074678054239438</v>
      </c>
      <c r="AF85" s="42">
        <v>0.19203191212405185</v>
      </c>
      <c r="AG85" s="40"/>
      <c r="AH85" s="27" t="s">
        <v>323</v>
      </c>
      <c r="AI85" s="142">
        <v>44.2</v>
      </c>
      <c r="AJ85" s="142">
        <v>2.2000000000000002</v>
      </c>
      <c r="AK85" s="142">
        <v>10.6</v>
      </c>
      <c r="AL85" s="142">
        <v>0</v>
      </c>
      <c r="AM85" s="142">
        <v>15.6</v>
      </c>
      <c r="AN85" s="142">
        <v>12.1</v>
      </c>
      <c r="AO85" s="142">
        <v>9.9</v>
      </c>
      <c r="AP85" s="142">
        <v>0.4</v>
      </c>
      <c r="AQ85" s="142">
        <v>1.9</v>
      </c>
      <c r="AR85" s="142">
        <v>0.6</v>
      </c>
      <c r="AS85" s="142">
        <v>0</v>
      </c>
      <c r="AT85" s="142">
        <v>0</v>
      </c>
      <c r="AV85" s="124">
        <f t="shared" si="13"/>
        <v>97.500000000000014</v>
      </c>
      <c r="AW85" s="29"/>
      <c r="AX85" s="42">
        <v>6.4715422862979146</v>
      </c>
      <c r="AY85" s="42">
        <v>1.5284577137020854</v>
      </c>
      <c r="AZ85" s="42">
        <v>0</v>
      </c>
      <c r="BA85" s="42">
        <v>8</v>
      </c>
      <c r="BB85" s="42">
        <v>0.30055351089605176</v>
      </c>
      <c r="BC85" s="42">
        <v>0.24230057475572944</v>
      </c>
      <c r="BD85" s="42">
        <v>0</v>
      </c>
      <c r="BE85" s="42">
        <v>0.69983834895463559</v>
      </c>
      <c r="BF85" s="42">
        <v>2.6405112374490352</v>
      </c>
      <c r="BG85" s="42">
        <v>1.1167963279445479</v>
      </c>
      <c r="BH85" s="42">
        <v>0</v>
      </c>
      <c r="BI85" s="42">
        <v>5</v>
      </c>
      <c r="BJ85" s="42">
        <v>0</v>
      </c>
      <c r="BK85" s="42">
        <v>9.3542811772268974E-2</v>
      </c>
      <c r="BL85" s="42">
        <v>4.9600294501730299E-2</v>
      </c>
      <c r="BM85" s="42">
        <v>1.5528969521367779</v>
      </c>
      <c r="BN85" s="42">
        <v>0.3039599415892229</v>
      </c>
      <c r="BO85" s="42">
        <v>2</v>
      </c>
      <c r="BP85" s="42">
        <v>0.23536993584589394</v>
      </c>
      <c r="BQ85" s="42">
        <v>0.11205471008326921</v>
      </c>
      <c r="BR85" s="42">
        <v>0.34742464592916317</v>
      </c>
      <c r="BS85" s="24" t="s">
        <v>622</v>
      </c>
      <c r="BT85" s="24" t="s">
        <v>332</v>
      </c>
      <c r="BU85" s="40">
        <v>0.58024430945864769</v>
      </c>
      <c r="BV85" s="42">
        <v>0.72326719299849629</v>
      </c>
      <c r="BW85" s="40">
        <v>0.17190082644628102</v>
      </c>
      <c r="BX85" s="40" t="str">
        <f t="shared" si="14"/>
        <v>Equilibrium</v>
      </c>
      <c r="BY85" s="40"/>
      <c r="BZ85" s="44">
        <v>870.16548511891665</v>
      </c>
      <c r="CA85" s="44">
        <v>259.01601192468809</v>
      </c>
      <c r="CB85" s="5">
        <v>401.78489347444088</v>
      </c>
      <c r="CC85" s="44">
        <v>289.02142208930496</v>
      </c>
      <c r="CD85" s="44">
        <v>330.45038715135377</v>
      </c>
      <c r="CE85" s="44">
        <v>188.3329791523509</v>
      </c>
      <c r="CF85" s="44">
        <v>424.26285258412514</v>
      </c>
      <c r="CG85" s="44">
        <v>-100.68844293695406</v>
      </c>
      <c r="CH85" s="40">
        <v>-5.5945256964008219E-2</v>
      </c>
      <c r="CI85" s="44">
        <v>289.02142208930496</v>
      </c>
      <c r="CJ85" s="24">
        <v>318.10835040362559</v>
      </c>
      <c r="CK85" s="44">
        <v>345.40315778187289</v>
      </c>
      <c r="CL85" s="44">
        <v>916.96139430216294</v>
      </c>
      <c r="CM85" s="45">
        <v>0.30609276883495706</v>
      </c>
      <c r="CN85" s="45">
        <v>70.012679764069688</v>
      </c>
      <c r="CO85" s="45">
        <v>0.27822126387771057</v>
      </c>
      <c r="CP85" s="45">
        <v>15.607624115406068</v>
      </c>
      <c r="CQ85" s="45">
        <v>2.2788227676495931</v>
      </c>
      <c r="CR85" s="45">
        <v>0.56750568648697808</v>
      </c>
      <c r="CS85" s="45">
        <v>1.9133464952528669</v>
      </c>
      <c r="CT85" s="45">
        <v>3.3836305389418957</v>
      </c>
      <c r="CU85" s="45">
        <v>5.4900868628569999</v>
      </c>
      <c r="CV85" s="45">
        <v>99.531917494541801</v>
      </c>
      <c r="CW85" s="24"/>
      <c r="CX85" s="40">
        <v>69.525600827981805</v>
      </c>
      <c r="CY85" s="40">
        <v>69.934523525523801</v>
      </c>
      <c r="CZ85" s="40">
        <v>61.061534470567572</v>
      </c>
      <c r="DA85" s="40">
        <v>71.314168862047325</v>
      </c>
      <c r="DB85" s="40"/>
      <c r="DC85" s="40">
        <v>1.1124216911167788</v>
      </c>
      <c r="DD85" s="40">
        <v>0.38694270629689426</v>
      </c>
      <c r="DE85" s="40"/>
      <c r="DF85" s="40">
        <v>2.9584715056835562</v>
      </c>
      <c r="DG85" s="40">
        <v>2.7556201836509073</v>
      </c>
      <c r="DH85" s="40"/>
      <c r="DI85" s="40">
        <v>0.48330713797356911</v>
      </c>
      <c r="DJ85" s="40"/>
      <c r="DK85" s="40">
        <v>3.1399116513168428</v>
      </c>
      <c r="DL85" s="40">
        <v>2.7416978059933172</v>
      </c>
      <c r="DM85" s="40"/>
      <c r="DN85" s="40">
        <v>2.9293732602609595</v>
      </c>
      <c r="DO85" s="40">
        <v>2.5863639742489819</v>
      </c>
      <c r="DP85" s="40"/>
      <c r="DQ85" s="40">
        <v>15.624741568882774</v>
      </c>
      <c r="DR85" s="40"/>
    </row>
    <row r="86" spans="1:122" ht="10.5" customHeight="1">
      <c r="A86" s="17" t="s">
        <v>228</v>
      </c>
      <c r="B86" s="16" t="s">
        <v>173</v>
      </c>
      <c r="C86" s="17" t="s">
        <v>170</v>
      </c>
      <c r="D86" s="123">
        <v>0.20000000298023199</v>
      </c>
      <c r="E86" s="139">
        <f>D86*1000</f>
        <v>200.00000298023198</v>
      </c>
      <c r="F86" s="141">
        <v>840</v>
      </c>
      <c r="G86" s="123">
        <v>69.190002441406193</v>
      </c>
      <c r="H86" s="123">
        <v>0.20999999344348899</v>
      </c>
      <c r="I86" s="123">
        <v>13.3800001144409</v>
      </c>
      <c r="J86" s="123">
        <v>2.1700000762939502</v>
      </c>
      <c r="K86" s="123">
        <v>0.10000000149011599</v>
      </c>
      <c r="L86" s="123">
        <v>0.37999999523162797</v>
      </c>
      <c r="M86" s="123">
        <v>2.4700000286102299</v>
      </c>
      <c r="N86" s="123">
        <v>4.17000007629394</v>
      </c>
      <c r="O86" s="123">
        <v>1.75</v>
      </c>
      <c r="P86" s="123"/>
      <c r="Q86" s="122">
        <f t="shared" si="11"/>
        <v>93.820002727210451</v>
      </c>
      <c r="R86" s="26"/>
      <c r="S86" s="26">
        <f t="shared" si="16"/>
        <v>73.747602249151427</v>
      </c>
      <c r="T86" s="26">
        <f t="shared" si="16"/>
        <v>0.22383285796109134</v>
      </c>
      <c r="U86" s="26">
        <f t="shared" si="16"/>
        <v>14.261351231617819</v>
      </c>
      <c r="V86" s="26">
        <f t="shared" si="16"/>
        <v>2.3129396857975033</v>
      </c>
      <c r="W86" s="26">
        <f t="shared" si="16"/>
        <v>0.10658708013564487</v>
      </c>
      <c r="X86" s="26">
        <f t="shared" si="15"/>
        <v>0.40503089339755183</v>
      </c>
      <c r="Y86" s="26">
        <f t="shared" si="15"/>
        <v>2.63270087061494</v>
      </c>
      <c r="Z86" s="26">
        <f t="shared" si="15"/>
        <v>4.4446812567449676</v>
      </c>
      <c r="AA86" s="26">
        <f t="shared" si="15"/>
        <v>1.8652738745790407</v>
      </c>
      <c r="AB86" s="26">
        <f t="shared" si="15"/>
        <v>0</v>
      </c>
      <c r="AC86" s="26">
        <f t="shared" si="12"/>
        <v>99.999999999999986</v>
      </c>
      <c r="AD86" s="42">
        <v>0.79074787354858533</v>
      </c>
      <c r="AE86" s="42">
        <v>3.2035809029274702</v>
      </c>
      <c r="AF86" s="42">
        <v>0.23789241199177993</v>
      </c>
      <c r="AG86" s="43"/>
      <c r="AH86" s="16" t="s">
        <v>173</v>
      </c>
      <c r="AI86" s="122">
        <v>44.720001220703097</v>
      </c>
      <c r="AJ86" s="122">
        <v>1.7699999809265099</v>
      </c>
      <c r="AK86" s="122">
        <v>9.0299997329711896</v>
      </c>
      <c r="AL86" s="122">
        <v>3.9999999105930301E-2</v>
      </c>
      <c r="AM86" s="122">
        <v>15.819999694824199</v>
      </c>
      <c r="AN86" s="122">
        <v>12.7200002670288</v>
      </c>
      <c r="AO86" s="122">
        <v>10.5100002288818</v>
      </c>
      <c r="AP86" s="122">
        <v>0.33000001311302202</v>
      </c>
      <c r="AQ86" s="122">
        <v>1.6499999761581401</v>
      </c>
      <c r="AR86" s="122">
        <v>0.129999995231628</v>
      </c>
      <c r="AS86" s="122">
        <v>0</v>
      </c>
      <c r="AT86" s="122">
        <v>0</v>
      </c>
      <c r="AU86" s="124">
        <v>0</v>
      </c>
      <c r="AV86" s="124">
        <f t="shared" si="13"/>
        <v>96.720001108944302</v>
      </c>
      <c r="AW86" s="29"/>
      <c r="AX86" s="42">
        <v>6.5747223259309511</v>
      </c>
      <c r="AY86" s="42">
        <v>1.4252776740690489</v>
      </c>
      <c r="AZ86" s="42">
        <v>0</v>
      </c>
      <c r="BA86" s="42">
        <v>8</v>
      </c>
      <c r="BB86" s="42">
        <v>0.13926829508588479</v>
      </c>
      <c r="BC86" s="42">
        <v>0.19574699793810696</v>
      </c>
      <c r="BD86" s="42">
        <v>4.6492242596506113E-3</v>
      </c>
      <c r="BE86" s="42">
        <v>0.85811643822862749</v>
      </c>
      <c r="BF86" s="42">
        <v>2.7872752297356809</v>
      </c>
      <c r="BG86" s="42">
        <v>1.0149438147520495</v>
      </c>
      <c r="BH86" s="42">
        <v>0</v>
      </c>
      <c r="BI86" s="42">
        <v>5</v>
      </c>
      <c r="BJ86" s="42">
        <v>0</v>
      </c>
      <c r="BK86" s="42">
        <v>7.2056525741110766E-2</v>
      </c>
      <c r="BL86" s="42">
        <v>4.1089258687331452E-2</v>
      </c>
      <c r="BM86" s="42">
        <v>1.6553897186037745</v>
      </c>
      <c r="BN86" s="42">
        <v>0.23146449696778326</v>
      </c>
      <c r="BO86" s="42">
        <v>2</v>
      </c>
      <c r="BP86" s="42">
        <v>0.23883541967074279</v>
      </c>
      <c r="BQ86" s="42">
        <v>2.4378797915719314E-2</v>
      </c>
      <c r="BR86" s="42">
        <v>0.26321421758646213</v>
      </c>
      <c r="BS86" s="24" t="s">
        <v>622</v>
      </c>
      <c r="BT86" s="24" t="s">
        <v>623</v>
      </c>
      <c r="BU86" s="40">
        <v>0.58897809495798681</v>
      </c>
      <c r="BV86" s="42">
        <v>0.69771633124173782</v>
      </c>
      <c r="BW86" s="40">
        <v>0.21779263654748235</v>
      </c>
      <c r="BX86" s="40" t="str">
        <f t="shared" si="14"/>
        <v>Equilibrium</v>
      </c>
      <c r="BY86" s="40"/>
      <c r="BZ86" s="44">
        <v>844.25474858407551</v>
      </c>
      <c r="CA86" s="44">
        <v>178.71897598813069</v>
      </c>
      <c r="CB86" s="5">
        <v>180.0910591753927</v>
      </c>
      <c r="CC86" s="44">
        <v>190.35130103655587</v>
      </c>
      <c r="CD86" s="44">
        <v>192.9925922580218</v>
      </c>
      <c r="CE86" s="44">
        <v>-404.35869174277929</v>
      </c>
      <c r="CF86" s="44">
        <v>257.90099164787347</v>
      </c>
      <c r="CG86" s="44">
        <v>-594.70999277933515</v>
      </c>
      <c r="CH86" s="40">
        <v>-0.43205883084235069</v>
      </c>
      <c r="CI86" s="44">
        <v>190.35130103655587</v>
      </c>
      <c r="CJ86" s="24">
        <v>77.321332231829132</v>
      </c>
      <c r="CK86" s="44">
        <v>185.22118010597427</v>
      </c>
      <c r="CL86" s="44">
        <v>853.80003542798624</v>
      </c>
      <c r="CM86" s="45">
        <v>-0.92109296071883651</v>
      </c>
      <c r="CN86" s="45">
        <v>72.331810443006773</v>
      </c>
      <c r="CO86" s="45">
        <v>0.29807581061336441</v>
      </c>
      <c r="CP86" s="45">
        <v>14.630050180818952</v>
      </c>
      <c r="CQ86" s="45">
        <v>2.5546311158174748</v>
      </c>
      <c r="CR86" s="45">
        <v>0.62555781216207484</v>
      </c>
      <c r="CS86" s="45">
        <v>3.306541111855859</v>
      </c>
      <c r="CT86" s="45">
        <v>1.7777617483283235</v>
      </c>
      <c r="CU86" s="45">
        <v>5.4790213519648576</v>
      </c>
      <c r="CV86" s="45">
        <v>101.00344957456768</v>
      </c>
      <c r="CW86" s="24"/>
      <c r="CX86" s="40">
        <v>75.257778006225948</v>
      </c>
      <c r="CY86" s="40">
        <v>75.645351656977724</v>
      </c>
      <c r="CZ86" s="40">
        <v>62.611997103325152</v>
      </c>
      <c r="DA86" s="40">
        <v>72.913691256106006</v>
      </c>
      <c r="DB86" s="40"/>
      <c r="DC86" s="40">
        <v>0.69983363838073298</v>
      </c>
      <c r="DD86" s="40">
        <v>0.23086094472643945</v>
      </c>
      <c r="DE86" s="40"/>
      <c r="DF86" s="40">
        <v>1.9631769890746804</v>
      </c>
      <c r="DG86" s="40">
        <v>2.0429083561763983</v>
      </c>
      <c r="DH86" s="40"/>
      <c r="DI86" s="40">
        <v>0.37417605382619767</v>
      </c>
      <c r="DJ86" s="40"/>
      <c r="DK86" s="40">
        <v>2.9143978640840724</v>
      </c>
      <c r="DL86" s="40">
        <v>2.1684719913891604</v>
      </c>
      <c r="DM86" s="40"/>
      <c r="DN86" s="40">
        <v>2.7263704325038467</v>
      </c>
      <c r="DO86" s="40">
        <v>2.8734608597151796</v>
      </c>
      <c r="DP86" s="40"/>
      <c r="DQ86" s="40">
        <v>15.119216767767305</v>
      </c>
      <c r="DR86" s="40"/>
    </row>
    <row r="87" spans="1:122" ht="10.5" customHeight="1">
      <c r="A87" s="17" t="s">
        <v>228</v>
      </c>
      <c r="B87" s="16" t="s">
        <v>171</v>
      </c>
      <c r="C87" s="17" t="s">
        <v>172</v>
      </c>
      <c r="D87" s="123">
        <v>0.20000000298023199</v>
      </c>
      <c r="E87" s="139">
        <f>D87*1000</f>
        <v>200.00000298023198</v>
      </c>
      <c r="F87" s="141">
        <v>810</v>
      </c>
      <c r="G87" s="123">
        <v>75.239997863769503</v>
      </c>
      <c r="H87" s="123">
        <v>0.21999999880790699</v>
      </c>
      <c r="I87" s="123">
        <v>13.420000076293899</v>
      </c>
      <c r="J87" s="123">
        <v>1.71000003814697</v>
      </c>
      <c r="K87" s="123">
        <v>0.10000000149011599</v>
      </c>
      <c r="L87" s="123">
        <v>0.31000000238418601</v>
      </c>
      <c r="M87" s="123">
        <v>2.4400000572204599</v>
      </c>
      <c r="N87" s="123">
        <v>4.5300002098083496</v>
      </c>
      <c r="O87" s="123">
        <v>2.03999996185303</v>
      </c>
      <c r="P87" s="123"/>
      <c r="Q87" s="122">
        <f t="shared" si="11"/>
        <v>100.00999820977442</v>
      </c>
      <c r="R87" s="26"/>
      <c r="S87" s="26">
        <f t="shared" si="16"/>
        <v>75.232475963004234</v>
      </c>
      <c r="T87" s="26">
        <f t="shared" si="16"/>
        <v>0.21997800494551492</v>
      </c>
      <c r="U87" s="26">
        <f t="shared" si="16"/>
        <v>13.418658450673087</v>
      </c>
      <c r="V87" s="26">
        <f t="shared" si="16"/>
        <v>1.7098290858481828</v>
      </c>
      <c r="W87" s="26">
        <f t="shared" si="16"/>
        <v>9.9990004279734659E-2</v>
      </c>
      <c r="X87" s="26">
        <f t="shared" si="15"/>
        <v>0.30996901103222729</v>
      </c>
      <c r="Y87" s="26">
        <f t="shared" si="15"/>
        <v>2.4397561252850695</v>
      </c>
      <c r="Z87" s="26">
        <f t="shared" si="15"/>
        <v>4.5295473361638479</v>
      </c>
      <c r="AA87" s="26">
        <f t="shared" si="15"/>
        <v>2.0397960187681035</v>
      </c>
      <c r="AB87" s="26">
        <f t="shared" si="15"/>
        <v>0</v>
      </c>
      <c r="AC87" s="26">
        <f t="shared" si="12"/>
        <v>100</v>
      </c>
      <c r="AD87" s="42">
        <v>0.80808349431196447</v>
      </c>
      <c r="AE87" s="42">
        <v>3.0945247537387846</v>
      </c>
      <c r="AF87" s="42">
        <v>0.24422858821084964</v>
      </c>
      <c r="AG87" s="43"/>
      <c r="AH87" s="16" t="s">
        <v>171</v>
      </c>
      <c r="AI87" s="122">
        <v>46.790000915527301</v>
      </c>
      <c r="AJ87" s="122">
        <v>1.03999996185303</v>
      </c>
      <c r="AK87" s="122">
        <v>7.6999998092651403</v>
      </c>
      <c r="AL87" s="122">
        <v>9.9999997764825804E-3</v>
      </c>
      <c r="AM87" s="122">
        <v>15.8800001144409</v>
      </c>
      <c r="AN87" s="122">
        <v>14.210000038146999</v>
      </c>
      <c r="AO87" s="122">
        <v>10.3400001525879</v>
      </c>
      <c r="AP87" s="122">
        <v>0.56999999284744296</v>
      </c>
      <c r="AQ87" s="122">
        <v>1.20000004768372</v>
      </c>
      <c r="AR87" s="122">
        <v>0.119999997317791</v>
      </c>
      <c r="AS87" s="122">
        <v>0</v>
      </c>
      <c r="AT87" s="122">
        <v>0</v>
      </c>
      <c r="AU87" s="124">
        <v>0</v>
      </c>
      <c r="AV87" s="124">
        <f t="shared" si="13"/>
        <v>97.860001029446707</v>
      </c>
      <c r="AW87" s="29"/>
      <c r="AX87" s="42">
        <v>6.7680946509043522</v>
      </c>
      <c r="AY87" s="42">
        <v>1.2319053490956478</v>
      </c>
      <c r="AZ87" s="42">
        <v>0</v>
      </c>
      <c r="BA87" s="42">
        <v>8</v>
      </c>
      <c r="BB87" s="42">
        <v>8.0684574258836683E-2</v>
      </c>
      <c r="BC87" s="42">
        <v>0.11315999845794958</v>
      </c>
      <c r="BD87" s="42">
        <v>1.1435581802363658E-3</v>
      </c>
      <c r="BE87" s="42">
        <v>0.86168208524169643</v>
      </c>
      <c r="BF87" s="42">
        <v>3.0635471928480142</v>
      </c>
      <c r="BG87" s="42">
        <v>0.87978259101326639</v>
      </c>
      <c r="BH87" s="42">
        <v>0</v>
      </c>
      <c r="BI87" s="42">
        <v>5</v>
      </c>
      <c r="BJ87" s="42">
        <v>0</v>
      </c>
      <c r="BK87" s="42">
        <v>0.17953579539878928</v>
      </c>
      <c r="BL87" s="42">
        <v>6.9827575010774759E-2</v>
      </c>
      <c r="BM87" s="42">
        <v>1.6023442791454887</v>
      </c>
      <c r="BN87" s="42">
        <v>0.14829235044494737</v>
      </c>
      <c r="BO87" s="42">
        <v>2</v>
      </c>
      <c r="BP87" s="42">
        <v>0.18822695823502705</v>
      </c>
      <c r="BQ87" s="42">
        <v>2.2140526708903322E-2</v>
      </c>
      <c r="BR87" s="42">
        <v>0.21036748494393037</v>
      </c>
      <c r="BS87" s="24" t="s">
        <v>622</v>
      </c>
      <c r="BT87" s="24" t="s">
        <v>623</v>
      </c>
      <c r="BU87" s="40">
        <v>0.61460886705237938</v>
      </c>
      <c r="BV87" s="42">
        <v>0.62692553649799376</v>
      </c>
      <c r="BW87" s="40">
        <v>0.20259186349714814</v>
      </c>
      <c r="BX87" s="40" t="str">
        <f t="shared" si="14"/>
        <v>Equilibrium</v>
      </c>
      <c r="BY87" s="40"/>
      <c r="BZ87" s="44">
        <v>842.3063395274371</v>
      </c>
      <c r="CA87" s="44">
        <v>122.41062213296978</v>
      </c>
      <c r="CB87" s="5">
        <v>155.38308968945663</v>
      </c>
      <c r="CC87" s="44">
        <v>156.98871925306833</v>
      </c>
      <c r="CD87" s="44">
        <v>160.7027115569033</v>
      </c>
      <c r="CE87" s="44">
        <v>-735.18301143678264</v>
      </c>
      <c r="CF87" s="44">
        <v>156.75839958507353</v>
      </c>
      <c r="CG87" s="44">
        <v>-892.17173068985096</v>
      </c>
      <c r="CH87" s="40">
        <v>-8.8510911860843807E-3</v>
      </c>
      <c r="CI87" s="44">
        <v>156.98871925306833</v>
      </c>
      <c r="CJ87" s="24">
        <v>54.869077375398177</v>
      </c>
      <c r="CK87" s="44">
        <v>156.18590447126246</v>
      </c>
      <c r="CL87" s="44">
        <v>846.63260781867962</v>
      </c>
      <c r="CM87" s="45">
        <v>-0.30433405661477819</v>
      </c>
      <c r="CN87" s="45">
        <v>76.341193010012503</v>
      </c>
      <c r="CO87" s="45">
        <v>0.21337851345959008</v>
      </c>
      <c r="CP87" s="45">
        <v>13.370608012269296</v>
      </c>
      <c r="CQ87" s="45">
        <v>1.552244280943937</v>
      </c>
      <c r="CR87" s="45">
        <v>0.25057668856154075</v>
      </c>
      <c r="CS87" s="45">
        <v>1.9260285854726398</v>
      </c>
      <c r="CT87" s="45">
        <v>2.2903142657773783</v>
      </c>
      <c r="CU87" s="45">
        <v>5.1809234984950407</v>
      </c>
      <c r="CV87" s="45">
        <v>101.12526685499193</v>
      </c>
      <c r="CW87" s="24"/>
      <c r="CX87" s="40">
        <v>77.087690206495054</v>
      </c>
      <c r="CY87" s="40">
        <v>77.681969175703017</v>
      </c>
      <c r="CZ87" s="40">
        <v>65.400488014187431</v>
      </c>
      <c r="DA87" s="40">
        <v>75.792548238832509</v>
      </c>
      <c r="DB87" s="40"/>
      <c r="DC87" s="40">
        <v>0.57097054896738797</v>
      </c>
      <c r="DD87" s="40">
        <v>0.18343558389785833</v>
      </c>
      <c r="DE87" s="40"/>
      <c r="DF87" s="40">
        <v>1.6619734058298543</v>
      </c>
      <c r="DG87" s="40">
        <v>1.6165532118489037</v>
      </c>
      <c r="DH87" s="40"/>
      <c r="DI87" s="40">
        <v>0.29960984795976553</v>
      </c>
      <c r="DJ87" s="40"/>
      <c r="DK87" s="40">
        <v>2.7842026687659174</v>
      </c>
      <c r="DL87" s="40">
        <v>1.9287432792840642</v>
      </c>
      <c r="DM87" s="40"/>
      <c r="DN87" s="40">
        <v>2.5970676755708326</v>
      </c>
      <c r="DO87" s="40">
        <v>2.5962090030507041</v>
      </c>
      <c r="DP87" s="40"/>
      <c r="DQ87" s="40">
        <v>14.15197948418148</v>
      </c>
      <c r="DR87" s="40"/>
    </row>
    <row r="88" spans="1:122" ht="10.5" customHeight="1">
      <c r="A88" s="17" t="s">
        <v>228</v>
      </c>
      <c r="B88" s="16" t="s">
        <v>168</v>
      </c>
      <c r="C88" s="17" t="s">
        <v>169</v>
      </c>
      <c r="D88" s="123">
        <v>0.129999995231628</v>
      </c>
      <c r="E88" s="139">
        <f>D88*1000</f>
        <v>129.99999523162799</v>
      </c>
      <c r="F88" s="141">
        <v>825</v>
      </c>
      <c r="G88" s="123">
        <v>71.809997558593807</v>
      </c>
      <c r="H88" s="123">
        <v>0.270000010728836</v>
      </c>
      <c r="I88" s="123">
        <v>12.050000190734901</v>
      </c>
      <c r="J88" s="123">
        <v>1.66999995708466</v>
      </c>
      <c r="K88" s="123">
        <v>5.0000000745058101E-2</v>
      </c>
      <c r="L88" s="123">
        <v>0.270000010728836</v>
      </c>
      <c r="M88" s="123">
        <v>2.1099998950958199</v>
      </c>
      <c r="N88" s="123">
        <v>4.0999999046325701</v>
      </c>
      <c r="O88" s="123">
        <v>1.87999999523163</v>
      </c>
      <c r="P88" s="123"/>
      <c r="Q88" s="122">
        <f t="shared" si="11"/>
        <v>94.209997523576121</v>
      </c>
      <c r="R88" s="26"/>
      <c r="S88" s="26">
        <f t="shared" si="16"/>
        <v>76.223330268768237</v>
      </c>
      <c r="T88" s="26">
        <f t="shared" si="16"/>
        <v>0.28659379877519719</v>
      </c>
      <c r="U88" s="26">
        <f t="shared" si="16"/>
        <v>12.790574787691062</v>
      </c>
      <c r="V88" s="26">
        <f t="shared" si="16"/>
        <v>1.7726356023592307</v>
      </c>
      <c r="W88" s="26">
        <f t="shared" si="16"/>
        <v>5.3072924381030326E-2</v>
      </c>
      <c r="X88" s="26">
        <f t="shared" si="15"/>
        <v>0.28659379877519719</v>
      </c>
      <c r="Y88" s="26">
        <f t="shared" si="15"/>
        <v>2.2396772641542535</v>
      </c>
      <c r="Z88" s="26">
        <f t="shared" si="15"/>
        <v>4.3519796331663656</v>
      </c>
      <c r="AA88" s="26">
        <f t="shared" si="15"/>
        <v>1.9955419219294199</v>
      </c>
      <c r="AB88" s="26">
        <f t="shared" si="15"/>
        <v>0</v>
      </c>
      <c r="AC88" s="26">
        <f t="shared" si="12"/>
        <v>99.999999999999986</v>
      </c>
      <c r="AD88" s="42">
        <v>0.81615068014789094</v>
      </c>
      <c r="AE88" s="42">
        <v>3.4698621112524517</v>
      </c>
      <c r="AF88" s="42">
        <v>0.22372054777318418</v>
      </c>
      <c r="AG88" s="43"/>
      <c r="AH88" s="16" t="s">
        <v>168</v>
      </c>
      <c r="AI88" s="122">
        <v>47.490001678466797</v>
      </c>
      <c r="AJ88" s="122">
        <v>1.37999999523163</v>
      </c>
      <c r="AK88" s="122">
        <v>6.96000003814697</v>
      </c>
      <c r="AL88" s="122">
        <v>2.9999999329447701E-2</v>
      </c>
      <c r="AM88" s="122">
        <v>15.189999580383301</v>
      </c>
      <c r="AN88" s="122">
        <v>14.2799997329712</v>
      </c>
      <c r="AO88" s="122">
        <v>11.1400003433228</v>
      </c>
      <c r="AP88" s="122">
        <v>0.57999998331070002</v>
      </c>
      <c r="AQ88" s="122">
        <v>1.2799999713897701</v>
      </c>
      <c r="AR88" s="122">
        <v>0.15000000596046401</v>
      </c>
      <c r="AS88" s="122">
        <v>0</v>
      </c>
      <c r="AT88" s="122">
        <v>0</v>
      </c>
      <c r="AU88" s="124">
        <v>0</v>
      </c>
      <c r="AV88" s="124">
        <f t="shared" si="13"/>
        <v>98.480001328513083</v>
      </c>
      <c r="AW88" s="29"/>
      <c r="AX88" s="42">
        <v>6.8633016870641184</v>
      </c>
      <c r="AY88" s="42">
        <v>1.1366983129358816</v>
      </c>
      <c r="AZ88" s="42">
        <v>0</v>
      </c>
      <c r="BA88" s="42">
        <v>8</v>
      </c>
      <c r="BB88" s="42">
        <v>4.8702246868844723E-2</v>
      </c>
      <c r="BC88" s="42">
        <v>0.15002244147820887</v>
      </c>
      <c r="BD88" s="42">
        <v>3.427654615275695E-3</v>
      </c>
      <c r="BE88" s="42">
        <v>0.57867081035002599</v>
      </c>
      <c r="BF88" s="42">
        <v>3.0759284544052057</v>
      </c>
      <c r="BG88" s="42">
        <v>1.1432483922824392</v>
      </c>
      <c r="BH88" s="42">
        <v>0</v>
      </c>
      <c r="BI88" s="42">
        <v>5</v>
      </c>
      <c r="BJ88" s="42">
        <v>0</v>
      </c>
      <c r="BK88" s="42">
        <v>0.11399451434399288</v>
      </c>
      <c r="BL88" s="42">
        <v>7.0990073429465242E-2</v>
      </c>
      <c r="BM88" s="42">
        <v>1.7247971572785967</v>
      </c>
      <c r="BN88" s="42">
        <v>9.0218254947945109E-2</v>
      </c>
      <c r="BO88" s="42">
        <v>2</v>
      </c>
      <c r="BP88" s="42">
        <v>0.26841967508694009</v>
      </c>
      <c r="BQ88" s="42">
        <v>2.7651298006323523E-2</v>
      </c>
      <c r="BR88" s="42">
        <v>0.29607097309326363</v>
      </c>
      <c r="BS88" s="24" t="s">
        <v>622</v>
      </c>
      <c r="BT88" s="24" t="s">
        <v>623</v>
      </c>
      <c r="BU88" s="40">
        <v>0.62622705434771131</v>
      </c>
      <c r="BV88" s="42">
        <v>0.59674542851519685</v>
      </c>
      <c r="BW88" s="40">
        <v>0.17197957998964999</v>
      </c>
      <c r="BX88" s="40" t="str">
        <f t="shared" si="14"/>
        <v>Equilibrium</v>
      </c>
      <c r="BY88" s="40"/>
      <c r="BZ88" s="44">
        <v>818.98520863433646</v>
      </c>
      <c r="CA88" s="44">
        <v>103.14021713899844</v>
      </c>
      <c r="CB88" s="5">
        <v>115.162302720097</v>
      </c>
      <c r="CC88" s="44">
        <v>125.68444897474021</v>
      </c>
      <c r="CD88" s="44">
        <v>101.02578898337795</v>
      </c>
      <c r="CE88" s="44">
        <v>-828.16684999522408</v>
      </c>
      <c r="CF88" s="44">
        <v>178.20710615657137</v>
      </c>
      <c r="CG88" s="44">
        <v>-953.85129896996432</v>
      </c>
      <c r="CH88" s="40">
        <v>-0.54744306033637868</v>
      </c>
      <c r="CI88" s="44">
        <v>125.68444897474021</v>
      </c>
      <c r="CJ88" s="24">
        <v>10.793488866225644</v>
      </c>
      <c r="CK88" s="44">
        <v>125.68444897474021</v>
      </c>
      <c r="CL88" s="44">
        <v>829.08067197436492</v>
      </c>
      <c r="CM88" s="45">
        <v>-0.24714235157175085</v>
      </c>
      <c r="CN88" s="45">
        <v>75.494363049631446</v>
      </c>
      <c r="CO88" s="45">
        <v>0.21339992763453242</v>
      </c>
      <c r="CP88" s="45">
        <v>12.932727559787672</v>
      </c>
      <c r="CQ88" s="45">
        <v>1.3913305782801728</v>
      </c>
      <c r="CR88" s="45">
        <v>0.30300871938182827</v>
      </c>
      <c r="CS88" s="45">
        <v>1.8159195595839037</v>
      </c>
      <c r="CT88" s="45">
        <v>2.3376480995105529</v>
      </c>
      <c r="CU88" s="45">
        <v>4.8454947860863387</v>
      </c>
      <c r="CV88" s="45">
        <v>99.333892279896432</v>
      </c>
      <c r="CW88" s="24"/>
      <c r="CX88" s="40">
        <v>78.443027656849836</v>
      </c>
      <c r="CY88" s="40">
        <v>78.872803382963937</v>
      </c>
      <c r="CZ88" s="40">
        <v>67.615995025688662</v>
      </c>
      <c r="DA88" s="40">
        <v>78.043995278487358</v>
      </c>
      <c r="DB88" s="40"/>
      <c r="DC88" s="40">
        <v>0.47267261901891827</v>
      </c>
      <c r="DD88" s="40">
        <v>0.15780928099744046</v>
      </c>
      <c r="DE88" s="40"/>
      <c r="DF88" s="40">
        <v>1.1594229672844705</v>
      </c>
      <c r="DG88" s="40">
        <v>1.1299564759430754</v>
      </c>
      <c r="DH88" s="40"/>
      <c r="DI88" s="40">
        <v>0.22904799194846751</v>
      </c>
      <c r="DJ88" s="40"/>
      <c r="DK88" s="40">
        <v>1.7397550836743705</v>
      </c>
      <c r="DL88" s="40">
        <v>1.6674565495203848</v>
      </c>
      <c r="DM88" s="40"/>
      <c r="DN88" s="40">
        <v>3.3532941023979665</v>
      </c>
      <c r="DO88" s="40">
        <v>3.2013065036709141</v>
      </c>
      <c r="DP88" s="40"/>
      <c r="DQ88" s="40">
        <v>13.449598533569205</v>
      </c>
      <c r="DR88" s="40"/>
    </row>
    <row r="89" spans="1:122" ht="10.5" customHeight="1">
      <c r="A89" s="30" t="s">
        <v>324</v>
      </c>
      <c r="B89" s="25">
        <v>307</v>
      </c>
      <c r="C89" s="30" t="s">
        <v>297</v>
      </c>
      <c r="D89" s="139"/>
      <c r="E89" s="139">
        <v>200</v>
      </c>
      <c r="F89" s="139">
        <v>850</v>
      </c>
      <c r="G89" s="139">
        <v>72.391956449283398</v>
      </c>
      <c r="H89" s="139">
        <v>0.36662593045217196</v>
      </c>
      <c r="I89" s="139">
        <v>14.931674258415731</v>
      </c>
      <c r="J89" s="139">
        <v>1.8664592823019663</v>
      </c>
      <c r="K89" s="139">
        <v>4.443950672147539E-2</v>
      </c>
      <c r="L89" s="139">
        <v>0.44439506721475391</v>
      </c>
      <c r="M89" s="139">
        <v>3.2551938673480727</v>
      </c>
      <c r="N89" s="139">
        <v>3.2329741139873343</v>
      </c>
      <c r="O89" s="139">
        <v>3.2774136207088098</v>
      </c>
      <c r="P89" s="139">
        <v>0</v>
      </c>
      <c r="Q89" s="122">
        <f t="shared" si="11"/>
        <v>99.81113209643371</v>
      </c>
      <c r="R89" s="26"/>
      <c r="S89" s="26">
        <f t="shared" si="16"/>
        <v>72.528940338379343</v>
      </c>
      <c r="T89" s="26">
        <f t="shared" si="16"/>
        <v>0.36731967943009802</v>
      </c>
      <c r="U89" s="26">
        <f t="shared" si="16"/>
        <v>14.95992876224399</v>
      </c>
      <c r="V89" s="26">
        <f t="shared" si="16"/>
        <v>1.8699910952804988</v>
      </c>
      <c r="W89" s="26">
        <f t="shared" si="16"/>
        <v>4.4523597506678551E-2</v>
      </c>
      <c r="X89" s="26">
        <f t="shared" si="15"/>
        <v>0.44523597506678547</v>
      </c>
      <c r="Y89" s="26">
        <f t="shared" si="15"/>
        <v>3.2613535173642036</v>
      </c>
      <c r="Z89" s="26">
        <f t="shared" si="15"/>
        <v>3.2390917186108639</v>
      </c>
      <c r="AA89" s="26">
        <f t="shared" si="15"/>
        <v>3.2836153161175425</v>
      </c>
      <c r="AB89" s="26">
        <f t="shared" si="15"/>
        <v>0</v>
      </c>
      <c r="AC89" s="26">
        <f t="shared" si="12"/>
        <v>100</v>
      </c>
      <c r="AD89" s="42">
        <v>0.77811559310396106</v>
      </c>
      <c r="AE89" s="42">
        <v>2.356181971037409</v>
      </c>
      <c r="AF89" s="42">
        <v>0.29795762227126682</v>
      </c>
      <c r="AG89" s="40"/>
      <c r="AH89" s="25">
        <v>307</v>
      </c>
      <c r="AI89" s="139">
        <v>45.34</v>
      </c>
      <c r="AJ89" s="139">
        <v>2.2999999999999998</v>
      </c>
      <c r="AK89" s="139">
        <v>9.34</v>
      </c>
      <c r="AL89" s="139">
        <v>0</v>
      </c>
      <c r="AM89" s="139">
        <v>15.09</v>
      </c>
      <c r="AN89" s="139">
        <v>13.04</v>
      </c>
      <c r="AO89" s="139">
        <v>10.6</v>
      </c>
      <c r="AP89" s="139">
        <v>0.15</v>
      </c>
      <c r="AQ89" s="139">
        <v>1.77</v>
      </c>
      <c r="AR89" s="139">
        <v>0.5</v>
      </c>
      <c r="AS89" s="139">
        <v>0</v>
      </c>
      <c r="AT89" s="139">
        <v>0.06</v>
      </c>
      <c r="AV89" s="124">
        <f t="shared" si="13"/>
        <v>98.190000000000012</v>
      </c>
      <c r="AW89" s="29"/>
      <c r="AX89" s="42">
        <v>6.574702310221598</v>
      </c>
      <c r="AY89" s="42">
        <v>1.425297689778402</v>
      </c>
      <c r="AZ89" s="42">
        <v>0</v>
      </c>
      <c r="BA89" s="42">
        <v>8</v>
      </c>
      <c r="BB89" s="42">
        <v>0.17082560345642372</v>
      </c>
      <c r="BC89" s="42">
        <v>0.2508815091052683</v>
      </c>
      <c r="BD89" s="42">
        <v>0</v>
      </c>
      <c r="BE89" s="42">
        <v>0.69231077653713413</v>
      </c>
      <c r="BF89" s="42">
        <v>2.81831346158986</v>
      </c>
      <c r="BG89" s="42">
        <v>1.0676686493113139</v>
      </c>
      <c r="BH89" s="42">
        <v>0</v>
      </c>
      <c r="BI89" s="42">
        <v>5</v>
      </c>
      <c r="BJ89" s="42">
        <v>0</v>
      </c>
      <c r="BK89" s="42">
        <v>7.000510218164413E-2</v>
      </c>
      <c r="BL89" s="42">
        <v>1.8421482452014977E-2</v>
      </c>
      <c r="BM89" s="42">
        <v>1.6467298657331182</v>
      </c>
      <c r="BN89" s="42">
        <v>0.26484354963322265</v>
      </c>
      <c r="BO89" s="42">
        <v>2</v>
      </c>
      <c r="BP89" s="42">
        <v>0.23275968980988293</v>
      </c>
      <c r="BQ89" s="42">
        <v>9.2482151397645401E-2</v>
      </c>
      <c r="BR89" s="42">
        <v>0.3252418412075283</v>
      </c>
      <c r="BS89" s="24" t="s">
        <v>622</v>
      </c>
      <c r="BT89" s="24" t="s">
        <v>623</v>
      </c>
      <c r="BU89" s="40">
        <v>0.60631084063099994</v>
      </c>
      <c r="BV89" s="42">
        <v>0.64918905095958412</v>
      </c>
      <c r="BW89" s="40">
        <v>0.27552585451358458</v>
      </c>
      <c r="BX89" s="40" t="str">
        <f t="shared" si="14"/>
        <v>Equilibrium</v>
      </c>
      <c r="BY89" s="40"/>
      <c r="BZ89" s="44">
        <v>854.0056459322243</v>
      </c>
      <c r="CA89" s="44">
        <v>187.75291804154497</v>
      </c>
      <c r="CB89" s="5">
        <v>179.7110559696325</v>
      </c>
      <c r="CC89" s="44">
        <v>193.03628425485891</v>
      </c>
      <c r="CD89" s="44">
        <v>181.76723780371026</v>
      </c>
      <c r="CE89" s="44">
        <v>-221.87877374395185</v>
      </c>
      <c r="CF89" s="44">
        <v>303.90550392394891</v>
      </c>
      <c r="CG89" s="44">
        <v>-414.91505799881077</v>
      </c>
      <c r="CH89" s="40">
        <v>-0.69107850534973625</v>
      </c>
      <c r="CI89" s="44">
        <v>193.03628425485891</v>
      </c>
      <c r="CJ89" s="24">
        <v>76.136187191977058</v>
      </c>
      <c r="CK89" s="44">
        <v>186.37367011224569</v>
      </c>
      <c r="CL89" s="44">
        <v>842.18867720834646</v>
      </c>
      <c r="CM89" s="45">
        <v>-0.49335532678183913</v>
      </c>
      <c r="CN89" s="45">
        <v>72.101435292089377</v>
      </c>
      <c r="CO89" s="45">
        <v>0.35171778785230684</v>
      </c>
      <c r="CP89" s="45">
        <v>14.930397044359454</v>
      </c>
      <c r="CQ89" s="45">
        <v>2.1798086504168079</v>
      </c>
      <c r="CR89" s="45">
        <v>0.43717434319676896</v>
      </c>
      <c r="CS89" s="45">
        <v>3.019595058492575</v>
      </c>
      <c r="CT89" s="45">
        <v>3.0730107428595783</v>
      </c>
      <c r="CU89" s="45">
        <v>5.2632362987410044</v>
      </c>
      <c r="CV89" s="45">
        <v>101.35637521800787</v>
      </c>
      <c r="CW89" s="24"/>
      <c r="CX89" s="40">
        <v>73.420585586955298</v>
      </c>
      <c r="CY89" s="40">
        <v>73.609346606943021</v>
      </c>
      <c r="CZ89" s="40">
        <v>62.387429790223678</v>
      </c>
      <c r="DA89" s="40">
        <v>72.691071688988529</v>
      </c>
      <c r="DB89" s="40"/>
      <c r="DC89" s="40">
        <v>0.92769693532489561</v>
      </c>
      <c r="DD89" s="40">
        <v>0.31418767936414499</v>
      </c>
      <c r="DE89" s="40"/>
      <c r="DF89" s="40">
        <v>2.0468612918179661</v>
      </c>
      <c r="DG89" s="40">
        <v>2.0902025572005232</v>
      </c>
      <c r="DH89" s="40"/>
      <c r="DI89" s="40">
        <v>0.40223308313841527</v>
      </c>
      <c r="DJ89" s="40"/>
      <c r="DK89" s="40">
        <v>3.058202455647383</v>
      </c>
      <c r="DL89" s="40">
        <v>2.3087758749335356</v>
      </c>
      <c r="DM89" s="40"/>
      <c r="DN89" s="40">
        <v>3.006981983288358</v>
      </c>
      <c r="DO89" s="40">
        <v>2.9833703238016631</v>
      </c>
      <c r="DP89" s="40"/>
      <c r="DQ89" s="40">
        <v>14.901512692988527</v>
      </c>
      <c r="DR89" s="40"/>
    </row>
    <row r="90" spans="1:122" ht="10.5" customHeight="1">
      <c r="A90" s="30" t="s">
        <v>324</v>
      </c>
      <c r="B90" s="25">
        <v>309</v>
      </c>
      <c r="C90" s="30" t="s">
        <v>297</v>
      </c>
      <c r="D90" s="139"/>
      <c r="E90" s="139">
        <v>200</v>
      </c>
      <c r="F90" s="139">
        <v>850</v>
      </c>
      <c r="G90" s="139">
        <v>70.912017167381975</v>
      </c>
      <c r="H90" s="139">
        <v>0.42918454935622319</v>
      </c>
      <c r="I90" s="139">
        <v>15.053648068669526</v>
      </c>
      <c r="J90" s="139">
        <v>2.9828326180257507</v>
      </c>
      <c r="K90" s="139">
        <v>0.12875536480686695</v>
      </c>
      <c r="L90" s="139">
        <v>0.74034334763948495</v>
      </c>
      <c r="M90" s="139">
        <v>3.6158798283261802</v>
      </c>
      <c r="N90" s="139">
        <v>2.8540772532188843</v>
      </c>
      <c r="O90" s="139">
        <v>2.8004291845493561</v>
      </c>
      <c r="P90" s="139">
        <v>0</v>
      </c>
      <c r="Q90" s="122">
        <f t="shared" si="11"/>
        <v>99.517167381974261</v>
      </c>
      <c r="R90" s="26"/>
      <c r="S90" s="26">
        <f t="shared" si="16"/>
        <v>71.256064690026946</v>
      </c>
      <c r="T90" s="26">
        <f t="shared" si="16"/>
        <v>0.43126684636118595</v>
      </c>
      <c r="U90" s="26">
        <f t="shared" si="16"/>
        <v>15.126684636118595</v>
      </c>
      <c r="V90" s="26">
        <f t="shared" si="16"/>
        <v>2.9973045822102415</v>
      </c>
      <c r="W90" s="26">
        <f t="shared" si="16"/>
        <v>0.12938005390835577</v>
      </c>
      <c r="X90" s="26">
        <f t="shared" si="15"/>
        <v>0.74393530997304569</v>
      </c>
      <c r="Y90" s="26">
        <f t="shared" si="15"/>
        <v>3.6334231805929913</v>
      </c>
      <c r="Z90" s="26">
        <f t="shared" si="15"/>
        <v>2.8679245283018866</v>
      </c>
      <c r="AA90" s="26">
        <f t="shared" si="15"/>
        <v>2.8140161725067383</v>
      </c>
      <c r="AB90" s="26">
        <f t="shared" si="15"/>
        <v>0</v>
      </c>
      <c r="AC90" s="26">
        <f t="shared" si="12"/>
        <v>99.999999999999972</v>
      </c>
      <c r="AD90" s="42">
        <v>0.75728621620413994</v>
      </c>
      <c r="AE90" s="42">
        <v>2.260243574701172</v>
      </c>
      <c r="AF90" s="42">
        <v>0.30672554890063947</v>
      </c>
      <c r="AG90" s="40"/>
      <c r="AH90" s="25">
        <v>309</v>
      </c>
      <c r="AI90" s="139">
        <v>46.56</v>
      </c>
      <c r="AJ90" s="139">
        <v>1.84</v>
      </c>
      <c r="AK90" s="139">
        <v>8.34</v>
      </c>
      <c r="AL90" s="139">
        <v>0</v>
      </c>
      <c r="AM90" s="139">
        <v>13.25</v>
      </c>
      <c r="AN90" s="139">
        <v>14.63</v>
      </c>
      <c r="AO90" s="139">
        <v>10.81</v>
      </c>
      <c r="AP90" s="139">
        <v>0.35</v>
      </c>
      <c r="AQ90" s="139">
        <v>1.28</v>
      </c>
      <c r="AR90" s="139">
        <v>0.34</v>
      </c>
      <c r="AS90" s="139">
        <v>0</v>
      </c>
      <c r="AT90" s="139">
        <v>0.08</v>
      </c>
      <c r="AV90" s="124">
        <f t="shared" si="13"/>
        <v>97.48</v>
      </c>
      <c r="AW90" s="29"/>
      <c r="AX90" s="42">
        <v>6.7307640979785024</v>
      </c>
      <c r="AY90" s="42">
        <v>1.2692359020214976</v>
      </c>
      <c r="AZ90" s="42">
        <v>0</v>
      </c>
      <c r="BA90" s="42">
        <v>8</v>
      </c>
      <c r="BB90" s="42">
        <v>0.15159511759675492</v>
      </c>
      <c r="BC90" s="42">
        <v>0.20008542793445303</v>
      </c>
      <c r="BD90" s="42">
        <v>0</v>
      </c>
      <c r="BE90" s="42">
        <v>0.65048712502763095</v>
      </c>
      <c r="BF90" s="42">
        <v>3.1521933598726082</v>
      </c>
      <c r="BG90" s="42">
        <v>0.84563896956855267</v>
      </c>
      <c r="BH90" s="42">
        <v>0</v>
      </c>
      <c r="BI90" s="42">
        <v>5</v>
      </c>
      <c r="BJ90" s="42">
        <v>0</v>
      </c>
      <c r="BK90" s="42">
        <v>0.10575721539297644</v>
      </c>
      <c r="BL90" s="42">
        <v>4.2850725775560997E-2</v>
      </c>
      <c r="BM90" s="42">
        <v>1.6741679009202566</v>
      </c>
      <c r="BN90" s="42">
        <v>0.17722415791120594</v>
      </c>
      <c r="BO90" s="42">
        <v>2</v>
      </c>
      <c r="BP90" s="42">
        <v>0.18151329673296351</v>
      </c>
      <c r="BQ90" s="42">
        <v>6.2693664706443483E-2</v>
      </c>
      <c r="BR90" s="42">
        <v>0.24420696143940701</v>
      </c>
      <c r="BS90" s="24" t="s">
        <v>622</v>
      </c>
      <c r="BT90" s="24" t="s">
        <v>623</v>
      </c>
      <c r="BU90" s="40">
        <v>0.66305059399983612</v>
      </c>
      <c r="BV90" s="42">
        <v>0.5080788190646367</v>
      </c>
      <c r="BW90" s="40">
        <v>0.22478940975722497</v>
      </c>
      <c r="BX90" s="40" t="str">
        <f t="shared" si="14"/>
        <v>Equilibrium</v>
      </c>
      <c r="BY90" s="40"/>
      <c r="BZ90" s="44">
        <v>832.13067508856579</v>
      </c>
      <c r="CA90" s="44">
        <v>144.81548452884272</v>
      </c>
      <c r="CB90" s="5">
        <v>135.2108191718568</v>
      </c>
      <c r="CC90" s="44">
        <v>175.2713483238594</v>
      </c>
      <c r="CD90" s="44">
        <v>169.29068014092715</v>
      </c>
      <c r="CE90" s="44">
        <v>-608.64852130452869</v>
      </c>
      <c r="CF90" s="44">
        <v>209.39587124552676</v>
      </c>
      <c r="CG90" s="44">
        <v>-783.91986962838814</v>
      </c>
      <c r="CH90" s="40">
        <v>-0.54866210062213039</v>
      </c>
      <c r="CI90" s="44">
        <v>175.2713483238594</v>
      </c>
      <c r="CJ90" s="24">
        <v>22.308136394574504</v>
      </c>
      <c r="CK90" s="44">
        <v>175.2713483238594</v>
      </c>
      <c r="CL90" s="44">
        <v>838.00101516282859</v>
      </c>
      <c r="CM90" s="45">
        <v>-0.11093663091016093</v>
      </c>
      <c r="CN90" s="45">
        <v>73.687694901499043</v>
      </c>
      <c r="CO90" s="45">
        <v>0.27511842232632422</v>
      </c>
      <c r="CP90" s="45">
        <v>13.941548272024216</v>
      </c>
      <c r="CQ90" s="45">
        <v>1.857993728294064</v>
      </c>
      <c r="CR90" s="45">
        <v>0.76876609724219913</v>
      </c>
      <c r="CS90" s="45">
        <v>2.5544636416348805</v>
      </c>
      <c r="CT90" s="45">
        <v>2.5525920219219489</v>
      </c>
      <c r="CU90" s="45">
        <v>5.3457335616802624</v>
      </c>
      <c r="CV90" s="45">
        <v>100.98391064662295</v>
      </c>
      <c r="CW90" s="24"/>
      <c r="CX90" s="40">
        <v>75.299276879181932</v>
      </c>
      <c r="CY90" s="40">
        <v>75.530216129790745</v>
      </c>
      <c r="CZ90" s="40">
        <v>63.847947232168551</v>
      </c>
      <c r="DA90" s="40">
        <v>74.231670804576083</v>
      </c>
      <c r="DB90" s="40"/>
      <c r="DC90" s="40">
        <v>0.86968583570324209</v>
      </c>
      <c r="DD90" s="40">
        <v>0.29234706259603926</v>
      </c>
      <c r="DE90" s="40"/>
      <c r="DF90" s="40">
        <v>1.5417785534915844</v>
      </c>
      <c r="DG90" s="40">
        <v>1.6409257760123945</v>
      </c>
      <c r="DH90" s="40"/>
      <c r="DI90" s="40">
        <v>0.398181826709889</v>
      </c>
      <c r="DJ90" s="40"/>
      <c r="DK90" s="40">
        <v>3.4094547802317763</v>
      </c>
      <c r="DL90" s="40">
        <v>2.3497568712533363</v>
      </c>
      <c r="DM90" s="40"/>
      <c r="DN90" s="40">
        <v>2.7269147627817203</v>
      </c>
      <c r="DO90" s="40">
        <v>2.7904417927929774</v>
      </c>
      <c r="DP90" s="40"/>
      <c r="DQ90" s="40">
        <v>14.244244627077377</v>
      </c>
      <c r="DR90" s="40"/>
    </row>
    <row r="91" spans="1:122" ht="10.5" customHeight="1">
      <c r="A91" s="28" t="s">
        <v>324</v>
      </c>
      <c r="B91" s="27">
        <v>333</v>
      </c>
      <c r="C91" s="28" t="s">
        <v>297</v>
      </c>
      <c r="E91" s="142">
        <v>200</v>
      </c>
      <c r="F91" s="142">
        <v>850</v>
      </c>
      <c r="G91" s="142">
        <v>70.538576618935679</v>
      </c>
      <c r="H91" s="142">
        <v>0.48087198119256253</v>
      </c>
      <c r="I91" s="142">
        <v>15.035263945287456</v>
      </c>
      <c r="J91" s="142">
        <v>2.9066039752083781</v>
      </c>
      <c r="K91" s="142">
        <v>0.11220346227826458</v>
      </c>
      <c r="L91" s="142">
        <v>0.8441974780936099</v>
      </c>
      <c r="M91" s="142">
        <v>3.8897200256465059</v>
      </c>
      <c r="N91" s="142">
        <v>2.7676854028638598</v>
      </c>
      <c r="O91" s="142">
        <v>2.7249412267578541</v>
      </c>
      <c r="P91" s="142">
        <v>0</v>
      </c>
      <c r="Q91" s="124">
        <f t="shared" si="11"/>
        <v>99.300064116264167</v>
      </c>
      <c r="R91" s="29"/>
      <c r="S91" s="29">
        <f t="shared" si="16"/>
        <v>71.035781544256125</v>
      </c>
      <c r="T91" s="29">
        <f t="shared" si="16"/>
        <v>0.4842615012106537</v>
      </c>
      <c r="U91" s="29">
        <f t="shared" si="16"/>
        <v>15.141242937853109</v>
      </c>
      <c r="V91" s="29">
        <f t="shared" si="16"/>
        <v>2.9270917406510626</v>
      </c>
      <c r="W91" s="29">
        <f t="shared" si="16"/>
        <v>0.11299435028248586</v>
      </c>
      <c r="X91" s="29">
        <f t="shared" si="15"/>
        <v>0.8501479687920368</v>
      </c>
      <c r="Y91" s="29">
        <f t="shared" si="15"/>
        <v>3.9171374764595104</v>
      </c>
      <c r="Z91" s="29">
        <f t="shared" si="15"/>
        <v>2.7871939736346514</v>
      </c>
      <c r="AA91" s="29">
        <f t="shared" si="15"/>
        <v>2.7441485068603706</v>
      </c>
      <c r="AB91" s="29">
        <f t="shared" si="15"/>
        <v>0</v>
      </c>
      <c r="AC91" s="29">
        <f t="shared" si="12"/>
        <v>100.00000000000003</v>
      </c>
      <c r="AD91" s="42">
        <v>0.75303397012566209</v>
      </c>
      <c r="AE91" s="42">
        <v>1.931529524177743</v>
      </c>
      <c r="AF91" s="42">
        <v>0.34111885681263515</v>
      </c>
      <c r="AG91" s="40"/>
      <c r="AH91" s="27">
        <v>333</v>
      </c>
      <c r="AI91" s="142">
        <v>46.37</v>
      </c>
      <c r="AJ91" s="142">
        <v>1.73</v>
      </c>
      <c r="AK91" s="142">
        <v>8.82</v>
      </c>
      <c r="AL91" s="142">
        <v>0</v>
      </c>
      <c r="AM91" s="142">
        <v>13.25</v>
      </c>
      <c r="AN91" s="142">
        <v>14.57</v>
      </c>
      <c r="AO91" s="142">
        <v>10.58</v>
      </c>
      <c r="AP91" s="142">
        <v>0.35</v>
      </c>
      <c r="AQ91" s="142">
        <v>1.1599999999999999</v>
      </c>
      <c r="AR91" s="142">
        <v>0.32</v>
      </c>
      <c r="AS91" s="142">
        <v>0</v>
      </c>
      <c r="AT91" s="142">
        <v>0.1</v>
      </c>
      <c r="AV91" s="124">
        <f t="shared" si="13"/>
        <v>97.249999999999957</v>
      </c>
      <c r="AW91" s="29"/>
      <c r="AX91" s="42">
        <v>6.7134290874527691</v>
      </c>
      <c r="AY91" s="42">
        <v>1.2865709125472309</v>
      </c>
      <c r="AZ91" s="42">
        <v>0</v>
      </c>
      <c r="BA91" s="42">
        <v>8</v>
      </c>
      <c r="BB91" s="42">
        <v>0.2183056440868234</v>
      </c>
      <c r="BC91" s="42">
        <v>0.18840813590342359</v>
      </c>
      <c r="BD91" s="42">
        <v>0</v>
      </c>
      <c r="BE91" s="42">
        <v>0.62882064289005513</v>
      </c>
      <c r="BF91" s="42">
        <v>3.1440104989627478</v>
      </c>
      <c r="BG91" s="42">
        <v>0.82045507815695018</v>
      </c>
      <c r="BH91" s="42">
        <v>0</v>
      </c>
      <c r="BI91" s="42">
        <v>5</v>
      </c>
      <c r="BJ91" s="42">
        <v>0</v>
      </c>
      <c r="BK91" s="42">
        <v>0.1550287307496605</v>
      </c>
      <c r="BL91" s="42">
        <v>4.2915491843732265E-2</v>
      </c>
      <c r="BM91" s="42">
        <v>1.641023864324048</v>
      </c>
      <c r="BN91" s="42">
        <v>0.16103191308255926</v>
      </c>
      <c r="BO91" s="42">
        <v>2</v>
      </c>
      <c r="BP91" s="42">
        <v>0.16456528136048626</v>
      </c>
      <c r="BQ91" s="42">
        <v>5.9094985485582868E-2</v>
      </c>
      <c r="BR91" s="42">
        <v>0.22366026684606913</v>
      </c>
      <c r="BS91" s="24" t="s">
        <v>622</v>
      </c>
      <c r="BT91" s="24" t="s">
        <v>623</v>
      </c>
      <c r="BU91" s="40">
        <v>0.66213183657076413</v>
      </c>
      <c r="BV91" s="42">
        <v>0.51017111344650901</v>
      </c>
      <c r="BW91" s="40">
        <v>0.2641280431184142</v>
      </c>
      <c r="BX91" s="40" t="str">
        <f t="shared" si="14"/>
        <v>Equilibrium</v>
      </c>
      <c r="BY91" s="40"/>
      <c r="BZ91" s="44">
        <v>847.21276850484674</v>
      </c>
      <c r="CA91" s="44">
        <v>161.89613146206923</v>
      </c>
      <c r="CB91" s="5">
        <v>144.88276957069868</v>
      </c>
      <c r="CC91" s="44">
        <v>200.46972812977302</v>
      </c>
      <c r="CD91" s="44">
        <v>204.00129742221847</v>
      </c>
      <c r="CE91" s="44">
        <v>-619.577510006387</v>
      </c>
      <c r="CF91" s="44">
        <v>198.5592079312874</v>
      </c>
      <c r="CG91" s="44">
        <v>-820.04723813615999</v>
      </c>
      <c r="CH91" s="40">
        <v>-0.37048186281665563</v>
      </c>
      <c r="CI91" s="44">
        <v>200.46972812977302</v>
      </c>
      <c r="CJ91" s="24">
        <v>28.787053185498081</v>
      </c>
      <c r="CK91" s="44">
        <v>200.46972812977302</v>
      </c>
      <c r="CL91" s="44">
        <v>840.96222131202273</v>
      </c>
      <c r="CM91" s="45">
        <v>-0.25704577663582351</v>
      </c>
      <c r="CN91" s="45">
        <v>72.911349299958317</v>
      </c>
      <c r="CO91" s="45">
        <v>0.28057134081493584</v>
      </c>
      <c r="CP91" s="45">
        <v>14.178179447263068</v>
      </c>
      <c r="CQ91" s="45">
        <v>2.0333951375837418</v>
      </c>
      <c r="CR91" s="45">
        <v>0.92571130507486121</v>
      </c>
      <c r="CS91" s="45">
        <v>2.9724175272538158</v>
      </c>
      <c r="CT91" s="45">
        <v>2.3560372951657627</v>
      </c>
      <c r="CU91" s="45">
        <v>5.746711313811379</v>
      </c>
      <c r="CV91" s="45">
        <v>101.40437266692585</v>
      </c>
      <c r="CW91" s="24"/>
      <c r="CX91" s="40">
        <v>74.900109740171231</v>
      </c>
      <c r="CY91" s="40">
        <v>74.319686193924412</v>
      </c>
      <c r="CZ91" s="40">
        <v>63.481515404258204</v>
      </c>
      <c r="DA91" s="40">
        <v>73.858232587832276</v>
      </c>
      <c r="DB91" s="40"/>
      <c r="DC91" s="40">
        <v>0.93062831464099971</v>
      </c>
      <c r="DD91" s="40">
        <v>0.31784778904542127</v>
      </c>
      <c r="DE91" s="40"/>
      <c r="DF91" s="40">
        <v>1.7009988105760361</v>
      </c>
      <c r="DG91" s="40">
        <v>1.7731301036493652</v>
      </c>
      <c r="DH91" s="40"/>
      <c r="DI91" s="40">
        <v>0.44242105483665317</v>
      </c>
      <c r="DJ91" s="40"/>
      <c r="DK91" s="40">
        <v>3.5898741204588696</v>
      </c>
      <c r="DL91" s="40">
        <v>2.6042837869643174</v>
      </c>
      <c r="DM91" s="40"/>
      <c r="DN91" s="40">
        <v>2.3633054149411898</v>
      </c>
      <c r="DO91" s="40">
        <v>2.6068688859617191</v>
      </c>
      <c r="DP91" s="40"/>
      <c r="DQ91" s="40">
        <v>14.409699165704827</v>
      </c>
      <c r="DR91" s="40"/>
    </row>
    <row r="92" spans="1:122" ht="10.5" customHeight="1">
      <c r="A92" s="28" t="s">
        <v>324</v>
      </c>
      <c r="B92" s="27" t="s">
        <v>325</v>
      </c>
      <c r="C92" s="28" t="s">
        <v>297</v>
      </c>
      <c r="E92" s="142">
        <v>200</v>
      </c>
      <c r="F92" s="142">
        <v>850</v>
      </c>
      <c r="G92" s="142">
        <v>72.439105772439106</v>
      </c>
      <c r="H92" s="142">
        <v>0.35591146702257814</v>
      </c>
      <c r="I92" s="142">
        <v>14.848181514848182</v>
      </c>
      <c r="J92" s="142">
        <v>2.0576131687242802</v>
      </c>
      <c r="K92" s="142">
        <v>7.7855633411188979E-2</v>
      </c>
      <c r="L92" s="142">
        <v>0.55611166722277838</v>
      </c>
      <c r="M92" s="142">
        <v>2.9029029029029028</v>
      </c>
      <c r="N92" s="142">
        <v>3.3700367033700362</v>
      </c>
      <c r="O92" s="142">
        <v>3.1698365031698366</v>
      </c>
      <c r="P92" s="142">
        <v>0</v>
      </c>
      <c r="Q92" s="124">
        <f t="shared" si="11"/>
        <v>99.777555333110882</v>
      </c>
      <c r="R92" s="29"/>
      <c r="S92" s="29">
        <f t="shared" si="16"/>
        <v>72.600601939583115</v>
      </c>
      <c r="T92" s="29">
        <f t="shared" si="16"/>
        <v>0.35670493813398735</v>
      </c>
      <c r="U92" s="29">
        <f t="shared" si="16"/>
        <v>14.881284137777284</v>
      </c>
      <c r="V92" s="29">
        <f t="shared" si="16"/>
        <v>2.0622004235871145</v>
      </c>
      <c r="W92" s="29">
        <f t="shared" si="16"/>
        <v>7.8029205216809741E-2</v>
      </c>
      <c r="X92" s="29">
        <f t="shared" si="15"/>
        <v>0.55735146583435524</v>
      </c>
      <c r="Y92" s="29">
        <f t="shared" si="15"/>
        <v>2.9093746516553338</v>
      </c>
      <c r="Z92" s="29">
        <f t="shared" si="15"/>
        <v>3.3775498829561919</v>
      </c>
      <c r="AA92" s="29">
        <f t="shared" si="15"/>
        <v>3.1769033552558246</v>
      </c>
      <c r="AB92" s="29">
        <f t="shared" si="15"/>
        <v>0</v>
      </c>
      <c r="AC92" s="29">
        <f t="shared" si="12"/>
        <v>100.00000000000001</v>
      </c>
      <c r="AD92" s="42">
        <v>0.77942550741223937</v>
      </c>
      <c r="AE92" s="42">
        <v>2.0756841173424792</v>
      </c>
      <c r="AF92" s="42">
        <v>0.32513091782131454</v>
      </c>
      <c r="AG92" s="40"/>
      <c r="AH92" s="27" t="s">
        <v>325</v>
      </c>
      <c r="AI92" s="142">
        <v>45.53</v>
      </c>
      <c r="AJ92" s="142">
        <v>2.2200000000000002</v>
      </c>
      <c r="AK92" s="142">
        <v>9.1199999999999992</v>
      </c>
      <c r="AL92" s="142">
        <v>0</v>
      </c>
      <c r="AM92" s="142">
        <v>14.93</v>
      </c>
      <c r="AN92" s="142">
        <v>13.97</v>
      </c>
      <c r="AO92" s="142">
        <v>10.25</v>
      </c>
      <c r="AP92" s="142">
        <v>0.14000000000000001</v>
      </c>
      <c r="AQ92" s="142">
        <v>1.7</v>
      </c>
      <c r="AR92" s="142">
        <v>0.45</v>
      </c>
      <c r="AS92" s="142">
        <v>0</v>
      </c>
      <c r="AT92" s="142">
        <v>0.04</v>
      </c>
      <c r="AV92" s="124">
        <f t="shared" si="13"/>
        <v>98.350000000000009</v>
      </c>
      <c r="AW92" s="29"/>
      <c r="AX92" s="42">
        <v>6.572272708918935</v>
      </c>
      <c r="AY92" s="42">
        <v>1.427727291081065</v>
      </c>
      <c r="AZ92" s="42">
        <v>0</v>
      </c>
      <c r="BA92" s="42">
        <v>8</v>
      </c>
      <c r="BB92" s="42">
        <v>0.12372257142127974</v>
      </c>
      <c r="BC92" s="42">
        <v>0.24105555242982191</v>
      </c>
      <c r="BD92" s="42">
        <v>0</v>
      </c>
      <c r="BE92" s="42">
        <v>0.71332354774817475</v>
      </c>
      <c r="BF92" s="42">
        <v>3.0056019051316385</v>
      </c>
      <c r="BG92" s="42">
        <v>0.91629642326908467</v>
      </c>
      <c r="BH92" s="42">
        <v>0</v>
      </c>
      <c r="BI92" s="42">
        <v>5</v>
      </c>
      <c r="BJ92" s="42">
        <v>0</v>
      </c>
      <c r="BK92" s="42">
        <v>0.17273916979407922</v>
      </c>
      <c r="BL92" s="42">
        <v>1.7115307290260402E-2</v>
      </c>
      <c r="BM92" s="42">
        <v>1.5851257090003437</v>
      </c>
      <c r="BN92" s="42">
        <v>0.22501981391531678</v>
      </c>
      <c r="BO92" s="42">
        <v>2</v>
      </c>
      <c r="BP92" s="42">
        <v>0.25073391570988435</v>
      </c>
      <c r="BQ92" s="42">
        <v>8.2855965257393333E-2</v>
      </c>
      <c r="BR92" s="42">
        <v>0.33358988096727771</v>
      </c>
      <c r="BS92" s="24" t="s">
        <v>622</v>
      </c>
      <c r="BT92" s="24" t="s">
        <v>623</v>
      </c>
      <c r="BU92" s="40">
        <v>0.62513025301396863</v>
      </c>
      <c r="BV92" s="42">
        <v>0.5995465935097064</v>
      </c>
      <c r="BW92" s="40">
        <v>0.2888428872680841</v>
      </c>
      <c r="BX92" s="40" t="str">
        <f t="shared" si="14"/>
        <v>Equilibrium</v>
      </c>
      <c r="BY92" s="40"/>
      <c r="BZ92" s="44">
        <v>849.34527476055769</v>
      </c>
      <c r="CA92" s="44">
        <v>173.17014472932806</v>
      </c>
      <c r="CB92" s="5">
        <v>191.02655295392421</v>
      </c>
      <c r="CC92" s="44">
        <v>194.18261739786678</v>
      </c>
      <c r="CD92" s="44">
        <v>187.27480691975734</v>
      </c>
      <c r="CE92" s="44">
        <v>-274.82012405195616</v>
      </c>
      <c r="CF92" s="44">
        <v>231.27393939387591</v>
      </c>
      <c r="CG92" s="44">
        <v>-469.00274144982291</v>
      </c>
      <c r="CH92" s="40">
        <v>-0.21069001045974695</v>
      </c>
      <c r="CI92" s="44">
        <v>194.18261739786678</v>
      </c>
      <c r="CJ92" s="24">
        <v>90.207241087319289</v>
      </c>
      <c r="CK92" s="44">
        <v>192.60458517589549</v>
      </c>
      <c r="CL92" s="44">
        <v>859.37297979021434</v>
      </c>
      <c r="CM92" s="45">
        <v>-0.4050867862535843</v>
      </c>
      <c r="CN92" s="45">
        <v>72.103052993544196</v>
      </c>
      <c r="CO92" s="45">
        <v>0.35535762659555958</v>
      </c>
      <c r="CP92" s="45">
        <v>15.048927857480271</v>
      </c>
      <c r="CQ92" s="45">
        <v>2.3000966908259466</v>
      </c>
      <c r="CR92" s="45">
        <v>0.42762421641496279</v>
      </c>
      <c r="CS92" s="45">
        <v>2.7443480939735334</v>
      </c>
      <c r="CT92" s="45">
        <v>2.999606826239213</v>
      </c>
      <c r="CU92" s="45">
        <v>4.9566323435903428</v>
      </c>
      <c r="CV92" s="45">
        <v>100.93564664866403</v>
      </c>
      <c r="CW92" s="24"/>
      <c r="CX92" s="40">
        <v>72.06557105472919</v>
      </c>
      <c r="CY92" s="40">
        <v>71.390480041442927</v>
      </c>
      <c r="CZ92" s="40">
        <v>60.974409503557752</v>
      </c>
      <c r="DA92" s="40">
        <v>71.288920275616903</v>
      </c>
      <c r="DB92" s="40"/>
      <c r="DC92" s="40">
        <v>1.1071240695263573</v>
      </c>
      <c r="DD92" s="40">
        <v>0.36800146561289948</v>
      </c>
      <c r="DE92" s="40"/>
      <c r="DF92" s="40">
        <v>2.5560987978713556</v>
      </c>
      <c r="DG92" s="40">
        <v>2.4415883376239353</v>
      </c>
      <c r="DH92" s="40"/>
      <c r="DI92" s="40">
        <v>0.48785553837195766</v>
      </c>
      <c r="DJ92" s="40"/>
      <c r="DK92" s="40">
        <v>3.6669827292731814</v>
      </c>
      <c r="DL92" s="40">
        <v>2.4701046430491389</v>
      </c>
      <c r="DM92" s="40"/>
      <c r="DN92" s="40">
        <v>2.5480835058870177</v>
      </c>
      <c r="DO92" s="40">
        <v>2.7126316605827001</v>
      </c>
      <c r="DP92" s="40"/>
      <c r="DQ92" s="40">
        <v>14.928349441961817</v>
      </c>
      <c r="DR92" s="40"/>
    </row>
    <row r="93" spans="1:122" ht="10.5" customHeight="1">
      <c r="A93" s="28" t="s">
        <v>324</v>
      </c>
      <c r="B93" s="27" t="s">
        <v>326</v>
      </c>
      <c r="C93" s="28" t="s">
        <v>297</v>
      </c>
      <c r="E93" s="142">
        <v>200</v>
      </c>
      <c r="F93" s="142">
        <v>850</v>
      </c>
      <c r="G93" s="142">
        <v>71.944706251963567</v>
      </c>
      <c r="H93" s="142">
        <v>0.33511362446329462</v>
      </c>
      <c r="I93" s="142">
        <v>14.650748769504663</v>
      </c>
      <c r="J93" s="142">
        <v>2.9322442140538274</v>
      </c>
      <c r="K93" s="142">
        <v>8.3778406115823656E-2</v>
      </c>
      <c r="L93" s="142">
        <v>0.50267043669494182</v>
      </c>
      <c r="M93" s="142">
        <v>2.9217719132893496</v>
      </c>
      <c r="N93" s="142">
        <v>3.2149963346947321</v>
      </c>
      <c r="O93" s="142">
        <v>3.2778301392816003</v>
      </c>
      <c r="P93" s="142">
        <v>0</v>
      </c>
      <c r="Q93" s="124">
        <f t="shared" si="11"/>
        <v>99.863860090061792</v>
      </c>
      <c r="R93" s="29"/>
      <c r="S93" s="29">
        <f t="shared" si="16"/>
        <v>72.042785234899327</v>
      </c>
      <c r="T93" s="29">
        <f t="shared" si="16"/>
        <v>0.33557046979865773</v>
      </c>
      <c r="U93" s="29">
        <f t="shared" si="16"/>
        <v>14.670721476510067</v>
      </c>
      <c r="V93" s="29">
        <f t="shared" si="16"/>
        <v>2.9362416107382545</v>
      </c>
      <c r="W93" s="29">
        <f t="shared" si="16"/>
        <v>8.3892617449664433E-2</v>
      </c>
      <c r="X93" s="29">
        <f t="shared" si="15"/>
        <v>0.50335570469798641</v>
      </c>
      <c r="Y93" s="29">
        <f t="shared" si="15"/>
        <v>2.9257550335570466</v>
      </c>
      <c r="Z93" s="29">
        <f t="shared" si="15"/>
        <v>3.2193791946308719</v>
      </c>
      <c r="AA93" s="29">
        <f t="shared" si="15"/>
        <v>3.2822986577181203</v>
      </c>
      <c r="AB93" s="29">
        <f t="shared" si="15"/>
        <v>0</v>
      </c>
      <c r="AC93" s="29">
        <f t="shared" si="12"/>
        <v>99.999999999999986</v>
      </c>
      <c r="AD93" s="42">
        <v>0.77491765024095161</v>
      </c>
      <c r="AE93" s="42">
        <v>3.2724749597741787</v>
      </c>
      <c r="AF93" s="42">
        <v>0.23405637468097762</v>
      </c>
      <c r="AG93" s="40"/>
      <c r="AH93" s="27" t="s">
        <v>326</v>
      </c>
      <c r="AI93" s="142">
        <v>44.73</v>
      </c>
      <c r="AJ93" s="142">
        <v>1.49</v>
      </c>
      <c r="AK93" s="142">
        <v>10.4</v>
      </c>
      <c r="AL93" s="142">
        <v>0</v>
      </c>
      <c r="AM93" s="142">
        <v>16.91</v>
      </c>
      <c r="AN93" s="142">
        <v>11.92</v>
      </c>
      <c r="AO93" s="142">
        <v>10.08</v>
      </c>
      <c r="AP93" s="142">
        <v>0.16</v>
      </c>
      <c r="AQ93" s="142">
        <v>1.7</v>
      </c>
      <c r="AR93" s="142">
        <v>0.55000000000000004</v>
      </c>
      <c r="AS93" s="142">
        <v>0</v>
      </c>
      <c r="AT93" s="142">
        <v>0.04</v>
      </c>
      <c r="AV93" s="124">
        <f t="shared" si="13"/>
        <v>97.98</v>
      </c>
      <c r="AW93" s="29"/>
      <c r="AX93" s="42">
        <v>6.5383632594271468</v>
      </c>
      <c r="AY93" s="42">
        <v>1.4616367405728532</v>
      </c>
      <c r="AZ93" s="42">
        <v>0</v>
      </c>
      <c r="BA93" s="42">
        <v>8</v>
      </c>
      <c r="BB93" s="42">
        <v>0.32991134070807493</v>
      </c>
      <c r="BC93" s="42">
        <v>0.16383347965407757</v>
      </c>
      <c r="BD93" s="42">
        <v>0</v>
      </c>
      <c r="BE93" s="42">
        <v>0.7073334331423311</v>
      </c>
      <c r="BF93" s="42">
        <v>2.5969496442512874</v>
      </c>
      <c r="BG93" s="42">
        <v>1.2019721022442291</v>
      </c>
      <c r="BH93" s="42">
        <v>0</v>
      </c>
      <c r="BI93" s="42">
        <v>5</v>
      </c>
      <c r="BJ93" s="42">
        <v>0</v>
      </c>
      <c r="BK93" s="42">
        <v>0.15786999391898604</v>
      </c>
      <c r="BL93" s="42">
        <v>1.9807463753236859E-2</v>
      </c>
      <c r="BM93" s="42">
        <v>1.5785291218837598</v>
      </c>
      <c r="BN93" s="42">
        <v>0.24379342044401731</v>
      </c>
      <c r="BO93" s="42">
        <v>2</v>
      </c>
      <c r="BP93" s="42">
        <v>0.23797066773763675</v>
      </c>
      <c r="BQ93" s="42">
        <v>0.1025477601206595</v>
      </c>
      <c r="BR93" s="42">
        <v>0.34051842785829622</v>
      </c>
      <c r="BS93" s="24" t="s">
        <v>622</v>
      </c>
      <c r="BT93" s="24" t="s">
        <v>623</v>
      </c>
      <c r="BU93" s="40">
        <v>0.55679244180122844</v>
      </c>
      <c r="BV93" s="42">
        <v>0.7958420647619564</v>
      </c>
      <c r="BW93" s="40">
        <v>0.24319271332694153</v>
      </c>
      <c r="BX93" s="40" t="str">
        <f t="shared" si="14"/>
        <v>Equilibrium</v>
      </c>
      <c r="BY93" s="40"/>
      <c r="BZ93" s="44">
        <v>852.64085872825194</v>
      </c>
      <c r="CA93" s="44">
        <v>243.9420304109172</v>
      </c>
      <c r="CB93" s="5">
        <v>246.03869219071143</v>
      </c>
      <c r="CC93" s="44">
        <v>239.8411028632656</v>
      </c>
      <c r="CD93" s="44">
        <v>238.96486764034296</v>
      </c>
      <c r="CE93" s="44">
        <v>-70.060277756052386</v>
      </c>
      <c r="CF93" s="44">
        <v>348.84035765252253</v>
      </c>
      <c r="CG93" s="44">
        <v>-309.90138061931799</v>
      </c>
      <c r="CH93" s="40">
        <v>-0.4178272309386471</v>
      </c>
      <c r="CI93" s="44">
        <v>239.8411028632656</v>
      </c>
      <c r="CJ93" s="24">
        <v>147.31423181811192</v>
      </c>
      <c r="CK93" s="44">
        <v>242.93989752698852</v>
      </c>
      <c r="CL93" s="44">
        <v>832.77659513044853</v>
      </c>
      <c r="CM93" s="45">
        <v>-0.31143424466914449</v>
      </c>
      <c r="CN93" s="45">
        <v>73.229998412851018</v>
      </c>
      <c r="CO93" s="45">
        <v>0.25397693830959522</v>
      </c>
      <c r="CP93" s="45">
        <v>15.326235837256057</v>
      </c>
      <c r="CQ93" s="45">
        <v>1.84890732761537</v>
      </c>
      <c r="CR93" s="45">
        <v>2.4534616102134119E-2</v>
      </c>
      <c r="CS93" s="45">
        <v>2.7211004768383109</v>
      </c>
      <c r="CT93" s="45">
        <v>3.4772435350718562</v>
      </c>
      <c r="CU93" s="45">
        <v>6.8691002615646362</v>
      </c>
      <c r="CV93" s="45">
        <v>103.75109740560897</v>
      </c>
      <c r="CW93" s="24"/>
      <c r="CX93" s="40">
        <v>73.222057675240038</v>
      </c>
      <c r="CY93" s="40">
        <v>72.349550765427253</v>
      </c>
      <c r="CZ93" s="40">
        <v>63.070953738920863</v>
      </c>
      <c r="DA93" s="40">
        <v>73.346699413276454</v>
      </c>
      <c r="DB93" s="40"/>
      <c r="DC93" s="40">
        <v>0.71457561916195089</v>
      </c>
      <c r="DD93" s="40">
        <v>0.25086494844684742</v>
      </c>
      <c r="DE93" s="40"/>
      <c r="DF93" s="40">
        <v>2.4893710981561261</v>
      </c>
      <c r="DG93" s="40">
        <v>2.2785563616973485</v>
      </c>
      <c r="DH93" s="40"/>
      <c r="DI93" s="40">
        <v>0.39572055637557058</v>
      </c>
      <c r="DJ93" s="40"/>
      <c r="DK93" s="40">
        <v>2.4873675545714296</v>
      </c>
      <c r="DL93" s="40">
        <v>2.5584151089347986</v>
      </c>
      <c r="DM93" s="40"/>
      <c r="DN93" s="40">
        <v>2.4942567382615062</v>
      </c>
      <c r="DO93" s="40">
        <v>2.5737294797449528</v>
      </c>
      <c r="DP93" s="40"/>
      <c r="DQ93" s="40">
        <v>15.369065162302689</v>
      </c>
      <c r="DR93" s="40"/>
    </row>
    <row r="94" spans="1:122" ht="10.5" customHeight="1">
      <c r="A94" s="17" t="s">
        <v>197</v>
      </c>
      <c r="B94" s="16">
        <v>19</v>
      </c>
      <c r="C94" s="17" t="s">
        <v>199</v>
      </c>
      <c r="D94" s="123">
        <v>0.223800003528595</v>
      </c>
      <c r="E94" s="139">
        <f t="shared" ref="E94:E100" si="17">D94*1000</f>
        <v>223.800003528595</v>
      </c>
      <c r="F94" s="141">
        <v>776</v>
      </c>
      <c r="G94" s="123">
        <v>76.160003662109403</v>
      </c>
      <c r="H94" s="123">
        <v>0.230000004172325</v>
      </c>
      <c r="I94" s="123">
        <v>14.2700004577637</v>
      </c>
      <c r="J94" s="123">
        <v>0.94999998807907104</v>
      </c>
      <c r="K94" s="123">
        <v>5.0000000745058101E-2</v>
      </c>
      <c r="L94" s="123">
        <v>0.38999998569488498</v>
      </c>
      <c r="M94" s="123">
        <v>1.7400000095367401</v>
      </c>
      <c r="N94" s="123">
        <v>3.3599998950958199</v>
      </c>
      <c r="O94" s="123">
        <v>2.8699998855590798</v>
      </c>
      <c r="P94" s="123"/>
      <c r="Q94" s="122">
        <f t="shared" si="11"/>
        <v>100.02000388875609</v>
      </c>
      <c r="R94" s="26"/>
      <c r="S94" s="26">
        <f t="shared" si="16"/>
        <v>76.144771746675616</v>
      </c>
      <c r="T94" s="26">
        <f t="shared" si="16"/>
        <v>0.22995400442908884</v>
      </c>
      <c r="U94" s="26">
        <f t="shared" si="16"/>
        <v>14.26714647365444</v>
      </c>
      <c r="V94" s="26">
        <f t="shared" si="16"/>
        <v>0.94980998914544812</v>
      </c>
      <c r="W94" s="26">
        <f t="shared" si="16"/>
        <v>4.9990000800908714E-2</v>
      </c>
      <c r="X94" s="26">
        <f t="shared" si="15"/>
        <v>0.38992198613454304</v>
      </c>
      <c r="Y94" s="26">
        <f t="shared" si="15"/>
        <v>1.7396520114836198</v>
      </c>
      <c r="Z94" s="26">
        <f t="shared" si="15"/>
        <v>3.3593278988799753</v>
      </c>
      <c r="AA94" s="26">
        <f t="shared" si="15"/>
        <v>2.8694258887963464</v>
      </c>
      <c r="AB94" s="26">
        <f t="shared" si="15"/>
        <v>0</v>
      </c>
      <c r="AC94" s="26">
        <f t="shared" si="12"/>
        <v>99.999999999999972</v>
      </c>
      <c r="AD94" s="42">
        <v>0.80983150548743721</v>
      </c>
      <c r="AE94" s="42">
        <v>1.3665280381567104</v>
      </c>
      <c r="AF94" s="42">
        <v>0.42255996289775649</v>
      </c>
      <c r="AG94" s="43"/>
      <c r="AH94" s="16">
        <v>19</v>
      </c>
      <c r="AI94" s="122">
        <v>49.450000762939403</v>
      </c>
      <c r="AJ94" s="122">
        <v>1.5700000524520901</v>
      </c>
      <c r="AK94" s="122">
        <v>7.5599999427795401</v>
      </c>
      <c r="AL94" s="122"/>
      <c r="AM94" s="122">
        <v>11.310000419616699</v>
      </c>
      <c r="AN94" s="122">
        <v>15.1599998474121</v>
      </c>
      <c r="AO94" s="122">
        <v>10.5</v>
      </c>
      <c r="AP94" s="122">
        <v>0.479999989271164</v>
      </c>
      <c r="AQ94" s="122">
        <v>1.46000003814697</v>
      </c>
      <c r="AR94" s="122">
        <v>0.21999999880790699</v>
      </c>
      <c r="AS94" s="124">
        <v>0</v>
      </c>
      <c r="AT94" s="124">
        <v>0</v>
      </c>
      <c r="AU94" s="124">
        <v>0</v>
      </c>
      <c r="AV94" s="124">
        <f t="shared" si="13"/>
        <v>97.710001051425863</v>
      </c>
      <c r="AW94" s="29"/>
      <c r="AX94" s="42">
        <v>7.0528231235759291</v>
      </c>
      <c r="AY94" s="42">
        <v>0.94717687642407089</v>
      </c>
      <c r="AZ94" s="42">
        <v>0</v>
      </c>
      <c r="BA94" s="42">
        <v>8</v>
      </c>
      <c r="BB94" s="42">
        <v>0.32352439222000728</v>
      </c>
      <c r="BC94" s="42">
        <v>0.1684389774401843</v>
      </c>
      <c r="BD94" s="42">
        <v>0</v>
      </c>
      <c r="BE94" s="42">
        <v>0.39102806392519085</v>
      </c>
      <c r="BF94" s="42">
        <v>3.2226490468949995</v>
      </c>
      <c r="BG94" s="42">
        <v>0.89435951951961812</v>
      </c>
      <c r="BH94" s="42">
        <v>0</v>
      </c>
      <c r="BI94" s="42">
        <v>5</v>
      </c>
      <c r="BJ94" s="42">
        <v>0</v>
      </c>
      <c r="BK94" s="42">
        <v>6.3646465336373304E-2</v>
      </c>
      <c r="BL94" s="42">
        <v>5.797979257103808E-2</v>
      </c>
      <c r="BM94" s="42">
        <v>1.6043824691550372</v>
      </c>
      <c r="BN94" s="42">
        <v>0.27399127293755132</v>
      </c>
      <c r="BO94" s="42">
        <v>2</v>
      </c>
      <c r="BP94" s="42">
        <v>0.12971445529371534</v>
      </c>
      <c r="BQ94" s="42">
        <v>4.0023283042337023E-2</v>
      </c>
      <c r="BR94" s="42">
        <v>0.16973773833605235</v>
      </c>
      <c r="BS94" s="24" t="s">
        <v>622</v>
      </c>
      <c r="BT94" s="24" t="s">
        <v>623</v>
      </c>
      <c r="BU94" s="40">
        <v>0.70491523131665113</v>
      </c>
      <c r="BV94" s="42">
        <v>0.41852650064937702</v>
      </c>
      <c r="BW94" s="40">
        <v>0.30626996956017183</v>
      </c>
      <c r="BX94" s="40" t="str">
        <f t="shared" si="14"/>
        <v>Equilibrium</v>
      </c>
      <c r="BY94" s="40"/>
      <c r="BZ94" s="44">
        <v>790.70376471264376</v>
      </c>
      <c r="CA94" s="44">
        <v>117.41640797502014</v>
      </c>
      <c r="CB94" s="5">
        <v>148.16897443242459</v>
      </c>
      <c r="CC94" s="44">
        <v>157.3131354888009</v>
      </c>
      <c r="CD94" s="44">
        <v>123.02780383573057</v>
      </c>
      <c r="CE94" s="44">
        <v>-389.85944245171709</v>
      </c>
      <c r="CF94" s="44">
        <v>330.30726887924885</v>
      </c>
      <c r="CG94" s="44">
        <v>-547.17257794051795</v>
      </c>
      <c r="CH94" s="40">
        <v>-1.2292606812223841</v>
      </c>
      <c r="CI94" s="44">
        <v>157.3131354888009</v>
      </c>
      <c r="CJ94" s="24">
        <v>45.175620399766416</v>
      </c>
      <c r="CK94" s="44">
        <v>157.3131354888009</v>
      </c>
      <c r="CL94" s="44">
        <v>836.95550861373817</v>
      </c>
      <c r="CM94" s="45">
        <v>0.75463172566498016</v>
      </c>
      <c r="CN94" s="45">
        <v>77.333402097773302</v>
      </c>
      <c r="CO94" s="45">
        <v>0.20034777830448394</v>
      </c>
      <c r="CP94" s="45">
        <v>12.729492946898267</v>
      </c>
      <c r="CQ94" s="45">
        <v>1.0814853318852424</v>
      </c>
      <c r="CR94" s="45">
        <v>0.36020152354765628</v>
      </c>
      <c r="CS94" s="45">
        <v>1.4166812260715815</v>
      </c>
      <c r="CT94" s="45">
        <v>3.088639363423467</v>
      </c>
      <c r="CU94" s="45">
        <v>4.6791426522485402</v>
      </c>
      <c r="CV94" s="45">
        <v>100.88939292015256</v>
      </c>
      <c r="CW94" s="24"/>
      <c r="CX94" s="40">
        <v>77.928036204313258</v>
      </c>
      <c r="CY94" s="40">
        <v>78.944185598496404</v>
      </c>
      <c r="CZ94" s="40">
        <v>71.05131318569525</v>
      </c>
      <c r="DA94" s="40">
        <v>81.557118300626712</v>
      </c>
      <c r="DB94" s="40"/>
      <c r="DC94" s="40">
        <v>0.64615720524860121</v>
      </c>
      <c r="DD94" s="40">
        <v>0.22916259195108243</v>
      </c>
      <c r="DE94" s="40"/>
      <c r="DF94" s="40">
        <v>0.88563920623122805</v>
      </c>
      <c r="DG94" s="40">
        <v>0.94047836128247719</v>
      </c>
      <c r="DH94" s="40"/>
      <c r="DI94" s="40">
        <v>0.22331889896750079</v>
      </c>
      <c r="DJ94" s="40"/>
      <c r="DK94" s="40">
        <v>1.6098801256985573</v>
      </c>
      <c r="DL94" s="40">
        <v>2.118973713798447</v>
      </c>
      <c r="DM94" s="40"/>
      <c r="DN94" s="40">
        <v>2.9397836166955802</v>
      </c>
      <c r="DO94" s="40">
        <v>2.6548486018564357</v>
      </c>
      <c r="DP94" s="40"/>
      <c r="DQ94" s="40">
        <v>13.770023422980387</v>
      </c>
      <c r="DR94" s="40"/>
    </row>
    <row r="95" spans="1:122" ht="10.5" customHeight="1">
      <c r="A95" s="17" t="s">
        <v>197</v>
      </c>
      <c r="B95" s="16">
        <v>22</v>
      </c>
      <c r="C95" s="17" t="s">
        <v>138</v>
      </c>
      <c r="D95" s="123">
        <v>0.230000004172325</v>
      </c>
      <c r="E95" s="139">
        <f t="shared" si="17"/>
        <v>230.00000417232499</v>
      </c>
      <c r="F95" s="141">
        <v>834</v>
      </c>
      <c r="G95" s="123">
        <v>73.589996337890597</v>
      </c>
      <c r="H95" s="123">
        <v>0.33000001311302202</v>
      </c>
      <c r="I95" s="123">
        <v>15.6099996566772</v>
      </c>
      <c r="J95" s="123">
        <v>1.6000000238418599</v>
      </c>
      <c r="K95" s="123">
        <v>5.9999998658895499E-2</v>
      </c>
      <c r="L95" s="123">
        <v>0.40999999642372098</v>
      </c>
      <c r="M95" s="123">
        <v>2.1500000953674299</v>
      </c>
      <c r="N95" s="123">
        <v>3.8399999141693102</v>
      </c>
      <c r="O95" s="123">
        <v>2.4100000858306898</v>
      </c>
      <c r="P95" s="123"/>
      <c r="Q95" s="122">
        <f t="shared" si="11"/>
        <v>99.999996121972728</v>
      </c>
      <c r="R95" s="26"/>
      <c r="S95" s="26">
        <f t="shared" si="16"/>
        <v>73.58999919173084</v>
      </c>
      <c r="T95" s="26">
        <f t="shared" si="16"/>
        <v>0.33000002591051303</v>
      </c>
      <c r="U95" s="26">
        <f t="shared" si="16"/>
        <v>15.610000262037268</v>
      </c>
      <c r="V95" s="26">
        <f t="shared" si="16"/>
        <v>1.6000000858902994</v>
      </c>
      <c r="W95" s="26">
        <f t="shared" si="16"/>
        <v>6.0000000985711899E-2</v>
      </c>
      <c r="X95" s="26">
        <f t="shared" si="15"/>
        <v>0.41000001232363331</v>
      </c>
      <c r="Y95" s="26">
        <f t="shared" si="15"/>
        <v>2.1500001787450231</v>
      </c>
      <c r="Z95" s="26">
        <f t="shared" si="15"/>
        <v>3.8400000630855602</v>
      </c>
      <c r="AA95" s="26">
        <f t="shared" si="15"/>
        <v>2.4100001792911541</v>
      </c>
      <c r="AB95" s="26">
        <f t="shared" si="15"/>
        <v>0</v>
      </c>
      <c r="AC95" s="26">
        <f t="shared" si="12"/>
        <v>100</v>
      </c>
      <c r="AD95" s="42">
        <v>0.78563726941335976</v>
      </c>
      <c r="AE95" s="42">
        <v>2.1892515927520257</v>
      </c>
      <c r="AF95" s="42">
        <v>0.31355318667007187</v>
      </c>
      <c r="AG95" s="43"/>
      <c r="AH95" s="16">
        <v>22</v>
      </c>
      <c r="AI95" s="122">
        <v>46.680000305175803</v>
      </c>
      <c r="AJ95" s="122">
        <v>1.66999995708466</v>
      </c>
      <c r="AK95" s="122">
        <v>9.9499998092651296</v>
      </c>
      <c r="AL95" s="122"/>
      <c r="AM95" s="122">
        <v>11.1300001144409</v>
      </c>
      <c r="AN95" s="122">
        <v>14.170000076293899</v>
      </c>
      <c r="AO95" s="122">
        <v>10.439999580383301</v>
      </c>
      <c r="AP95" s="122">
        <v>0.270000010728836</v>
      </c>
      <c r="AQ95" s="122">
        <v>2.0899999141693102</v>
      </c>
      <c r="AR95" s="122">
        <v>0.40000000596046498</v>
      </c>
      <c r="AS95" s="124">
        <v>0</v>
      </c>
      <c r="AT95" s="124">
        <v>0</v>
      </c>
      <c r="AU95" s="124">
        <v>0</v>
      </c>
      <c r="AV95" s="124">
        <f t="shared" si="13"/>
        <v>96.799999773502307</v>
      </c>
      <c r="AW95" s="29"/>
      <c r="AX95" s="42">
        <v>6.7233265755948111</v>
      </c>
      <c r="AY95" s="42">
        <v>1.2766734244051889</v>
      </c>
      <c r="AZ95" s="42">
        <v>0</v>
      </c>
      <c r="BA95" s="42">
        <v>8</v>
      </c>
      <c r="BB95" s="42">
        <v>0.41221675642555056</v>
      </c>
      <c r="BC95" s="42">
        <v>0.18093228015444543</v>
      </c>
      <c r="BD95" s="42">
        <v>0</v>
      </c>
      <c r="BE95" s="42">
        <v>0.60646982601330279</v>
      </c>
      <c r="BF95" s="42">
        <v>3.0418677969466361</v>
      </c>
      <c r="BG95" s="42">
        <v>0.73417002835701139</v>
      </c>
      <c r="BH95" s="42">
        <v>2.4343312103053627E-2</v>
      </c>
      <c r="BI95" s="42">
        <v>5</v>
      </c>
      <c r="BJ95" s="42">
        <v>0</v>
      </c>
      <c r="BK95" s="42">
        <v>0</v>
      </c>
      <c r="BL95" s="42">
        <v>8.5915521713271423E-3</v>
      </c>
      <c r="BM95" s="42">
        <v>1.6109266158211244</v>
      </c>
      <c r="BN95" s="42">
        <v>0.38048183200754848</v>
      </c>
      <c r="BO95" s="42">
        <v>2</v>
      </c>
      <c r="BP95" s="42">
        <v>0.20311776034238893</v>
      </c>
      <c r="BQ95" s="42">
        <v>7.348635332260868E-2</v>
      </c>
      <c r="BR95" s="42">
        <v>0.2766041136649976</v>
      </c>
      <c r="BS95" s="24" t="s">
        <v>622</v>
      </c>
      <c r="BT95" s="24" t="s">
        <v>623</v>
      </c>
      <c r="BU95" s="40">
        <v>0.69409298031289235</v>
      </c>
      <c r="BV95" s="42">
        <v>0.44064094945884064</v>
      </c>
      <c r="BW95" s="40">
        <v>0.20127469630154637</v>
      </c>
      <c r="BX95" s="40" t="str">
        <f t="shared" si="14"/>
        <v>Equilibrium</v>
      </c>
      <c r="BY95" s="40"/>
      <c r="BZ95" s="44">
        <v>855.01313434136728</v>
      </c>
      <c r="CA95" s="44">
        <v>217.54846976019988</v>
      </c>
      <c r="CB95" s="5">
        <v>313.64731864198723</v>
      </c>
      <c r="CC95" s="44">
        <v>245.4774896085963</v>
      </c>
      <c r="CD95" s="44">
        <v>241.17825313640787</v>
      </c>
      <c r="CE95" s="44">
        <v>342.56617912226375</v>
      </c>
      <c r="CF95" s="44">
        <v>742.00648267473639</v>
      </c>
      <c r="CG95" s="44">
        <v>97.088689513667447</v>
      </c>
      <c r="CH95" s="40">
        <v>-1.3657351380762155</v>
      </c>
      <c r="CI95" s="44">
        <v>245.4774896085963</v>
      </c>
      <c r="CJ95" s="24">
        <v>225.83955694503874</v>
      </c>
      <c r="CK95" s="44">
        <v>279.56240412529178</v>
      </c>
      <c r="CL95" s="44">
        <v>880.96655178823664</v>
      </c>
      <c r="CM95" s="45">
        <v>1.8237568281477006</v>
      </c>
      <c r="CN95" s="45">
        <v>73.596690831674707</v>
      </c>
      <c r="CO95" s="45">
        <v>0.20656039773281037</v>
      </c>
      <c r="CP95" s="45">
        <v>14.925788918220199</v>
      </c>
      <c r="CQ95" s="45">
        <v>1.5020300897589769</v>
      </c>
      <c r="CR95" s="45">
        <v>0.40977695355242755</v>
      </c>
      <c r="CS95" s="45">
        <v>1.3505036224300273</v>
      </c>
      <c r="CT95" s="45">
        <v>3.253654222680773</v>
      </c>
      <c r="CU95" s="45">
        <v>5.7946391463975599</v>
      </c>
      <c r="CV95" s="45">
        <v>101.03964418244749</v>
      </c>
      <c r="CW95" s="24"/>
      <c r="CX95" s="40">
        <v>72.294285146044572</v>
      </c>
      <c r="CY95" s="40">
        <v>73.811465800180798</v>
      </c>
      <c r="CZ95" s="40">
        <v>64.461960973579224</v>
      </c>
      <c r="DA95" s="40">
        <v>74.835951202226468</v>
      </c>
      <c r="DB95" s="40"/>
      <c r="DC95" s="40">
        <v>0.93646407162709189</v>
      </c>
      <c r="DD95" s="40">
        <v>0.33374543680581681</v>
      </c>
      <c r="DE95" s="40"/>
      <c r="DF95" s="40">
        <v>1.6034647921923793</v>
      </c>
      <c r="DG95" s="40">
        <v>1.7416383161282898</v>
      </c>
      <c r="DH95" s="40"/>
      <c r="DI95" s="40">
        <v>0.46455239900895889</v>
      </c>
      <c r="DJ95" s="40"/>
      <c r="DK95" s="40">
        <v>2.9522875997107203</v>
      </c>
      <c r="DL95" s="40">
        <v>3.1026997918032038</v>
      </c>
      <c r="DM95" s="40"/>
      <c r="DN95" s="40">
        <v>2.4842761685834782</v>
      </c>
      <c r="DO95" s="40">
        <v>2.1707634622419598</v>
      </c>
      <c r="DP95" s="40"/>
      <c r="DQ95" s="40">
        <v>15.782310998170171</v>
      </c>
      <c r="DR95" s="40"/>
    </row>
    <row r="96" spans="1:122" ht="10.5" customHeight="1">
      <c r="A96" s="17" t="s">
        <v>197</v>
      </c>
      <c r="B96" s="16">
        <v>23</v>
      </c>
      <c r="C96" s="17" t="s">
        <v>138</v>
      </c>
      <c r="D96" s="123">
        <v>0.230000004172325</v>
      </c>
      <c r="E96" s="139">
        <f t="shared" si="17"/>
        <v>230.00000417232499</v>
      </c>
      <c r="F96" s="141">
        <v>834</v>
      </c>
      <c r="G96" s="123">
        <v>74.459999084472699</v>
      </c>
      <c r="H96" s="123">
        <v>0.34999999403953502</v>
      </c>
      <c r="I96" s="123">
        <v>15.2799997329712</v>
      </c>
      <c r="J96" s="123">
        <v>1.0099999904632599</v>
      </c>
      <c r="K96" s="123">
        <v>9.00000035762787E-2</v>
      </c>
      <c r="L96" s="123">
        <v>0.270000010728836</v>
      </c>
      <c r="M96" s="123">
        <v>1.9299999475479099</v>
      </c>
      <c r="N96" s="123">
        <v>4.0999999046325701</v>
      </c>
      <c r="O96" s="123">
        <v>2.5199999809265101</v>
      </c>
      <c r="P96" s="123"/>
      <c r="Q96" s="122">
        <f t="shared" si="11"/>
        <v>100.00999864935881</v>
      </c>
      <c r="R96" s="26"/>
      <c r="S96" s="26">
        <f t="shared" si="16"/>
        <v>74.452554834576119</v>
      </c>
      <c r="T96" s="26">
        <f t="shared" si="16"/>
        <v>0.34996500226607991</v>
      </c>
      <c r="U96" s="26">
        <f t="shared" si="16"/>
        <v>15.278472092119328</v>
      </c>
      <c r="V96" s="26">
        <f t="shared" si="16"/>
        <v>1.0098990142019517</v>
      </c>
      <c r="W96" s="26">
        <f t="shared" si="16"/>
        <v>8.999100569116518E-2</v>
      </c>
      <c r="X96" s="26">
        <f t="shared" si="15"/>
        <v>0.26997301707349541</v>
      </c>
      <c r="Y96" s="26">
        <f t="shared" si="15"/>
        <v>1.9298069929133868</v>
      </c>
      <c r="Z96" s="26">
        <f t="shared" si="15"/>
        <v>4.0995900010032216</v>
      </c>
      <c r="AA96" s="26">
        <f t="shared" si="15"/>
        <v>2.5197480401552497</v>
      </c>
      <c r="AB96" s="26">
        <f t="shared" si="15"/>
        <v>0</v>
      </c>
      <c r="AC96" s="26">
        <f t="shared" si="12"/>
        <v>99.999999999999986</v>
      </c>
      <c r="AD96" s="42">
        <v>0.79808255271505923</v>
      </c>
      <c r="AE96" s="42">
        <v>2.0985393948103797</v>
      </c>
      <c r="AF96" s="42">
        <v>0.32273270485921857</v>
      </c>
      <c r="AG96" s="43"/>
      <c r="AH96" s="16">
        <v>23</v>
      </c>
      <c r="AI96" s="122">
        <v>47.080001831054702</v>
      </c>
      <c r="AJ96" s="122">
        <v>1.8200000524520901</v>
      </c>
      <c r="AK96" s="122">
        <v>9.7899999618530291</v>
      </c>
      <c r="AL96" s="122"/>
      <c r="AM96" s="122">
        <v>10.439999580383301</v>
      </c>
      <c r="AN96" s="122">
        <v>14.5200004577637</v>
      </c>
      <c r="AO96" s="122">
        <v>10.460000038146999</v>
      </c>
      <c r="AP96" s="122">
        <v>0.30000001192092901</v>
      </c>
      <c r="AQ96" s="122">
        <v>2.0699999332428001</v>
      </c>
      <c r="AR96" s="122">
        <v>0.40000000596046498</v>
      </c>
      <c r="AS96" s="124">
        <v>0</v>
      </c>
      <c r="AT96" s="124">
        <v>0</v>
      </c>
      <c r="AU96" s="124">
        <v>0</v>
      </c>
      <c r="AV96" s="124">
        <f t="shared" si="13"/>
        <v>96.88000187277801</v>
      </c>
      <c r="AW96" s="29"/>
      <c r="AX96" s="42">
        <v>6.7566688589474202</v>
      </c>
      <c r="AY96" s="42">
        <v>1.2433311410525798</v>
      </c>
      <c r="AZ96" s="42">
        <v>0</v>
      </c>
      <c r="BA96" s="42">
        <v>8</v>
      </c>
      <c r="BB96" s="42">
        <v>0.41245344542918905</v>
      </c>
      <c r="BC96" s="42">
        <v>0.19647794353940531</v>
      </c>
      <c r="BD96" s="42">
        <v>0</v>
      </c>
      <c r="BE96" s="42">
        <v>0.56374606296313345</v>
      </c>
      <c r="BF96" s="42">
        <v>3.1058460129854542</v>
      </c>
      <c r="BG96" s="42">
        <v>0.68928040666887469</v>
      </c>
      <c r="BH96" s="42">
        <v>3.219612841394337E-2</v>
      </c>
      <c r="BI96" s="42">
        <v>5</v>
      </c>
      <c r="BJ96" s="42">
        <v>0</v>
      </c>
      <c r="BK96" s="42">
        <v>0</v>
      </c>
      <c r="BL96" s="42">
        <v>4.2671888030589786E-3</v>
      </c>
      <c r="BM96" s="42">
        <v>1.6082359611282477</v>
      </c>
      <c r="BN96" s="42">
        <v>0.38749685006869328</v>
      </c>
      <c r="BO96" s="42">
        <v>2</v>
      </c>
      <c r="BP96" s="42">
        <v>0.18844926091890102</v>
      </c>
      <c r="BQ96" s="42">
        <v>7.3223334731232506E-2</v>
      </c>
      <c r="BR96" s="42">
        <v>0.26167259565013351</v>
      </c>
      <c r="BS96" s="24" t="s">
        <v>622</v>
      </c>
      <c r="BT96" s="24" t="s">
        <v>623</v>
      </c>
      <c r="BU96" s="40">
        <v>0.71253426783442464</v>
      </c>
      <c r="BV96" s="42">
        <v>0.40336052101261427</v>
      </c>
      <c r="BW96" s="40">
        <v>0.19221012577133975</v>
      </c>
      <c r="BX96" s="40" t="str">
        <f t="shared" si="14"/>
        <v>Equilibrium</v>
      </c>
      <c r="BY96" s="40"/>
      <c r="BZ96" s="44">
        <v>852.53754178845566</v>
      </c>
      <c r="CA96" s="44">
        <v>207.60468949897165</v>
      </c>
      <c r="CB96" s="5">
        <v>308.74460486943804</v>
      </c>
      <c r="CC96" s="44">
        <v>243.95935348082116</v>
      </c>
      <c r="CD96" s="44">
        <v>241.66749838542597</v>
      </c>
      <c r="CE96" s="44">
        <v>329.13049399524846</v>
      </c>
      <c r="CF96" s="44">
        <v>734.82146850891809</v>
      </c>
      <c r="CG96" s="44">
        <v>85.171140514427293</v>
      </c>
      <c r="CH96" s="40">
        <v>-1.3800301508739221</v>
      </c>
      <c r="CI96" s="44">
        <v>243.95935348082116</v>
      </c>
      <c r="CJ96" s="24">
        <v>220.46611516619643</v>
      </c>
      <c r="CK96" s="44">
        <v>276.3519791751296</v>
      </c>
      <c r="CL96" s="44">
        <v>887.90935273117054</v>
      </c>
      <c r="CM96" s="45">
        <v>1.9125499007049545</v>
      </c>
      <c r="CN96" s="45">
        <v>73.408121940005998</v>
      </c>
      <c r="CO96" s="45">
        <v>0.2179994274685785</v>
      </c>
      <c r="CP96" s="45">
        <v>14.775140122401872</v>
      </c>
      <c r="CQ96" s="45">
        <v>1.4974849679491762</v>
      </c>
      <c r="CR96" s="45">
        <v>0.53493383349851631</v>
      </c>
      <c r="CS96" s="45">
        <v>1.3435234555785946</v>
      </c>
      <c r="CT96" s="45">
        <v>3.2706104351772862</v>
      </c>
      <c r="CU96" s="45">
        <v>5.4431002372186628</v>
      </c>
      <c r="CV96" s="45">
        <v>100.49091441929868</v>
      </c>
      <c r="CW96" s="24"/>
      <c r="CX96" s="40">
        <v>72.214755887871519</v>
      </c>
      <c r="CY96" s="40">
        <v>73.872907734355778</v>
      </c>
      <c r="CZ96" s="40">
        <v>64.816347014765981</v>
      </c>
      <c r="DA96" s="40">
        <v>75.206819314164505</v>
      </c>
      <c r="DB96" s="40"/>
      <c r="DC96" s="40">
        <v>1.0151779288744898</v>
      </c>
      <c r="DD96" s="40">
        <v>0.36264390901425897</v>
      </c>
      <c r="DE96" s="40"/>
      <c r="DF96" s="40">
        <v>1.5130191879691306</v>
      </c>
      <c r="DG96" s="40">
        <v>1.6683388552621994</v>
      </c>
      <c r="DH96" s="40"/>
      <c r="DI96" s="40">
        <v>0.46137196967654959</v>
      </c>
      <c r="DJ96" s="40"/>
      <c r="DK96" s="40">
        <v>3.0193141906298093</v>
      </c>
      <c r="DL96" s="40">
        <v>3.1167315294099009</v>
      </c>
      <c r="DM96" s="40"/>
      <c r="DN96" s="40">
        <v>2.550781041520521</v>
      </c>
      <c r="DO96" s="40">
        <v>2.1891653026700899</v>
      </c>
      <c r="DP96" s="40"/>
      <c r="DQ96" s="40">
        <v>15.642032265196885</v>
      </c>
      <c r="DR96" s="40"/>
    </row>
    <row r="97" spans="1:122" ht="10.5" customHeight="1">
      <c r="A97" s="17" t="s">
        <v>197</v>
      </c>
      <c r="B97" s="16">
        <v>42</v>
      </c>
      <c r="C97" s="17" t="s">
        <v>138</v>
      </c>
      <c r="D97" s="123">
        <v>0.22499999403953599</v>
      </c>
      <c r="E97" s="139">
        <f t="shared" si="17"/>
        <v>224.99999403953601</v>
      </c>
      <c r="F97" s="141">
        <v>899</v>
      </c>
      <c r="G97" s="123">
        <v>68.050003051757798</v>
      </c>
      <c r="H97" s="123">
        <v>0.37000000476837203</v>
      </c>
      <c r="I97" s="123">
        <v>16.690000534057599</v>
      </c>
      <c r="J97" s="123">
        <v>3.3399999141693102</v>
      </c>
      <c r="K97" s="123">
        <v>7.9999998211860698E-2</v>
      </c>
      <c r="L97" s="123">
        <v>1.08000004291534</v>
      </c>
      <c r="M97" s="123">
        <v>3.96000003814697</v>
      </c>
      <c r="N97" s="123">
        <v>4.6100001335143999</v>
      </c>
      <c r="O97" s="123">
        <v>1.8200000524520901</v>
      </c>
      <c r="P97" s="123"/>
      <c r="Q97" s="122">
        <f t="shared" si="11"/>
        <v>100.00000376999375</v>
      </c>
      <c r="R97" s="26"/>
      <c r="S97" s="26">
        <f t="shared" si="16"/>
        <v>68.050000486277028</v>
      </c>
      <c r="T97" s="26">
        <f t="shared" si="16"/>
        <v>0.3699999908193955</v>
      </c>
      <c r="U97" s="26">
        <f t="shared" si="16"/>
        <v>16.689999904845646</v>
      </c>
      <c r="V97" s="26">
        <f t="shared" si="16"/>
        <v>3.3399997882515269</v>
      </c>
      <c r="W97" s="26">
        <f t="shared" si="16"/>
        <v>7.9999995195865869E-2</v>
      </c>
      <c r="X97" s="26">
        <f t="shared" si="15"/>
        <v>1.0800000021994074</v>
      </c>
      <c r="Y97" s="26">
        <f t="shared" si="15"/>
        <v>3.9599998888552217</v>
      </c>
      <c r="Z97" s="26">
        <f t="shared" si="15"/>
        <v>4.6099999597176895</v>
      </c>
      <c r="AA97" s="26">
        <f t="shared" si="15"/>
        <v>1.8199999838382042</v>
      </c>
      <c r="AB97" s="26">
        <f t="shared" si="15"/>
        <v>0</v>
      </c>
      <c r="AC97" s="26">
        <f t="shared" si="12"/>
        <v>99.999999999999986</v>
      </c>
      <c r="AD97" s="42">
        <v>0.73453731227956753</v>
      </c>
      <c r="AE97" s="42">
        <v>1.734931055626227</v>
      </c>
      <c r="AF97" s="42">
        <v>0.36563993009726031</v>
      </c>
      <c r="AG97" s="43"/>
      <c r="AH97" s="16">
        <v>42</v>
      </c>
      <c r="AI97" s="122">
        <v>45.639999389648402</v>
      </c>
      <c r="AJ97" s="122">
        <v>1.96000003814697</v>
      </c>
      <c r="AK97" s="122">
        <v>10.560000419616699</v>
      </c>
      <c r="AL97" s="122"/>
      <c r="AM97" s="122">
        <v>12.439999580383301</v>
      </c>
      <c r="AN97" s="122">
        <v>13.8599996566772</v>
      </c>
      <c r="AO97" s="122">
        <v>10.75</v>
      </c>
      <c r="AP97" s="122">
        <v>0.21999999880790699</v>
      </c>
      <c r="AQ97" s="122">
        <v>2.2000000476837198</v>
      </c>
      <c r="AR97" s="122">
        <v>0.37000000476837203</v>
      </c>
      <c r="AS97" s="124">
        <v>0</v>
      </c>
      <c r="AT97" s="124">
        <v>0</v>
      </c>
      <c r="AU97" s="124">
        <v>0</v>
      </c>
      <c r="AV97" s="124">
        <f t="shared" si="13"/>
        <v>97.99999913573258</v>
      </c>
      <c r="AW97" s="29"/>
      <c r="AX97" s="42">
        <v>6.5367427987010123</v>
      </c>
      <c r="AY97" s="42">
        <v>1.4632572012989877</v>
      </c>
      <c r="AZ97" s="42">
        <v>0</v>
      </c>
      <c r="BA97" s="42">
        <v>8</v>
      </c>
      <c r="BB97" s="42">
        <v>0.31914079045654575</v>
      </c>
      <c r="BC97" s="42">
        <v>0.21116312794262004</v>
      </c>
      <c r="BD97" s="42">
        <v>0</v>
      </c>
      <c r="BE97" s="42">
        <v>0.73295975273967429</v>
      </c>
      <c r="BF97" s="42">
        <v>2.9586671687147819</v>
      </c>
      <c r="BG97" s="42">
        <v>0.75708644372199463</v>
      </c>
      <c r="BH97" s="42">
        <v>2.0982716424383874E-2</v>
      </c>
      <c r="BI97" s="42">
        <v>5</v>
      </c>
      <c r="BJ97" s="42">
        <v>0</v>
      </c>
      <c r="BK97" s="42">
        <v>0</v>
      </c>
      <c r="BL97" s="42">
        <v>5.7028966980192525E-3</v>
      </c>
      <c r="BM97" s="42">
        <v>1.6494765680101475</v>
      </c>
      <c r="BN97" s="42">
        <v>0.34482053529183321</v>
      </c>
      <c r="BO97" s="42">
        <v>2</v>
      </c>
      <c r="BP97" s="42">
        <v>0.26605651861109092</v>
      </c>
      <c r="BQ97" s="42">
        <v>6.759441889826695E-2</v>
      </c>
      <c r="BR97" s="42">
        <v>0.33365093750935787</v>
      </c>
      <c r="BS97" s="24" t="s">
        <v>622</v>
      </c>
      <c r="BT97" s="24" t="s">
        <v>623</v>
      </c>
      <c r="BU97" s="40">
        <v>0.66506131680107272</v>
      </c>
      <c r="BV97" s="42">
        <v>0.50351995219311407</v>
      </c>
      <c r="BW97" s="40">
        <v>0.29022476170464739</v>
      </c>
      <c r="BX97" s="40" t="str">
        <f t="shared" si="14"/>
        <v>Equilibrium</v>
      </c>
      <c r="BY97" s="40"/>
      <c r="BZ97" s="44">
        <v>881.80778660231454</v>
      </c>
      <c r="CA97" s="44">
        <v>248.97897711728643</v>
      </c>
      <c r="CB97" s="5">
        <v>324.46583431485169</v>
      </c>
      <c r="CC97" s="44">
        <v>260.85985691039383</v>
      </c>
      <c r="CD97" s="44">
        <v>266.10242730942929</v>
      </c>
      <c r="CE97" s="44">
        <v>318.08343789031153</v>
      </c>
      <c r="CF97" s="44">
        <v>656.39403915755906</v>
      </c>
      <c r="CG97" s="44">
        <v>57.223580979917699</v>
      </c>
      <c r="CH97" s="40">
        <v>-1.022998940839529</v>
      </c>
      <c r="CI97" s="44">
        <v>260.85985691039383</v>
      </c>
      <c r="CJ97" s="24">
        <v>235.33260103259363</v>
      </c>
      <c r="CK97" s="44">
        <v>292.66284561262273</v>
      </c>
      <c r="CL97" s="44">
        <v>893.2572132827006</v>
      </c>
      <c r="CM97" s="45">
        <v>1.2402523010189521</v>
      </c>
      <c r="CN97" s="45">
        <v>70.77097552944889</v>
      </c>
      <c r="CO97" s="45">
        <v>0.27099006190043196</v>
      </c>
      <c r="CP97" s="45">
        <v>15.715887007936118</v>
      </c>
      <c r="CQ97" s="45">
        <v>2.2476107160556094</v>
      </c>
      <c r="CR97" s="45">
        <v>0.67066704700005186</v>
      </c>
      <c r="CS97" s="45">
        <v>2.3195764435568726</v>
      </c>
      <c r="CT97" s="45">
        <v>2.528565026720059</v>
      </c>
      <c r="CU97" s="45">
        <v>5.8857655779208038</v>
      </c>
      <c r="CV97" s="45">
        <v>100.41003741053883</v>
      </c>
      <c r="CW97" s="24"/>
      <c r="CX97" s="40">
        <v>70.498005919058045</v>
      </c>
      <c r="CY97" s="40">
        <v>71.553764834956979</v>
      </c>
      <c r="CZ97" s="40">
        <v>60.418816443796331</v>
      </c>
      <c r="DA97" s="40">
        <v>70.716726434379041</v>
      </c>
      <c r="DB97" s="40"/>
      <c r="DC97" s="40">
        <v>1.0736835445627806</v>
      </c>
      <c r="DD97" s="40">
        <v>0.37312029883683379</v>
      </c>
      <c r="DE97" s="40"/>
      <c r="DF97" s="40">
        <v>2.1947832176643614</v>
      </c>
      <c r="DG97" s="40">
        <v>2.3734813240912769</v>
      </c>
      <c r="DH97" s="40"/>
      <c r="DI97" s="40">
        <v>0.61989822636361502</v>
      </c>
      <c r="DJ97" s="40"/>
      <c r="DK97" s="40">
        <v>3.6744568237523674</v>
      </c>
      <c r="DL97" s="40">
        <v>3.2286933678317906</v>
      </c>
      <c r="DM97" s="40"/>
      <c r="DN97" s="40">
        <v>2.396350426296578</v>
      </c>
      <c r="DO97" s="40">
        <v>2.307304446798836</v>
      </c>
      <c r="DP97" s="40"/>
      <c r="DQ97" s="40">
        <v>16.257902332632185</v>
      </c>
      <c r="DR97" s="40"/>
    </row>
    <row r="98" spans="1:122" ht="10.5" customHeight="1">
      <c r="A98" s="17" t="s">
        <v>197</v>
      </c>
      <c r="B98" s="16">
        <v>43</v>
      </c>
      <c r="C98" s="17" t="s">
        <v>138</v>
      </c>
      <c r="D98" s="123">
        <v>0.22499999403953599</v>
      </c>
      <c r="E98" s="139">
        <f t="shared" si="17"/>
        <v>224.99999403953601</v>
      </c>
      <c r="F98" s="141">
        <v>899</v>
      </c>
      <c r="G98" s="123">
        <v>69.650001525878906</v>
      </c>
      <c r="H98" s="123">
        <v>0.37999999523162797</v>
      </c>
      <c r="I98" s="123">
        <v>15.920000076293899</v>
      </c>
      <c r="J98" s="123">
        <v>3.1500000953674299</v>
      </c>
      <c r="K98" s="123">
        <v>7.9999998211860698E-2</v>
      </c>
      <c r="L98" s="123">
        <v>0.89999997615814198</v>
      </c>
      <c r="M98" s="123">
        <v>3.3399999141693102</v>
      </c>
      <c r="N98" s="123">
        <v>4.5900001525878897</v>
      </c>
      <c r="O98" s="123">
        <v>1.9900000095367401</v>
      </c>
      <c r="P98" s="123"/>
      <c r="Q98" s="122">
        <f t="shared" si="11"/>
        <v>100.00000174343582</v>
      </c>
      <c r="R98" s="26"/>
      <c r="S98" s="26">
        <f t="shared" si="16"/>
        <v>69.650000311575852</v>
      </c>
      <c r="T98" s="26">
        <f t="shared" si="16"/>
        <v>0.37999998860657208</v>
      </c>
      <c r="U98" s="26">
        <f t="shared" si="16"/>
        <v>15.919999798738921</v>
      </c>
      <c r="V98" s="26">
        <f t="shared" si="16"/>
        <v>3.1500000404492008</v>
      </c>
      <c r="W98" s="26">
        <f t="shared" si="16"/>
        <v>7.9999996817112104E-2</v>
      </c>
      <c r="X98" s="26">
        <f t="shared" si="15"/>
        <v>0.89999996046722031</v>
      </c>
      <c r="Y98" s="26">
        <f t="shared" si="15"/>
        <v>3.3399998559385566</v>
      </c>
      <c r="Z98" s="26">
        <f t="shared" si="15"/>
        <v>4.5900000725641839</v>
      </c>
      <c r="AA98" s="26">
        <f t="shared" si="15"/>
        <v>1.9899999748423678</v>
      </c>
      <c r="AB98" s="26">
        <f t="shared" si="15"/>
        <v>0</v>
      </c>
      <c r="AC98" s="26">
        <f t="shared" si="12"/>
        <v>99.999999999999986</v>
      </c>
      <c r="AD98" s="42">
        <v>0.75249269812694075</v>
      </c>
      <c r="AE98" s="42">
        <v>1.9634850873243426</v>
      </c>
      <c r="AF98" s="42">
        <v>0.33744053725030732</v>
      </c>
      <c r="AG98" s="43"/>
      <c r="AH98" s="16">
        <v>43</v>
      </c>
      <c r="AI98" s="122">
        <v>45.740001678466797</v>
      </c>
      <c r="AJ98" s="122">
        <v>2.2599999904632599</v>
      </c>
      <c r="AK98" s="122">
        <v>10.060000419616699</v>
      </c>
      <c r="AL98" s="122"/>
      <c r="AM98" s="122">
        <v>13.4799995422363</v>
      </c>
      <c r="AN98" s="122">
        <v>13.829999923706101</v>
      </c>
      <c r="AO98" s="122">
        <v>10.3999996185303</v>
      </c>
      <c r="AP98" s="122">
        <v>0.20999999344348899</v>
      </c>
      <c r="AQ98" s="122">
        <v>2.2200000286102299</v>
      </c>
      <c r="AR98" s="122">
        <v>0.33000001311302202</v>
      </c>
      <c r="AS98" s="124">
        <v>0</v>
      </c>
      <c r="AT98" s="124">
        <v>0</v>
      </c>
      <c r="AU98" s="124">
        <v>0</v>
      </c>
      <c r="AV98" s="124">
        <f t="shared" si="13"/>
        <v>98.530001208186192</v>
      </c>
      <c r="AW98" s="29"/>
      <c r="AX98" s="42">
        <v>6.5362141066817143</v>
      </c>
      <c r="AY98" s="42">
        <v>1.4637858933182857</v>
      </c>
      <c r="AZ98" s="42">
        <v>0</v>
      </c>
      <c r="BA98" s="42">
        <v>8</v>
      </c>
      <c r="BB98" s="42">
        <v>0.23036884235303523</v>
      </c>
      <c r="BC98" s="42">
        <v>0.24293202516185217</v>
      </c>
      <c r="BD98" s="42">
        <v>0</v>
      </c>
      <c r="BE98" s="42">
        <v>0.77757643351750261</v>
      </c>
      <c r="BF98" s="42">
        <v>2.9455703343672766</v>
      </c>
      <c r="BG98" s="42">
        <v>0.80355236460033375</v>
      </c>
      <c r="BH98" s="42">
        <v>0</v>
      </c>
      <c r="BI98" s="42">
        <v>5</v>
      </c>
      <c r="BJ98" s="42">
        <v>0</v>
      </c>
      <c r="BK98" s="42">
        <v>2.9826804273936247E-2</v>
      </c>
      <c r="BL98" s="42">
        <v>2.541488300227809E-2</v>
      </c>
      <c r="BM98" s="42">
        <v>1.5921549673547102</v>
      </c>
      <c r="BN98" s="42">
        <v>0.35260334536907556</v>
      </c>
      <c r="BO98" s="42">
        <v>2</v>
      </c>
      <c r="BP98" s="42">
        <v>0.26242966857031758</v>
      </c>
      <c r="BQ98" s="42">
        <v>6.0150243922808808E-2</v>
      </c>
      <c r="BR98" s="42">
        <v>0.3225799124931264</v>
      </c>
      <c r="BS98" s="24" t="s">
        <v>622</v>
      </c>
      <c r="BT98" s="24" t="s">
        <v>623</v>
      </c>
      <c r="BU98" s="40">
        <v>0.64645090914645198</v>
      </c>
      <c r="BV98" s="42">
        <v>0.54679840350898146</v>
      </c>
      <c r="BW98" s="40">
        <v>0.27848360399523492</v>
      </c>
      <c r="BX98" s="40" t="str">
        <f t="shared" si="14"/>
        <v>Equilibrium</v>
      </c>
      <c r="BY98" s="40"/>
      <c r="BZ98" s="44">
        <v>869.41444210931468</v>
      </c>
      <c r="CA98" s="44">
        <v>217.30242608035925</v>
      </c>
      <c r="CB98" s="5">
        <v>308.55263388604186</v>
      </c>
      <c r="CC98" s="44">
        <v>236.20434203348964</v>
      </c>
      <c r="CD98" s="44">
        <v>240.6008646337616</v>
      </c>
      <c r="CE98" s="44">
        <v>224.7937174784536</v>
      </c>
      <c r="CF98" s="44">
        <v>489.15063552651998</v>
      </c>
      <c r="CG98" s="44">
        <v>-11.410624555036037</v>
      </c>
      <c r="CH98" s="40">
        <v>-0.58530695189974824</v>
      </c>
      <c r="CI98" s="44">
        <v>236.20434203348964</v>
      </c>
      <c r="CJ98" s="24">
        <v>221.8334719570791</v>
      </c>
      <c r="CK98" s="44">
        <v>272.37848795976572</v>
      </c>
      <c r="CL98" s="44">
        <v>902.58870249181916</v>
      </c>
      <c r="CM98" s="45">
        <v>0.56237971765255246</v>
      </c>
      <c r="CN98" s="45">
        <v>70.89234442239939</v>
      </c>
      <c r="CO98" s="45">
        <v>0.27238600379289635</v>
      </c>
      <c r="CP98" s="45">
        <v>15.586274266439865</v>
      </c>
      <c r="CQ98" s="45">
        <v>2.4692637367154444</v>
      </c>
      <c r="CR98" s="45">
        <v>0.57121725122535638</v>
      </c>
      <c r="CS98" s="45">
        <v>1.8921086520269714</v>
      </c>
      <c r="CT98" s="45">
        <v>2.4982116290606271</v>
      </c>
      <c r="CU98" s="45">
        <v>5.1453055017152733</v>
      </c>
      <c r="CV98" s="45">
        <v>99.327111463375857</v>
      </c>
      <c r="CW98" s="24"/>
      <c r="CX98" s="40">
        <v>70.634209225383771</v>
      </c>
      <c r="CY98" s="40">
        <v>71.453667093296417</v>
      </c>
      <c r="CZ98" s="40">
        <v>60.500016744634607</v>
      </c>
      <c r="DA98" s="40">
        <v>70.796898051359634</v>
      </c>
      <c r="DB98" s="40"/>
      <c r="DC98" s="40">
        <v>1.1564149995955415</v>
      </c>
      <c r="DD98" s="40">
        <v>0.39023613920121247</v>
      </c>
      <c r="DE98" s="40"/>
      <c r="DF98" s="40">
        <v>2.4584761299912108</v>
      </c>
      <c r="DG98" s="40">
        <v>2.5523240533283822</v>
      </c>
      <c r="DH98" s="40"/>
      <c r="DI98" s="40">
        <v>0.5562590320244597</v>
      </c>
      <c r="DJ98" s="40"/>
      <c r="DK98" s="40">
        <v>3.648865577501736</v>
      </c>
      <c r="DL98" s="40">
        <v>2.8481495897646107</v>
      </c>
      <c r="DM98" s="40"/>
      <c r="DN98" s="40">
        <v>2.5011521092825397</v>
      </c>
      <c r="DO98" s="40">
        <v>2.4456491996116876</v>
      </c>
      <c r="DP98" s="40"/>
      <c r="DQ98" s="40">
        <v>15.995015041602384</v>
      </c>
      <c r="DR98" s="40"/>
    </row>
    <row r="99" spans="1:122" ht="10.5" customHeight="1">
      <c r="A99" s="17" t="s">
        <v>197</v>
      </c>
      <c r="B99" s="16">
        <v>44</v>
      </c>
      <c r="C99" s="17" t="s">
        <v>198</v>
      </c>
      <c r="D99" s="123">
        <v>0.22499999403953599</v>
      </c>
      <c r="E99" s="139">
        <f t="shared" si="17"/>
        <v>224.99999403953601</v>
      </c>
      <c r="F99" s="141">
        <v>899</v>
      </c>
      <c r="G99" s="123">
        <v>70.769996643066406</v>
      </c>
      <c r="H99" s="123">
        <v>0.46999999880790699</v>
      </c>
      <c r="I99" s="123">
        <v>15.25</v>
      </c>
      <c r="J99" s="123">
        <v>2.9100000858306898</v>
      </c>
      <c r="K99" s="123">
        <v>2.9999999329447701E-2</v>
      </c>
      <c r="L99" s="123">
        <v>0.75999999046325695</v>
      </c>
      <c r="M99" s="123">
        <v>2.9500000476837198</v>
      </c>
      <c r="N99" s="123">
        <v>4.5199999809265101</v>
      </c>
      <c r="O99" s="123">
        <v>2.3299999237060498</v>
      </c>
      <c r="P99" s="123"/>
      <c r="Q99" s="122">
        <f t="shared" si="11"/>
        <v>99.989996669813991</v>
      </c>
      <c r="R99" s="26"/>
      <c r="S99" s="26">
        <f t="shared" si="16"/>
        <v>70.777076707745493</v>
      </c>
      <c r="T99" s="26">
        <f t="shared" si="16"/>
        <v>0.47004701916326341</v>
      </c>
      <c r="U99" s="26">
        <f t="shared" si="16"/>
        <v>15.251525660470222</v>
      </c>
      <c r="V99" s="26">
        <f t="shared" si="16"/>
        <v>2.9102912118699873</v>
      </c>
      <c r="W99" s="26">
        <f t="shared" si="16"/>
        <v>3.0003000628666298E-2</v>
      </c>
      <c r="X99" s="26">
        <f t="shared" si="15"/>
        <v>0.7600760233775401</v>
      </c>
      <c r="Y99" s="26">
        <f t="shared" si="15"/>
        <v>2.9502951754515823</v>
      </c>
      <c r="Z99" s="26">
        <f t="shared" si="15"/>
        <v>4.5204521766836443</v>
      </c>
      <c r="AA99" s="26">
        <f t="shared" si="15"/>
        <v>2.3302330246096048</v>
      </c>
      <c r="AB99" s="26">
        <f t="shared" si="15"/>
        <v>0</v>
      </c>
      <c r="AC99" s="26">
        <f t="shared" si="12"/>
        <v>100</v>
      </c>
      <c r="AD99" s="42">
        <v>0.76688696230938114</v>
      </c>
      <c r="AE99" s="42">
        <v>2.1480231278161628</v>
      </c>
      <c r="AF99" s="42">
        <v>0.31765967383273863</v>
      </c>
      <c r="AG99" s="43"/>
      <c r="AH99" s="16">
        <v>44</v>
      </c>
      <c r="AI99" s="122">
        <v>45.119998931884801</v>
      </c>
      <c r="AJ99" s="122">
        <v>2.5799999237060498</v>
      </c>
      <c r="AK99" s="122">
        <v>9.5500001907348704</v>
      </c>
      <c r="AL99" s="122"/>
      <c r="AM99" s="122">
        <v>14.210000038146999</v>
      </c>
      <c r="AN99" s="122">
        <v>14.1599998474121</v>
      </c>
      <c r="AO99" s="122">
        <v>10.920000076293899</v>
      </c>
      <c r="AP99" s="122">
        <v>0.21999999880790699</v>
      </c>
      <c r="AQ99" s="122">
        <v>2.1600000858306898</v>
      </c>
      <c r="AR99" s="122">
        <v>0.33000001311302202</v>
      </c>
      <c r="AS99" s="124">
        <v>0</v>
      </c>
      <c r="AT99" s="124">
        <v>0</v>
      </c>
      <c r="AU99" s="124">
        <v>0</v>
      </c>
      <c r="AV99" s="124">
        <f t="shared" si="13"/>
        <v>99.249999105930328</v>
      </c>
      <c r="AW99" s="29"/>
      <c r="AX99" s="42">
        <v>6.4808597412841555</v>
      </c>
      <c r="AY99" s="42">
        <v>1.5191402587158445</v>
      </c>
      <c r="AZ99" s="42">
        <v>0</v>
      </c>
      <c r="BA99" s="42">
        <v>8</v>
      </c>
      <c r="BB99" s="42">
        <v>9.7420021220939068E-2</v>
      </c>
      <c r="BC99" s="42">
        <v>0.2787593701344559</v>
      </c>
      <c r="BD99" s="42">
        <v>0</v>
      </c>
      <c r="BE99" s="42">
        <v>0.55888436195748881</v>
      </c>
      <c r="BF99" s="42">
        <v>3.0314046773674836</v>
      </c>
      <c r="BG99" s="42">
        <v>1.0335315693196323</v>
      </c>
      <c r="BH99" s="42">
        <v>0</v>
      </c>
      <c r="BI99" s="42">
        <v>5</v>
      </c>
      <c r="BJ99" s="42">
        <v>0</v>
      </c>
      <c r="BK99" s="42">
        <v>0.11453572480105878</v>
      </c>
      <c r="BL99" s="42">
        <v>2.6762394001946854E-2</v>
      </c>
      <c r="BM99" s="42">
        <v>1.6803823153792523</v>
      </c>
      <c r="BN99" s="42">
        <v>0.17831956581774211</v>
      </c>
      <c r="BO99" s="42">
        <v>2</v>
      </c>
      <c r="BP99" s="42">
        <v>0.42317632546629169</v>
      </c>
      <c r="BQ99" s="42">
        <v>6.0460375619968219E-2</v>
      </c>
      <c r="BR99" s="42">
        <v>0.48363670108625989</v>
      </c>
      <c r="BS99" s="24" t="s">
        <v>622</v>
      </c>
      <c r="BT99" s="24" t="s">
        <v>332</v>
      </c>
      <c r="BU99" s="40">
        <v>0.63975869775143956</v>
      </c>
      <c r="BV99" s="42">
        <v>0.56297663201367409</v>
      </c>
      <c r="BW99" s="40">
        <v>0.26209058213727765</v>
      </c>
      <c r="BX99" s="40" t="str">
        <f t="shared" si="14"/>
        <v>Equilibrium</v>
      </c>
      <c r="BY99" s="40"/>
      <c r="BZ99" s="44">
        <v>881.17436050637502</v>
      </c>
      <c r="CA99" s="44">
        <v>191.52519384010793</v>
      </c>
      <c r="CB99" s="5">
        <v>247.69445795102669</v>
      </c>
      <c r="CC99" s="44">
        <v>203.90129231703179</v>
      </c>
      <c r="CD99" s="44">
        <v>217.71290282964605</v>
      </c>
      <c r="CE99" s="44">
        <v>-12.932264451808862</v>
      </c>
      <c r="CF99" s="44">
        <v>345.4275289933384</v>
      </c>
      <c r="CG99" s="44">
        <v>-216.83355676884065</v>
      </c>
      <c r="CH99" s="40">
        <v>-0.39457108508110084</v>
      </c>
      <c r="CI99" s="44">
        <v>203.90129231703179</v>
      </c>
      <c r="CJ99" s="24">
        <v>157.39188437897695</v>
      </c>
      <c r="CK99" s="44">
        <v>225.79787513402925</v>
      </c>
      <c r="CL99" s="44">
        <v>904.63203691783201</v>
      </c>
      <c r="CM99" s="45">
        <v>0.13618699747928742</v>
      </c>
      <c r="CN99" s="45">
        <v>69.99112455849648</v>
      </c>
      <c r="CO99" s="45">
        <v>0.33981432070190803</v>
      </c>
      <c r="CP99" s="45">
        <v>15.644244668801962</v>
      </c>
      <c r="CQ99" s="45">
        <v>3.0712734809954298</v>
      </c>
      <c r="CR99" s="45">
        <v>0.77245082034260759</v>
      </c>
      <c r="CS99" s="45">
        <v>2.2019108421890028</v>
      </c>
      <c r="CT99" s="45">
        <v>2.2086387052867229</v>
      </c>
      <c r="CU99" s="45">
        <v>4.688726514175384</v>
      </c>
      <c r="CV99" s="45">
        <v>98.918183910989498</v>
      </c>
      <c r="CW99" s="24"/>
      <c r="CX99" s="40">
        <v>69.414692704343025</v>
      </c>
      <c r="CY99" s="40">
        <v>68.125797979735395</v>
      </c>
      <c r="CZ99" s="40">
        <v>58.477063952535346</v>
      </c>
      <c r="DA99" s="40">
        <v>68.757945895449097</v>
      </c>
      <c r="DB99" s="40"/>
      <c r="DC99" s="40">
        <v>1.1814540063900663</v>
      </c>
      <c r="DD99" s="40">
        <v>0.40429037505409743</v>
      </c>
      <c r="DE99" s="40"/>
      <c r="DF99" s="40">
        <v>2.8540455554918984</v>
      </c>
      <c r="DG99" s="40">
        <v>2.6297619141591788</v>
      </c>
      <c r="DH99" s="40"/>
      <c r="DI99" s="40">
        <v>0.62360201654556169</v>
      </c>
      <c r="DJ99" s="40"/>
      <c r="DK99" s="40">
        <v>3.5489500100660019</v>
      </c>
      <c r="DL99" s="40">
        <v>2.7028794880625311</v>
      </c>
      <c r="DM99" s="40"/>
      <c r="DN99" s="40">
        <v>2.7016294367035312</v>
      </c>
      <c r="DO99" s="40">
        <v>2.9134614678550852</v>
      </c>
      <c r="DP99" s="40"/>
      <c r="DQ99" s="40">
        <v>15.527841586220594</v>
      </c>
      <c r="DR99" s="40"/>
    </row>
    <row r="100" spans="1:122" ht="10.5" customHeight="1">
      <c r="A100" s="17" t="s">
        <v>197</v>
      </c>
      <c r="B100" s="16">
        <v>65</v>
      </c>
      <c r="C100" s="17" t="s">
        <v>191</v>
      </c>
      <c r="D100" s="123">
        <v>0.38899999856948902</v>
      </c>
      <c r="E100" s="139">
        <f t="shared" si="17"/>
        <v>388.99999856948904</v>
      </c>
      <c r="F100" s="141">
        <v>780</v>
      </c>
      <c r="G100" s="123">
        <v>74.940002441406193</v>
      </c>
      <c r="H100" s="123">
        <v>9.00000035762787E-2</v>
      </c>
      <c r="I100" s="123">
        <v>15.439999580383301</v>
      </c>
      <c r="J100" s="123">
        <v>0.87999999523162797</v>
      </c>
      <c r="K100" s="123">
        <v>5.9999998658895499E-2</v>
      </c>
      <c r="L100" s="123">
        <v>0.25</v>
      </c>
      <c r="M100" s="123">
        <v>2.3299999237060498</v>
      </c>
      <c r="N100" s="123">
        <v>3.5299999713897701</v>
      </c>
      <c r="O100" s="123">
        <v>2.4700000286102299</v>
      </c>
      <c r="P100" s="123"/>
      <c r="Q100" s="122">
        <f t="shared" si="11"/>
        <v>99.990001942962351</v>
      </c>
      <c r="R100" s="26"/>
      <c r="S100" s="26">
        <f t="shared" si="16"/>
        <v>74.947495734778045</v>
      </c>
      <c r="T100" s="26">
        <f t="shared" si="16"/>
        <v>9.0009002727710438E-2</v>
      </c>
      <c r="U100" s="26">
        <f t="shared" si="16"/>
        <v>15.441543434703394</v>
      </c>
      <c r="V100" s="26">
        <f t="shared" si="16"/>
        <v>0.88008798693054269</v>
      </c>
      <c r="W100" s="26">
        <f t="shared" si="16"/>
        <v>6.0005998092810826E-2</v>
      </c>
      <c r="X100" s="26">
        <f t="shared" si="15"/>
        <v>0.25002499764187264</v>
      </c>
      <c r="Y100" s="26">
        <f t="shared" si="15"/>
        <v>2.3302329017206738</v>
      </c>
      <c r="Z100" s="26">
        <f t="shared" si="15"/>
        <v>3.5303529380901506</v>
      </c>
      <c r="AA100" s="26">
        <f t="shared" si="15"/>
        <v>2.4702470053147922</v>
      </c>
      <c r="AB100" s="26">
        <f t="shared" si="15"/>
        <v>0</v>
      </c>
      <c r="AC100" s="26">
        <f t="shared" si="12"/>
        <v>99.999999999999986</v>
      </c>
      <c r="AD100" s="42">
        <v>0.79485674143966079</v>
      </c>
      <c r="AE100" s="42">
        <v>1.9747048793121598</v>
      </c>
      <c r="AF100" s="42">
        <v>0.33616780170516608</v>
      </c>
      <c r="AG100" s="43"/>
      <c r="AH100" s="16">
        <v>65</v>
      </c>
      <c r="AI100" s="122">
        <v>47.25</v>
      </c>
      <c r="AJ100" s="122">
        <v>1.0199999809265099</v>
      </c>
      <c r="AK100" s="122">
        <v>10.4899997711182</v>
      </c>
      <c r="AL100" s="122"/>
      <c r="AM100" s="122">
        <v>12.3500003814697</v>
      </c>
      <c r="AN100" s="122">
        <v>13.2600002288818</v>
      </c>
      <c r="AO100" s="122">
        <v>10.1499996185303</v>
      </c>
      <c r="AP100" s="122">
        <v>0.40000000596046498</v>
      </c>
      <c r="AQ100" s="122">
        <v>1.8200000524520901</v>
      </c>
      <c r="AR100" s="122">
        <v>0.40000000596046498</v>
      </c>
      <c r="AS100" s="124">
        <v>0</v>
      </c>
      <c r="AT100" s="124">
        <v>0</v>
      </c>
      <c r="AU100" s="124">
        <v>0</v>
      </c>
      <c r="AV100" s="124">
        <f t="shared" si="13"/>
        <v>97.14000004529953</v>
      </c>
      <c r="AW100" s="29"/>
      <c r="AX100" s="42">
        <v>6.8094044479770153</v>
      </c>
      <c r="AY100" s="42">
        <v>1.1905955520229847</v>
      </c>
      <c r="AZ100" s="42">
        <v>0</v>
      </c>
      <c r="BA100" s="42">
        <v>8</v>
      </c>
      <c r="BB100" s="42">
        <v>0.59099449368601653</v>
      </c>
      <c r="BC100" s="42">
        <v>0.11057417822904318</v>
      </c>
      <c r="BD100" s="42">
        <v>0</v>
      </c>
      <c r="BE100" s="42">
        <v>0.4881589141837992</v>
      </c>
      <c r="BF100" s="42">
        <v>2.8481835555852388</v>
      </c>
      <c r="BG100" s="42">
        <v>0.96208885831590241</v>
      </c>
      <c r="BH100" s="42">
        <v>0</v>
      </c>
      <c r="BI100" s="42">
        <v>5</v>
      </c>
      <c r="BJ100" s="42">
        <v>0</v>
      </c>
      <c r="BK100" s="42">
        <v>3.8214696599255582E-2</v>
      </c>
      <c r="BL100" s="42">
        <v>4.882093076115105E-2</v>
      </c>
      <c r="BM100" s="42">
        <v>1.5670947735914169</v>
      </c>
      <c r="BN100" s="42">
        <v>0.34586959904817638</v>
      </c>
      <c r="BO100" s="42">
        <v>2</v>
      </c>
      <c r="BP100" s="42">
        <v>0.16263404856234376</v>
      </c>
      <c r="BQ100" s="42">
        <v>7.3529338180916087E-2</v>
      </c>
      <c r="BR100" s="42">
        <v>0.23616338674325985</v>
      </c>
      <c r="BS100" s="24" t="s">
        <v>622</v>
      </c>
      <c r="BT100" s="24" t="s">
        <v>623</v>
      </c>
      <c r="BU100" s="40">
        <v>0.65677104826480504</v>
      </c>
      <c r="BV100" s="42">
        <v>0.52249600910088989</v>
      </c>
      <c r="BW100" s="40">
        <v>0.26459447919270279</v>
      </c>
      <c r="BX100" s="40" t="str">
        <f t="shared" si="14"/>
        <v>Equilibrium</v>
      </c>
      <c r="BY100" s="40"/>
      <c r="BZ100" s="44">
        <v>837.03564282989169</v>
      </c>
      <c r="CA100" s="44">
        <v>244.76527279482406</v>
      </c>
      <c r="CB100" s="5">
        <v>339.56305925721961</v>
      </c>
      <c r="CC100" s="44">
        <v>280.2550615101149</v>
      </c>
      <c r="CD100" s="44">
        <v>278.57296271924002</v>
      </c>
      <c r="CE100" s="44">
        <v>285.96764386863271</v>
      </c>
      <c r="CF100" s="44">
        <v>758.97458269025356</v>
      </c>
      <c r="CG100" s="44">
        <v>5.7125823585178068</v>
      </c>
      <c r="CH100" s="40">
        <v>-1.2351506207727061</v>
      </c>
      <c r="CI100" s="44">
        <v>280.2550615101149</v>
      </c>
      <c r="CJ100" s="24">
        <v>249.13167233256522</v>
      </c>
      <c r="CK100" s="44">
        <v>309.90906038366722</v>
      </c>
      <c r="CL100" s="44">
        <v>861.39476133904714</v>
      </c>
      <c r="CM100" s="45">
        <v>1.696896015486387</v>
      </c>
      <c r="CN100" s="45">
        <v>74.931192657762708</v>
      </c>
      <c r="CO100" s="45">
        <v>0.17170362316270071</v>
      </c>
      <c r="CP100" s="45">
        <v>14.549409120138142</v>
      </c>
      <c r="CQ100" s="45">
        <v>1.1959871764567211</v>
      </c>
      <c r="CR100" s="45">
        <v>0.24488893536133999</v>
      </c>
      <c r="CS100" s="45">
        <v>1.7071901337707924</v>
      </c>
      <c r="CT100" s="45">
        <v>3.4167807679782833</v>
      </c>
      <c r="CU100" s="45">
        <v>6.9271677539857848</v>
      </c>
      <c r="CV100" s="45">
        <v>103.14432016861647</v>
      </c>
      <c r="CW100" s="24"/>
      <c r="CX100" s="40">
        <v>74.247297283082844</v>
      </c>
      <c r="CY100" s="40">
        <v>74.840265172591586</v>
      </c>
      <c r="CZ100" s="40">
        <v>67.959232433306028</v>
      </c>
      <c r="DA100" s="40">
        <v>78.353040836002137</v>
      </c>
      <c r="DB100" s="40"/>
      <c r="DC100" s="40">
        <v>0.66395488132278602</v>
      </c>
      <c r="DD100" s="40">
        <v>0.24959895298411311</v>
      </c>
      <c r="DE100" s="40"/>
      <c r="DF100" s="40">
        <v>1.4159679717706768</v>
      </c>
      <c r="DG100" s="40">
        <v>1.4363429314746847</v>
      </c>
      <c r="DH100" s="40"/>
      <c r="DI100" s="40">
        <v>0.35006701910967558</v>
      </c>
      <c r="DJ100" s="40"/>
      <c r="DK100" s="40">
        <v>1.8318589064444657</v>
      </c>
      <c r="DL100" s="40">
        <v>3.1142765311186844</v>
      </c>
      <c r="DM100" s="40"/>
      <c r="DN100" s="40">
        <v>2.2965039730391466</v>
      </c>
      <c r="DO100" s="40">
        <v>2.0138390555647128</v>
      </c>
      <c r="DP100" s="40"/>
      <c r="DQ100" s="40">
        <v>15.581292402400347</v>
      </c>
      <c r="DR100" s="40"/>
    </row>
    <row r="101" spans="1:122" ht="10.5" customHeight="1">
      <c r="A101" s="28" t="s">
        <v>305</v>
      </c>
      <c r="B101" s="27" t="s">
        <v>306</v>
      </c>
      <c r="C101" s="28" t="s">
        <v>298</v>
      </c>
      <c r="E101" s="142">
        <v>200</v>
      </c>
      <c r="F101" s="142">
        <v>1050</v>
      </c>
      <c r="G101" s="124">
        <v>55.8</v>
      </c>
      <c r="H101" s="124">
        <v>0.72</v>
      </c>
      <c r="I101" s="124">
        <v>18.899999999999999</v>
      </c>
      <c r="J101" s="124">
        <v>8.0299999999999994</v>
      </c>
      <c r="K101" s="124">
        <v>0.14000000000000001</v>
      </c>
      <c r="L101" s="124">
        <v>3.73</v>
      </c>
      <c r="M101" s="124">
        <v>7.53</v>
      </c>
      <c r="N101" s="124">
        <v>4.04</v>
      </c>
      <c r="O101" s="124">
        <v>1.01</v>
      </c>
      <c r="P101" s="124">
        <v>0.18</v>
      </c>
      <c r="Q101" s="124">
        <f t="shared" si="11"/>
        <v>100.08000000000001</v>
      </c>
      <c r="R101" s="29"/>
      <c r="S101" s="29">
        <f t="shared" si="16"/>
        <v>55.755395683453223</v>
      </c>
      <c r="T101" s="29">
        <f t="shared" si="16"/>
        <v>0.71942446043165453</v>
      </c>
      <c r="U101" s="29">
        <f t="shared" si="16"/>
        <v>18.884892086330932</v>
      </c>
      <c r="V101" s="29">
        <f t="shared" si="16"/>
        <v>8.0235811350919235</v>
      </c>
      <c r="W101" s="29">
        <f t="shared" si="16"/>
        <v>0.13988808952837731</v>
      </c>
      <c r="X101" s="29">
        <f t="shared" si="15"/>
        <v>3.7270183852917658</v>
      </c>
      <c r="Y101" s="29">
        <f t="shared" si="15"/>
        <v>7.5239808153477208</v>
      </c>
      <c r="Z101" s="29">
        <f t="shared" si="15"/>
        <v>4.0367705835331735</v>
      </c>
      <c r="AA101" s="29">
        <f t="shared" si="15"/>
        <v>1.0091926458832934</v>
      </c>
      <c r="AB101" s="29">
        <f t="shared" si="15"/>
        <v>0.17985611510791363</v>
      </c>
      <c r="AC101" s="29">
        <f t="shared" si="12"/>
        <v>99.999999999999986</v>
      </c>
      <c r="AD101" s="42">
        <v>0.5991649480078548</v>
      </c>
      <c r="AE101" s="42">
        <v>1.2077199813245496</v>
      </c>
      <c r="AF101" s="42">
        <v>0.4529559946275602</v>
      </c>
      <c r="AG101" s="42"/>
      <c r="AH101" s="27" t="s">
        <v>306</v>
      </c>
      <c r="AI101" s="149">
        <v>40.9</v>
      </c>
      <c r="AJ101" s="124">
        <v>2.15</v>
      </c>
      <c r="AK101" s="149">
        <v>13.1</v>
      </c>
      <c r="AL101" s="124">
        <v>0</v>
      </c>
      <c r="AM101" s="149">
        <v>11.6</v>
      </c>
      <c r="AN101" s="149">
        <v>14.1</v>
      </c>
      <c r="AO101" s="149">
        <v>11.6</v>
      </c>
      <c r="AP101" s="124">
        <v>0.17</v>
      </c>
      <c r="AQ101" s="124">
        <v>2.4900000000000002</v>
      </c>
      <c r="AR101" s="124">
        <v>0.38</v>
      </c>
      <c r="AS101" s="124">
        <v>0</v>
      </c>
      <c r="AT101" s="124">
        <v>0</v>
      </c>
      <c r="AU101" s="124">
        <v>0</v>
      </c>
      <c r="AV101" s="124">
        <f t="shared" si="13"/>
        <v>96.489999999999981</v>
      </c>
      <c r="AW101" s="29"/>
      <c r="AX101" s="42">
        <v>5.9882626265761951</v>
      </c>
      <c r="AY101" s="42">
        <v>2.0117373734238049</v>
      </c>
      <c r="AZ101" s="42">
        <v>0</v>
      </c>
      <c r="BA101" s="42">
        <v>8</v>
      </c>
      <c r="BB101" s="42">
        <v>0.24860282181702997</v>
      </c>
      <c r="BC101" s="42">
        <v>0.23678938544085854</v>
      </c>
      <c r="BD101" s="42">
        <v>0</v>
      </c>
      <c r="BE101" s="42">
        <v>0.86527716573250046</v>
      </c>
      <c r="BF101" s="42">
        <v>3.0769027459719194</v>
      </c>
      <c r="BG101" s="42">
        <v>0.55508508174167948</v>
      </c>
      <c r="BH101" s="42">
        <v>1.7342799296012679E-2</v>
      </c>
      <c r="BI101" s="42">
        <v>5</v>
      </c>
      <c r="BJ101" s="42">
        <v>0</v>
      </c>
      <c r="BK101" s="42">
        <v>0</v>
      </c>
      <c r="BL101" s="42">
        <v>3.7369378980618047E-3</v>
      </c>
      <c r="BM101" s="42">
        <v>1.8195225367072947</v>
      </c>
      <c r="BN101" s="42">
        <v>0.17674052539464347</v>
      </c>
      <c r="BO101" s="42">
        <v>2</v>
      </c>
      <c r="BP101" s="42">
        <v>0.53005246346470125</v>
      </c>
      <c r="BQ101" s="42">
        <v>7.0966676922502067E-2</v>
      </c>
      <c r="BR101" s="42">
        <v>0.60101914038720328</v>
      </c>
      <c r="BS101" s="24" t="s">
        <v>622</v>
      </c>
      <c r="BT101" s="24" t="s">
        <v>624</v>
      </c>
      <c r="BU101" s="40">
        <v>0.68417199130047146</v>
      </c>
      <c r="BV101" s="42">
        <v>0.46152838338456509</v>
      </c>
      <c r="BW101" s="40">
        <v>0.38214850339595313</v>
      </c>
      <c r="BX101" s="40" t="str">
        <f t="shared" si="14"/>
        <v>Equilibrium</v>
      </c>
      <c r="BY101" s="40"/>
      <c r="BZ101" s="44">
        <v>997.37608314161116</v>
      </c>
      <c r="CA101" s="44">
        <v>495.13514404552643</v>
      </c>
      <c r="CB101" s="5">
        <v>616.07107128826101</v>
      </c>
      <c r="CC101" s="44">
        <v>453.59789359261083</v>
      </c>
      <c r="CD101" s="44">
        <v>459.66645736696182</v>
      </c>
      <c r="CE101" s="44">
        <v>670.90518289643785</v>
      </c>
      <c r="CF101" s="44">
        <v>886.67615451583026</v>
      </c>
      <c r="CG101" s="44">
        <v>217.30728930382702</v>
      </c>
      <c r="CH101" s="40">
        <v>-0.43924328837857823</v>
      </c>
      <c r="CI101" s="44">
        <v>599.98016849180101</v>
      </c>
      <c r="CJ101" s="24">
        <v>517.39428056350255</v>
      </c>
      <c r="CK101" s="44">
        <v>608.02561989003107</v>
      </c>
      <c r="CL101" s="44">
        <v>976.47933918187925</v>
      </c>
      <c r="CM101" s="45">
        <v>2.223900623132578</v>
      </c>
      <c r="CN101" s="45">
        <v>60.671781077595995</v>
      </c>
      <c r="CO101" s="45">
        <v>0.52334072649281216</v>
      </c>
      <c r="CP101" s="45">
        <v>18.736531370644474</v>
      </c>
      <c r="CQ101" s="45">
        <v>6.1587397829256574</v>
      </c>
      <c r="CR101" s="45">
        <v>1.8452407962986117</v>
      </c>
      <c r="CS101" s="45">
        <v>5.0181120460474178</v>
      </c>
      <c r="CT101" s="45">
        <v>1.2431670218771005</v>
      </c>
      <c r="CU101" s="45">
        <v>7.8012330981870113</v>
      </c>
      <c r="CV101" s="45">
        <v>101.99814592006908</v>
      </c>
      <c r="CW101" s="24"/>
      <c r="CX101" s="40">
        <v>59.059206205490959</v>
      </c>
      <c r="CY101" s="40">
        <v>58.588915093642669</v>
      </c>
      <c r="CZ101" s="40">
        <v>45.105057604358635</v>
      </c>
      <c r="DA101" s="40">
        <v>55.189832410892961</v>
      </c>
      <c r="DB101" s="40"/>
      <c r="DC101" s="40">
        <v>2.0919092620568973</v>
      </c>
      <c r="DD101" s="40">
        <v>0.72949202979463912</v>
      </c>
      <c r="DE101" s="40"/>
      <c r="DF101" s="40">
        <v>5.9917663704515576</v>
      </c>
      <c r="DG101" s="40">
        <v>6.240161795145089</v>
      </c>
      <c r="DH101" s="40"/>
      <c r="DI101" s="40">
        <v>2.8300556743954131</v>
      </c>
      <c r="DJ101" s="40"/>
      <c r="DK101" s="40">
        <v>6.7200489391270235</v>
      </c>
      <c r="DL101" s="40">
        <v>6.0667982029551739</v>
      </c>
      <c r="DM101" s="40"/>
      <c r="DN101" s="40">
        <v>1.4126040664329964</v>
      </c>
      <c r="DO101" s="40">
        <v>1.9297461908226827</v>
      </c>
      <c r="DP101" s="40"/>
      <c r="DQ101" s="40">
        <v>18.529134093053326</v>
      </c>
      <c r="DR101" s="40"/>
    </row>
    <row r="102" spans="1:122" ht="10.5" customHeight="1">
      <c r="A102" s="28" t="s">
        <v>305</v>
      </c>
      <c r="B102" s="27" t="s">
        <v>307</v>
      </c>
      <c r="C102" s="28" t="s">
        <v>295</v>
      </c>
      <c r="E102" s="142">
        <v>200</v>
      </c>
      <c r="F102" s="142">
        <v>1050</v>
      </c>
      <c r="G102" s="124">
        <v>62.9</v>
      </c>
      <c r="H102" s="124">
        <v>0.72</v>
      </c>
      <c r="I102" s="124">
        <v>18.399999999999999</v>
      </c>
      <c r="J102" s="124">
        <v>4.25</v>
      </c>
      <c r="K102" s="124">
        <v>0.15</v>
      </c>
      <c r="L102" s="124">
        <v>1.78</v>
      </c>
      <c r="M102" s="124">
        <v>4.71</v>
      </c>
      <c r="N102" s="124">
        <v>4.95</v>
      </c>
      <c r="O102" s="124">
        <v>2.0299999999999998</v>
      </c>
      <c r="P102" s="124">
        <v>0.15</v>
      </c>
      <c r="Q102" s="124">
        <f t="shared" si="11"/>
        <v>100.04</v>
      </c>
      <c r="R102" s="29"/>
      <c r="S102" s="29">
        <f t="shared" si="16"/>
        <v>62.874850059976005</v>
      </c>
      <c r="T102" s="29">
        <f t="shared" si="16"/>
        <v>0.71971211515393829</v>
      </c>
      <c r="U102" s="29">
        <f t="shared" si="16"/>
        <v>18.392642942822867</v>
      </c>
      <c r="V102" s="29">
        <f t="shared" si="16"/>
        <v>4.2483006797281089</v>
      </c>
      <c r="W102" s="29">
        <f t="shared" si="16"/>
        <v>0.14994002399040382</v>
      </c>
      <c r="X102" s="29">
        <f t="shared" si="15"/>
        <v>1.7792882846861253</v>
      </c>
      <c r="Y102" s="29">
        <f t="shared" si="15"/>
        <v>4.7081167532986798</v>
      </c>
      <c r="Z102" s="29">
        <f t="shared" si="15"/>
        <v>4.9480207916833265</v>
      </c>
      <c r="AA102" s="29">
        <f t="shared" si="15"/>
        <v>2.0291883246701317</v>
      </c>
      <c r="AB102" s="29">
        <f t="shared" si="15"/>
        <v>0.14994002399040382</v>
      </c>
      <c r="AC102" s="29">
        <f t="shared" si="12"/>
        <v>100.00000000000001</v>
      </c>
      <c r="AD102" s="42">
        <v>0.68999330998418318</v>
      </c>
      <c r="AE102" s="42">
        <v>1.3394560429252258</v>
      </c>
      <c r="AF102" s="42">
        <v>0.42744979245244241</v>
      </c>
      <c r="AG102" s="42"/>
      <c r="AH102" s="27" t="s">
        <v>307</v>
      </c>
      <c r="AI102" s="149">
        <v>42.1</v>
      </c>
      <c r="AJ102" s="124">
        <v>2.92</v>
      </c>
      <c r="AK102" s="149">
        <v>11.7</v>
      </c>
      <c r="AL102" s="124">
        <v>0</v>
      </c>
      <c r="AM102" s="149">
        <v>12.6</v>
      </c>
      <c r="AN102" s="149">
        <v>14</v>
      </c>
      <c r="AO102" s="149">
        <v>11.4</v>
      </c>
      <c r="AP102" s="124">
        <v>0.32</v>
      </c>
      <c r="AQ102" s="124">
        <v>2.81</v>
      </c>
      <c r="AR102" s="124">
        <v>0.47</v>
      </c>
      <c r="AS102" s="124">
        <v>0</v>
      </c>
      <c r="AT102" s="124">
        <v>0</v>
      </c>
      <c r="AU102" s="124">
        <v>0</v>
      </c>
      <c r="AV102" s="124">
        <f t="shared" si="13"/>
        <v>98.32</v>
      </c>
      <c r="AW102" s="29"/>
      <c r="AX102" s="42">
        <v>6.1095718619162085</v>
      </c>
      <c r="AY102" s="42">
        <v>1.8904281380837915</v>
      </c>
      <c r="AZ102" s="42">
        <v>0</v>
      </c>
      <c r="BA102" s="42">
        <v>8</v>
      </c>
      <c r="BB102" s="42">
        <v>0.11053701240055336</v>
      </c>
      <c r="BC102" s="42">
        <v>0.31875556276415418</v>
      </c>
      <c r="BD102" s="42">
        <v>0</v>
      </c>
      <c r="BE102" s="42">
        <v>0.66815867190540246</v>
      </c>
      <c r="BF102" s="42">
        <v>3.0281253094308656</v>
      </c>
      <c r="BG102" s="42">
        <v>0.86103617916422981</v>
      </c>
      <c r="BH102" s="42">
        <v>1.3387264334794757E-2</v>
      </c>
      <c r="BI102" s="42">
        <v>5</v>
      </c>
      <c r="BJ102" s="42">
        <v>0</v>
      </c>
      <c r="BK102" s="42">
        <v>0</v>
      </c>
      <c r="BL102" s="42">
        <v>2.594214280142762E-2</v>
      </c>
      <c r="BM102" s="42">
        <v>1.7723743325147794</v>
      </c>
      <c r="BN102" s="42">
        <v>0.20168352468379291</v>
      </c>
      <c r="BO102" s="42">
        <v>2</v>
      </c>
      <c r="BP102" s="42">
        <v>0.58890472695230167</v>
      </c>
      <c r="BQ102" s="42">
        <v>8.7000125981022136E-2</v>
      </c>
      <c r="BR102" s="42">
        <v>0.67590485293332381</v>
      </c>
      <c r="BS102" s="24" t="s">
        <v>622</v>
      </c>
      <c r="BT102" s="24" t="s">
        <v>624</v>
      </c>
      <c r="BU102" s="40">
        <v>0.66445305635457219</v>
      </c>
      <c r="BV102" s="42">
        <v>0.5048961366508733</v>
      </c>
      <c r="BW102" s="40">
        <v>0.37694117647058817</v>
      </c>
      <c r="BX102" s="40" t="str">
        <f t="shared" si="14"/>
        <v>Equilibrium</v>
      </c>
      <c r="BY102" s="40"/>
      <c r="BZ102" s="44">
        <v>968.17925509489487</v>
      </c>
      <c r="CA102" s="44">
        <v>339.35770808081838</v>
      </c>
      <c r="CB102" s="5">
        <v>669.78890889809497</v>
      </c>
      <c r="CC102" s="44">
        <v>336.90624048996062</v>
      </c>
      <c r="CD102" s="44">
        <v>401.67894481181338</v>
      </c>
      <c r="CE102" s="44">
        <v>743.67694505352631</v>
      </c>
      <c r="CF102" s="44">
        <v>822.36113374898093</v>
      </c>
      <c r="CG102" s="44">
        <v>406.77070456356569</v>
      </c>
      <c r="CH102" s="40">
        <v>-0.22779150688220645</v>
      </c>
      <c r="CI102" s="44">
        <v>401.67894481181338</v>
      </c>
      <c r="CJ102" s="24">
        <v>594.81158812808428</v>
      </c>
      <c r="CK102" s="44">
        <v>535.73392685495423</v>
      </c>
      <c r="CL102" s="44">
        <v>1014.9913827212499</v>
      </c>
      <c r="CM102" s="45">
        <v>2.1092105775990686</v>
      </c>
      <c r="CN102" s="45">
        <v>63.205444421957779</v>
      </c>
      <c r="CO102" s="45">
        <v>0.34997828174947615</v>
      </c>
      <c r="CP102" s="45">
        <v>17.833496588576946</v>
      </c>
      <c r="CQ102" s="45">
        <v>4.9735306108900792</v>
      </c>
      <c r="CR102" s="45">
        <v>1.420536409121262</v>
      </c>
      <c r="CS102" s="45">
        <v>1.7555856021538503</v>
      </c>
      <c r="CT102" s="45">
        <v>1.8021507250050488</v>
      </c>
      <c r="CU102" s="45">
        <v>5.3451888641414183</v>
      </c>
      <c r="CV102" s="45">
        <v>96.685911503595861</v>
      </c>
      <c r="CW102" s="24"/>
      <c r="CX102" s="40">
        <v>59.643826387507346</v>
      </c>
      <c r="CY102" s="40">
        <v>59.565812897630266</v>
      </c>
      <c r="CZ102" s="40">
        <v>48.766318730985894</v>
      </c>
      <c r="DA102" s="40">
        <v>58.898499936935757</v>
      </c>
      <c r="DB102" s="40"/>
      <c r="DC102" s="40">
        <v>2.0506491036325083</v>
      </c>
      <c r="DD102" s="40">
        <v>0.70828579606967357</v>
      </c>
      <c r="DE102" s="40"/>
      <c r="DF102" s="40">
        <v>5.4514555194660881</v>
      </c>
      <c r="DG102" s="40">
        <v>5.0614798089303461</v>
      </c>
      <c r="DH102" s="40"/>
      <c r="DI102" s="40">
        <v>1.6729440562299775</v>
      </c>
      <c r="DJ102" s="40"/>
      <c r="DK102" s="40">
        <v>5.372726772952265</v>
      </c>
      <c r="DL102" s="40">
        <v>4.2426825987028423</v>
      </c>
      <c r="DM102" s="40"/>
      <c r="DN102" s="40">
        <v>2.5804889269902591</v>
      </c>
      <c r="DO102" s="40">
        <v>2.5420417259786916</v>
      </c>
      <c r="DP102" s="40"/>
      <c r="DQ102" s="40">
        <v>17.535883087703787</v>
      </c>
      <c r="DR102" s="40"/>
    </row>
    <row r="103" spans="1:122" ht="10.5" customHeight="1">
      <c r="A103" s="28" t="s">
        <v>305</v>
      </c>
      <c r="B103" s="27" t="s">
        <v>308</v>
      </c>
      <c r="C103" s="28" t="s">
        <v>297</v>
      </c>
      <c r="E103" s="142">
        <v>200</v>
      </c>
      <c r="F103" s="142">
        <v>1050</v>
      </c>
      <c r="G103" s="124">
        <v>67.2</v>
      </c>
      <c r="H103" s="124">
        <v>0.64</v>
      </c>
      <c r="I103" s="124">
        <v>16.399999999999999</v>
      </c>
      <c r="J103" s="124">
        <v>3.3</v>
      </c>
      <c r="K103" s="124">
        <v>0.05</v>
      </c>
      <c r="L103" s="124">
        <v>0.79</v>
      </c>
      <c r="M103" s="124">
        <v>3.5</v>
      </c>
      <c r="N103" s="124">
        <v>6.86</v>
      </c>
      <c r="O103" s="124">
        <v>0.98</v>
      </c>
      <c r="P103" s="124">
        <v>0.24</v>
      </c>
      <c r="Q103" s="124">
        <f t="shared" si="11"/>
        <v>99.960000000000008</v>
      </c>
      <c r="R103" s="29"/>
      <c r="S103" s="29">
        <f t="shared" si="16"/>
        <v>67.22689075630251</v>
      </c>
      <c r="T103" s="29">
        <f t="shared" si="16"/>
        <v>0.6402561024409763</v>
      </c>
      <c r="U103" s="29">
        <f t="shared" si="16"/>
        <v>16.406562625050018</v>
      </c>
      <c r="V103" s="29">
        <f t="shared" si="16"/>
        <v>3.3013205282112845</v>
      </c>
      <c r="W103" s="29">
        <f t="shared" si="16"/>
        <v>5.0020008003201284E-2</v>
      </c>
      <c r="X103" s="29">
        <f t="shared" si="15"/>
        <v>0.79031612645058014</v>
      </c>
      <c r="Y103" s="29">
        <f t="shared" si="15"/>
        <v>3.5014005602240896</v>
      </c>
      <c r="Z103" s="29">
        <f t="shared" si="15"/>
        <v>6.8627450980392153</v>
      </c>
      <c r="AA103" s="29">
        <f t="shared" si="15"/>
        <v>0.98039215686274506</v>
      </c>
      <c r="AB103" s="29">
        <f t="shared" si="15"/>
        <v>0.24009603841536614</v>
      </c>
      <c r="AC103" s="29">
        <f t="shared" si="12"/>
        <v>99.999999999999957</v>
      </c>
      <c r="AD103" s="42">
        <v>0.74662361799982202</v>
      </c>
      <c r="AE103" s="42">
        <v>2.3433997903627031</v>
      </c>
      <c r="AF103" s="42">
        <v>0.29909674663571023</v>
      </c>
      <c r="AG103" s="42"/>
      <c r="AH103" s="27" t="s">
        <v>308</v>
      </c>
      <c r="AI103" s="149">
        <v>43</v>
      </c>
      <c r="AJ103" s="124">
        <v>3.3</v>
      </c>
      <c r="AK103" s="149">
        <v>10.9</v>
      </c>
      <c r="AL103" s="124">
        <v>0</v>
      </c>
      <c r="AM103" s="149">
        <v>11.8</v>
      </c>
      <c r="AN103" s="149">
        <v>14.6</v>
      </c>
      <c r="AO103" s="149">
        <v>11.2</v>
      </c>
      <c r="AP103" s="124">
        <v>0.15</v>
      </c>
      <c r="AQ103" s="124">
        <v>2.66</v>
      </c>
      <c r="AR103" s="124">
        <v>0.28000000000000003</v>
      </c>
      <c r="AS103" s="124">
        <v>0</v>
      </c>
      <c r="AT103" s="124">
        <v>0</v>
      </c>
      <c r="AU103" s="124">
        <v>0</v>
      </c>
      <c r="AV103" s="124">
        <f t="shared" si="13"/>
        <v>97.89</v>
      </c>
      <c r="AW103" s="29"/>
      <c r="AX103" s="42">
        <v>6.2347339374150819</v>
      </c>
      <c r="AY103" s="42">
        <v>1.7652660625849181</v>
      </c>
      <c r="AZ103" s="42">
        <v>0</v>
      </c>
      <c r="BA103" s="42">
        <v>8</v>
      </c>
      <c r="BB103" s="42">
        <v>9.7253954405990495E-2</v>
      </c>
      <c r="BC103" s="42">
        <v>0.35992304045459428</v>
      </c>
      <c r="BD103" s="42">
        <v>0</v>
      </c>
      <c r="BE103" s="42">
        <v>0.54593661418823558</v>
      </c>
      <c r="BF103" s="42">
        <v>3.1551459320582409</v>
      </c>
      <c r="BG103" s="42">
        <v>0.84174045889293847</v>
      </c>
      <c r="BH103" s="42">
        <v>0</v>
      </c>
      <c r="BI103" s="42">
        <v>5</v>
      </c>
      <c r="BJ103" s="42">
        <v>0</v>
      </c>
      <c r="BK103" s="42">
        <v>4.3176120231742443E-2</v>
      </c>
      <c r="BL103" s="42">
        <v>1.8419569188500174E-2</v>
      </c>
      <c r="BM103" s="42">
        <v>1.7397602791489142</v>
      </c>
      <c r="BN103" s="42">
        <v>0.1986440314308433</v>
      </c>
      <c r="BO103" s="42">
        <v>2</v>
      </c>
      <c r="BP103" s="42">
        <v>0.54908881866303993</v>
      </c>
      <c r="BQ103" s="42">
        <v>5.1784625849317076E-2</v>
      </c>
      <c r="BR103" s="42">
        <v>0.60087344451235702</v>
      </c>
      <c r="BS103" s="24" t="s">
        <v>622</v>
      </c>
      <c r="BT103" s="24" t="s">
        <v>624</v>
      </c>
      <c r="BU103" s="40">
        <v>0.68799531918857193</v>
      </c>
      <c r="BV103" s="42">
        <v>0.45340748953426985</v>
      </c>
      <c r="BW103" s="40">
        <v>0.19348277293482777</v>
      </c>
      <c r="BX103" s="40" t="str">
        <f t="shared" si="14"/>
        <v>Equilibrium</v>
      </c>
      <c r="BY103" s="40"/>
      <c r="BZ103" s="44">
        <v>945.89448319451412</v>
      </c>
      <c r="CA103" s="44">
        <v>276.18368588709001</v>
      </c>
      <c r="CB103" s="5">
        <v>404.05781171377964</v>
      </c>
      <c r="CC103" s="44">
        <v>282.43803616799505</v>
      </c>
      <c r="CD103" s="44">
        <v>317.08550283598453</v>
      </c>
      <c r="CE103" s="44">
        <v>448.9546633124267</v>
      </c>
      <c r="CF103" s="44">
        <v>573.89449383463773</v>
      </c>
      <c r="CG103" s="44">
        <v>166.51662714443165</v>
      </c>
      <c r="CH103" s="40">
        <v>-0.42032767885493677</v>
      </c>
      <c r="CI103" s="44">
        <v>282.43803616799505</v>
      </c>
      <c r="CJ103" s="24">
        <v>321.77383664256104</v>
      </c>
      <c r="CK103" s="44">
        <v>343.24792394088735</v>
      </c>
      <c r="CL103" s="44">
        <v>977.11960443303053</v>
      </c>
      <c r="CM103" s="45">
        <v>0.86471546119509202</v>
      </c>
      <c r="CN103" s="45">
        <v>63.380815370660059</v>
      </c>
      <c r="CO103" s="45">
        <v>0.53198853903332133</v>
      </c>
      <c r="CP103" s="45">
        <v>17.374545118574776</v>
      </c>
      <c r="CQ103" s="45">
        <v>5.8561812825026154</v>
      </c>
      <c r="CR103" s="45">
        <v>1.6026787059028957</v>
      </c>
      <c r="CS103" s="45">
        <v>3.2903280378334756</v>
      </c>
      <c r="CT103" s="45">
        <v>1.4892593490289785</v>
      </c>
      <c r="CU103" s="45">
        <v>4.4805549081781013</v>
      </c>
      <c r="CV103" s="45">
        <v>98.006351311714226</v>
      </c>
      <c r="CW103" s="24"/>
      <c r="CX103" s="40">
        <v>62.82736699928445</v>
      </c>
      <c r="CY103" s="40">
        <v>61.234280550164016</v>
      </c>
      <c r="CZ103" s="40">
        <v>51.195425972496906</v>
      </c>
      <c r="DA103" s="40">
        <v>61.386652241100322</v>
      </c>
      <c r="DB103" s="40"/>
      <c r="DC103" s="40">
        <v>2.1812015629500849</v>
      </c>
      <c r="DD103" s="40">
        <v>0.75602679125280325</v>
      </c>
      <c r="DE103" s="40"/>
      <c r="DF103" s="40">
        <v>4.4533188623690805</v>
      </c>
      <c r="DG103" s="40">
        <v>4.2587477601423505</v>
      </c>
      <c r="DH103" s="40"/>
      <c r="DI103" s="40">
        <v>1.3927999343753799</v>
      </c>
      <c r="DJ103" s="40"/>
      <c r="DK103" s="40">
        <v>5.1354500464494706</v>
      </c>
      <c r="DL103" s="40">
        <v>3.9227579143443529</v>
      </c>
      <c r="DM103" s="40"/>
      <c r="DN103" s="40">
        <v>2.3271951310969579</v>
      </c>
      <c r="DO103" s="40">
        <v>2.7424260248513073</v>
      </c>
      <c r="DP103" s="40"/>
      <c r="DQ103" s="40">
        <v>16.976978939412753</v>
      </c>
      <c r="DR103" s="40"/>
    </row>
    <row r="104" spans="1:122" ht="10.5" customHeight="1">
      <c r="A104" s="30" t="s">
        <v>305</v>
      </c>
      <c r="B104" s="25" t="s">
        <v>309</v>
      </c>
      <c r="C104" s="30" t="s">
        <v>304</v>
      </c>
      <c r="D104" s="139"/>
      <c r="E104" s="139">
        <v>200</v>
      </c>
      <c r="F104" s="139">
        <v>1050</v>
      </c>
      <c r="G104" s="122">
        <v>77.7</v>
      </c>
      <c r="H104" s="122">
        <v>0.06</v>
      </c>
      <c r="I104" s="122">
        <v>11.2</v>
      </c>
      <c r="J104" s="122">
        <v>0.7</v>
      </c>
      <c r="K104" s="122">
        <v>0.06</v>
      </c>
      <c r="L104" s="122">
        <v>0.11</v>
      </c>
      <c r="M104" s="122">
        <v>0.47</v>
      </c>
      <c r="N104" s="122">
        <v>3.51</v>
      </c>
      <c r="O104" s="122">
        <v>4.26</v>
      </c>
      <c r="P104" s="122">
        <v>0.05</v>
      </c>
      <c r="Q104" s="122">
        <f t="shared" si="11"/>
        <v>98.120000000000019</v>
      </c>
      <c r="R104" s="26"/>
      <c r="S104" s="26">
        <f t="shared" si="16"/>
        <v>79.188748471259672</v>
      </c>
      <c r="T104" s="26">
        <f t="shared" si="16"/>
        <v>6.114961271911943E-2</v>
      </c>
      <c r="U104" s="26">
        <f t="shared" si="16"/>
        <v>11.414594374235627</v>
      </c>
      <c r="V104" s="26">
        <f t="shared" si="16"/>
        <v>0.71341214838972666</v>
      </c>
      <c r="W104" s="26">
        <f t="shared" si="16"/>
        <v>6.114961271911943E-2</v>
      </c>
      <c r="X104" s="26">
        <f t="shared" si="15"/>
        <v>0.11210762331838563</v>
      </c>
      <c r="Y104" s="26">
        <f t="shared" si="15"/>
        <v>0.47900529963310223</v>
      </c>
      <c r="Z104" s="26">
        <f t="shared" si="15"/>
        <v>3.5772523440684862</v>
      </c>
      <c r="AA104" s="26">
        <f t="shared" si="15"/>
        <v>4.3416225030574793</v>
      </c>
      <c r="AB104" s="26">
        <f t="shared" si="15"/>
        <v>5.0958010599266197E-2</v>
      </c>
      <c r="AC104" s="26">
        <f t="shared" si="12"/>
        <v>99.999999999999972</v>
      </c>
      <c r="AD104" s="42">
        <v>0.8604124206908228</v>
      </c>
      <c r="AE104" s="42">
        <v>3.5699726833900134</v>
      </c>
      <c r="AF104" s="42">
        <v>0.21881968871161792</v>
      </c>
      <c r="AG104" s="42"/>
      <c r="AH104" s="25" t="s">
        <v>309</v>
      </c>
      <c r="AI104" s="150">
        <v>45.9</v>
      </c>
      <c r="AJ104" s="122">
        <v>1.43</v>
      </c>
      <c r="AK104" s="150">
        <v>6.9</v>
      </c>
      <c r="AL104" s="122">
        <v>0</v>
      </c>
      <c r="AM104" s="150">
        <v>19</v>
      </c>
      <c r="AN104" s="150">
        <v>11.3</v>
      </c>
      <c r="AO104" s="150">
        <v>10.9</v>
      </c>
      <c r="AP104" s="122">
        <v>0.69</v>
      </c>
      <c r="AQ104" s="122">
        <v>1.62</v>
      </c>
      <c r="AR104" s="122">
        <v>0.76</v>
      </c>
      <c r="AS104" s="122">
        <v>0</v>
      </c>
      <c r="AT104" s="122">
        <v>0</v>
      </c>
      <c r="AU104" s="122">
        <v>0</v>
      </c>
      <c r="AV104" s="122">
        <f t="shared" si="13"/>
        <v>98.5</v>
      </c>
      <c r="AW104" s="26"/>
      <c r="AX104" s="42">
        <v>6.8370437848382366</v>
      </c>
      <c r="AY104" s="42">
        <v>1.1629562151617634</v>
      </c>
      <c r="AZ104" s="42">
        <v>0</v>
      </c>
      <c r="BA104" s="42">
        <v>8</v>
      </c>
      <c r="BB104" s="42">
        <v>4.8282511280463458E-2</v>
      </c>
      <c r="BC104" s="42">
        <v>0.160227830613665</v>
      </c>
      <c r="BD104" s="42">
        <v>0</v>
      </c>
      <c r="BE104" s="42">
        <v>0.36089172786606838</v>
      </c>
      <c r="BF104" s="42">
        <v>2.5087145286890538</v>
      </c>
      <c r="BG104" s="42">
        <v>1.9218834015507493</v>
      </c>
      <c r="BH104" s="42">
        <v>0</v>
      </c>
      <c r="BI104" s="42">
        <v>5</v>
      </c>
      <c r="BJ104" s="42">
        <v>0</v>
      </c>
      <c r="BK104" s="42">
        <v>8.4086542511039308E-2</v>
      </c>
      <c r="BL104" s="42">
        <v>8.7044935180801503E-2</v>
      </c>
      <c r="BM104" s="42">
        <v>1.7394185312083681</v>
      </c>
      <c r="BN104" s="42">
        <v>8.9449991099791015E-2</v>
      </c>
      <c r="BO104" s="42">
        <v>2</v>
      </c>
      <c r="BP104" s="42">
        <v>0.37837782981459611</v>
      </c>
      <c r="BQ104" s="42">
        <v>0.14439847607309061</v>
      </c>
      <c r="BR104" s="42">
        <v>0.52277630588768675</v>
      </c>
      <c r="BS104" s="24" t="s">
        <v>622</v>
      </c>
      <c r="BT104" s="24" t="s">
        <v>627</v>
      </c>
      <c r="BU104" s="40">
        <v>0.51454729153276779</v>
      </c>
      <c r="BV104" s="42">
        <v>0.94326711862011725</v>
      </c>
      <c r="BW104" s="40">
        <v>0.26422250316055623</v>
      </c>
      <c r="BX104" s="40" t="str">
        <f t="shared" si="14"/>
        <v>Equilibrium</v>
      </c>
      <c r="BY104" s="40"/>
      <c r="BZ104" s="44">
        <v>810.58193577186967</v>
      </c>
      <c r="CA104" s="44">
        <v>107.18370780290056</v>
      </c>
      <c r="CB104" s="5">
        <v>177.48963671672146</v>
      </c>
      <c r="CC104" s="44">
        <v>112.16719866863072</v>
      </c>
      <c r="CD104" s="44">
        <v>105.35633792254023</v>
      </c>
      <c r="CE104" s="44">
        <v>-435.33984291373849</v>
      </c>
      <c r="CF104" s="44">
        <v>276.26728521478299</v>
      </c>
      <c r="CG104" s="44">
        <v>-547.5070415823692</v>
      </c>
      <c r="CH104" s="40">
        <v>-0.55652628697253725</v>
      </c>
      <c r="CI104" s="44">
        <v>112.16719866863072</v>
      </c>
      <c r="CJ104" s="24">
        <v>100.04130133088029</v>
      </c>
      <c r="CK104" s="44">
        <v>144.82841769267608</v>
      </c>
      <c r="CL104" s="44">
        <v>832.10211898852458</v>
      </c>
      <c r="CM104" s="45">
        <v>0.4592581442478374</v>
      </c>
      <c r="CN104" s="45">
        <v>81.297625648282448</v>
      </c>
      <c r="CO104" s="45">
        <v>9.2540894031021045E-2</v>
      </c>
      <c r="CP104" s="45">
        <v>12.47539367820985</v>
      </c>
      <c r="CQ104" s="45">
        <v>0.70593242771775355</v>
      </c>
      <c r="CR104" s="45">
        <v>-0.95083046843844332</v>
      </c>
      <c r="CS104" s="45">
        <v>-2.6566180927487224</v>
      </c>
      <c r="CT104" s="45">
        <v>7.0124552034614371</v>
      </c>
      <c r="CU104" s="45">
        <v>4.9841801216603594</v>
      </c>
      <c r="CV104" s="45">
        <v>102.96067941217571</v>
      </c>
      <c r="CW104" s="24"/>
      <c r="CX104" s="40">
        <v>77.369526913380597</v>
      </c>
      <c r="CY104" s="40">
        <v>78.656068120335462</v>
      </c>
      <c r="CZ104" s="40">
        <v>71.078237914391337</v>
      </c>
      <c r="DA104" s="40">
        <v>81.460855579760192</v>
      </c>
      <c r="DB104" s="40"/>
      <c r="DC104" s="40">
        <v>0.29749571374279055</v>
      </c>
      <c r="DD104" s="40">
        <v>0.10388566619610466</v>
      </c>
      <c r="DE104" s="40"/>
      <c r="DF104" s="40">
        <v>1.2189370566504085</v>
      </c>
      <c r="DG104" s="40">
        <v>0.95215816618773896</v>
      </c>
      <c r="DH104" s="40"/>
      <c r="DI104" s="40">
        <v>0.12002627666943365</v>
      </c>
      <c r="DJ104" s="40"/>
      <c r="DK104" s="40">
        <v>-0.69124147217683007</v>
      </c>
      <c r="DL104" s="40">
        <v>1.1704331660248921</v>
      </c>
      <c r="DM104" s="40"/>
      <c r="DN104" s="40">
        <v>5.0907112215545602</v>
      </c>
      <c r="DO104" s="40">
        <v>3.9077906302229817</v>
      </c>
      <c r="DP104" s="40"/>
      <c r="DQ104" s="40">
        <v>12.733478914786101</v>
      </c>
      <c r="DR104" s="40"/>
    </row>
    <row r="105" spans="1:122" ht="10.5" customHeight="1">
      <c r="A105" s="17" t="s">
        <v>103</v>
      </c>
      <c r="B105" s="16" t="s">
        <v>121</v>
      </c>
      <c r="C105" s="17" t="s">
        <v>122</v>
      </c>
      <c r="D105" s="123">
        <v>0.20000000298023199</v>
      </c>
      <c r="E105" s="139">
        <f t="shared" ref="E105:E135" si="18">D105*1000</f>
        <v>200.00000298023198</v>
      </c>
      <c r="F105" s="141">
        <v>965</v>
      </c>
      <c r="G105" s="123">
        <v>59.099998474121101</v>
      </c>
      <c r="H105" s="123">
        <v>0.54000002145767201</v>
      </c>
      <c r="I105" s="123">
        <v>19.100000381469702</v>
      </c>
      <c r="J105" s="123">
        <v>5.2199997901916504</v>
      </c>
      <c r="K105" s="123">
        <v>0.18999999761581399</v>
      </c>
      <c r="L105" s="123">
        <v>3.25</v>
      </c>
      <c r="M105" s="123">
        <v>7.4499998092651403</v>
      </c>
      <c r="N105" s="123">
        <v>4</v>
      </c>
      <c r="O105" s="123">
        <v>0.87999999523162797</v>
      </c>
      <c r="P105" s="123">
        <v>0.31000000238418601</v>
      </c>
      <c r="Q105" s="122">
        <f t="shared" si="11"/>
        <v>100.03999847173689</v>
      </c>
      <c r="R105" s="26"/>
      <c r="S105" s="26">
        <f t="shared" si="16"/>
        <v>59.076368829431679</v>
      </c>
      <c r="T105" s="26">
        <f t="shared" si="16"/>
        <v>0.5397841160605692</v>
      </c>
      <c r="U105" s="26">
        <f t="shared" si="16"/>
        <v>19.092363727760148</v>
      </c>
      <c r="V105" s="26">
        <f t="shared" si="16"/>
        <v>5.217912704853144</v>
      </c>
      <c r="W105" s="26">
        <f t="shared" si="16"/>
        <v>0.18992403090599047</v>
      </c>
      <c r="X105" s="26">
        <f t="shared" si="15"/>
        <v>3.2487005694209237</v>
      </c>
      <c r="Y105" s="26">
        <f t="shared" si="15"/>
        <v>7.447021114629365</v>
      </c>
      <c r="Z105" s="26">
        <f t="shared" si="15"/>
        <v>3.9984007008257523</v>
      </c>
      <c r="AA105" s="26">
        <f t="shared" si="15"/>
        <v>0.87964814941520009</v>
      </c>
      <c r="AB105" s="26">
        <f t="shared" si="15"/>
        <v>0.30987605669722856</v>
      </c>
      <c r="AC105" s="26">
        <f t="shared" si="12"/>
        <v>100</v>
      </c>
      <c r="AD105" s="42">
        <v>0.62646109757478874</v>
      </c>
      <c r="AE105" s="42">
        <v>0.90104537688414832</v>
      </c>
      <c r="AF105" s="42">
        <v>0.52602637062720725</v>
      </c>
      <c r="AG105" s="43"/>
      <c r="AH105" s="16" t="s">
        <v>121</v>
      </c>
      <c r="AI105" s="122">
        <v>42.200000762939403</v>
      </c>
      <c r="AJ105" s="122">
        <v>1.3899999856948899</v>
      </c>
      <c r="AK105" s="122">
        <v>12.199999809265099</v>
      </c>
      <c r="AL105" s="122"/>
      <c r="AM105" s="122">
        <v>9.5399999618530291</v>
      </c>
      <c r="AN105" s="122">
        <v>16.399999618530298</v>
      </c>
      <c r="AO105" s="122">
        <v>11.699999809265099</v>
      </c>
      <c r="AP105" s="122">
        <v>0.140000000596046</v>
      </c>
      <c r="AQ105" s="122">
        <v>2.5</v>
      </c>
      <c r="AR105" s="122">
        <v>0.36000001430511502</v>
      </c>
      <c r="AS105" s="122">
        <v>0</v>
      </c>
      <c r="AT105" s="122">
        <v>0</v>
      </c>
      <c r="AU105" s="122">
        <v>0</v>
      </c>
      <c r="AV105" s="122">
        <f t="shared" si="13"/>
        <v>96.429999962448989</v>
      </c>
      <c r="AW105" s="26"/>
      <c r="AX105" s="42">
        <v>6.1192610228285327</v>
      </c>
      <c r="AY105" s="42">
        <v>1.8807389771714673</v>
      </c>
      <c r="AZ105" s="42">
        <v>0</v>
      </c>
      <c r="BA105" s="42">
        <v>8</v>
      </c>
      <c r="BB105" s="42">
        <v>0.20409427603172592</v>
      </c>
      <c r="BC105" s="42">
        <v>0.1516168799867057</v>
      </c>
      <c r="BD105" s="42">
        <v>0</v>
      </c>
      <c r="BE105" s="42">
        <v>0.82034197423111266</v>
      </c>
      <c r="BF105" s="42">
        <v>3.5444388146331223</v>
      </c>
      <c r="BG105" s="42">
        <v>0.27950805511733368</v>
      </c>
      <c r="BH105" s="42">
        <v>0</v>
      </c>
      <c r="BI105" s="42">
        <v>5</v>
      </c>
      <c r="BJ105" s="42">
        <v>0</v>
      </c>
      <c r="BK105" s="42">
        <v>5.7057089171100195E-2</v>
      </c>
      <c r="BL105" s="42">
        <v>1.7193064696489367E-2</v>
      </c>
      <c r="BM105" s="42">
        <v>1.8175831743640454</v>
      </c>
      <c r="BN105" s="42">
        <v>0.10816667176836514</v>
      </c>
      <c r="BO105" s="42">
        <v>2</v>
      </c>
      <c r="BP105" s="42">
        <v>0.59464972248050474</v>
      </c>
      <c r="BQ105" s="42">
        <v>6.6585916223079092E-2</v>
      </c>
      <c r="BR105" s="42">
        <v>0.66123563870358382</v>
      </c>
      <c r="BS105" s="24" t="s">
        <v>622</v>
      </c>
      <c r="BT105" s="24" t="s">
        <v>624</v>
      </c>
      <c r="BU105" s="40">
        <v>0.75392001886920545</v>
      </c>
      <c r="BV105" s="42">
        <v>0.3263353141210979</v>
      </c>
      <c r="BW105" s="40">
        <v>0.36217411741190964</v>
      </c>
      <c r="BX105" s="40" t="str">
        <f t="shared" si="14"/>
        <v>Equilibrium</v>
      </c>
      <c r="BY105" s="40"/>
      <c r="BZ105" s="44">
        <v>982.30634746500118</v>
      </c>
      <c r="CA105" s="44">
        <v>378.54808367361642</v>
      </c>
      <c r="CB105" s="5">
        <v>610.06545464267765</v>
      </c>
      <c r="CC105" s="44">
        <v>381.22168720709408</v>
      </c>
      <c r="CD105" s="44">
        <v>409.80758313506578</v>
      </c>
      <c r="CE105" s="44">
        <v>698.66333957555662</v>
      </c>
      <c r="CF105" s="44">
        <v>867.7717866861808</v>
      </c>
      <c r="CG105" s="44">
        <v>317.44165236846254</v>
      </c>
      <c r="CH105" s="40">
        <v>-0.42242406955241335</v>
      </c>
      <c r="CI105" s="44">
        <v>409.80758313506578</v>
      </c>
      <c r="CJ105" s="24">
        <v>529.70102339385915</v>
      </c>
      <c r="CK105" s="44">
        <v>509.93651888887172</v>
      </c>
      <c r="CL105" s="44">
        <v>971.93579200372278</v>
      </c>
      <c r="CM105" s="45">
        <v>3.9049759056345401</v>
      </c>
      <c r="CN105" s="45">
        <v>64.903614408105952</v>
      </c>
      <c r="CO105" s="45">
        <v>0.37017191911320541</v>
      </c>
      <c r="CP105" s="45">
        <v>18.308646464002713</v>
      </c>
      <c r="CQ105" s="45">
        <v>3.907977933741281</v>
      </c>
      <c r="CR105" s="45">
        <v>1.3469539408705724</v>
      </c>
      <c r="CS105" s="45">
        <v>3.1818755618870123</v>
      </c>
      <c r="CT105" s="45">
        <v>1.6586530344565993</v>
      </c>
      <c r="CU105" s="45">
        <v>7.5841068954523152</v>
      </c>
      <c r="CV105" s="45">
        <v>101.26200015762964</v>
      </c>
      <c r="CW105" s="24"/>
      <c r="CX105" s="40">
        <v>58.738333669702008</v>
      </c>
      <c r="CY105" s="40">
        <v>57.961722698936448</v>
      </c>
      <c r="CZ105" s="40">
        <v>45.300517516578054</v>
      </c>
      <c r="DA105" s="40">
        <v>55.469215018026965</v>
      </c>
      <c r="DB105" s="40"/>
      <c r="DC105" s="40">
        <v>1.9922993946340548</v>
      </c>
      <c r="DD105" s="40">
        <v>0.68707683294681121</v>
      </c>
      <c r="DE105" s="40"/>
      <c r="DF105" s="40">
        <v>5.7813765183903829</v>
      </c>
      <c r="DG105" s="40">
        <v>5.6372159635660086</v>
      </c>
      <c r="DH105" s="40"/>
      <c r="DI105" s="40">
        <v>3.4488827974369896</v>
      </c>
      <c r="DJ105" s="40"/>
      <c r="DK105" s="40">
        <v>7.1540331168044915</v>
      </c>
      <c r="DL105" s="40">
        <v>6.7329350051405816</v>
      </c>
      <c r="DM105" s="40"/>
      <c r="DN105" s="40">
        <v>0.86873895194914796</v>
      </c>
      <c r="DO105" s="40">
        <v>1.3903088332475582</v>
      </c>
      <c r="DP105" s="40"/>
      <c r="DQ105" s="40">
        <v>18.439858117986539</v>
      </c>
      <c r="DR105" s="40"/>
    </row>
    <row r="106" spans="1:122" ht="10.5" customHeight="1">
      <c r="A106" s="17" t="s">
        <v>103</v>
      </c>
      <c r="B106" s="16" t="s">
        <v>119</v>
      </c>
      <c r="C106" s="17" t="s">
        <v>120</v>
      </c>
      <c r="D106" s="123">
        <v>0.20000000298023199</v>
      </c>
      <c r="E106" s="139">
        <f t="shared" si="18"/>
        <v>200.00000298023198</v>
      </c>
      <c r="F106" s="141">
        <v>970</v>
      </c>
      <c r="G106" s="123">
        <v>52.099998474121101</v>
      </c>
      <c r="H106" s="123">
        <v>1.2699999809265099</v>
      </c>
      <c r="I106" s="123">
        <v>19.299999237060501</v>
      </c>
      <c r="J106" s="123">
        <v>8.3500003814697301</v>
      </c>
      <c r="K106" s="123">
        <v>0.15000000596046401</v>
      </c>
      <c r="L106" s="123">
        <v>4.1399998664856001</v>
      </c>
      <c r="M106" s="123">
        <v>8.7700004577636701</v>
      </c>
      <c r="N106" s="123">
        <v>4.4899997711181596</v>
      </c>
      <c r="O106" s="123">
        <v>1</v>
      </c>
      <c r="P106" s="123">
        <v>0.41999998688697798</v>
      </c>
      <c r="Q106" s="122">
        <f t="shared" si="11"/>
        <v>99.989998161792712</v>
      </c>
      <c r="R106" s="26"/>
      <c r="S106" s="26">
        <f t="shared" si="16"/>
        <v>52.105209952918166</v>
      </c>
      <c r="T106" s="26">
        <f t="shared" si="16"/>
        <v>1.2701270169757748</v>
      </c>
      <c r="U106" s="26">
        <f t="shared" si="16"/>
        <v>19.301929784848465</v>
      </c>
      <c r="V106" s="26">
        <f t="shared" si="16"/>
        <v>8.3508356185372534</v>
      </c>
      <c r="W106" s="26">
        <f t="shared" si="16"/>
        <v>0.15001501021907276</v>
      </c>
      <c r="X106" s="26">
        <f t="shared" si="15"/>
        <v>4.1404139839933913</v>
      </c>
      <c r="Y106" s="26">
        <f t="shared" si="15"/>
        <v>8.7708777067612598</v>
      </c>
      <c r="Z106" s="26">
        <f t="shared" si="15"/>
        <v>4.4904488985517732</v>
      </c>
      <c r="AA106" s="26">
        <f t="shared" si="15"/>
        <v>1.0001000283867503</v>
      </c>
      <c r="AB106" s="26">
        <f t="shared" si="15"/>
        <v>0.42004199880810139</v>
      </c>
      <c r="AC106" s="26">
        <f t="shared" si="12"/>
        <v>100.00000000000003</v>
      </c>
      <c r="AD106" s="42">
        <v>0.57050871864622921</v>
      </c>
      <c r="AE106" s="42">
        <v>1.1314769376272149</v>
      </c>
      <c r="AF106" s="42">
        <v>0.46915825470446409</v>
      </c>
      <c r="AG106" s="43"/>
      <c r="AH106" s="16" t="s">
        <v>119</v>
      </c>
      <c r="AI106" s="122">
        <v>40.700000762939403</v>
      </c>
      <c r="AJ106" s="122">
        <v>3.03999996185303</v>
      </c>
      <c r="AK106" s="122">
        <v>14</v>
      </c>
      <c r="AL106" s="122"/>
      <c r="AM106" s="122">
        <v>10.6000003814697</v>
      </c>
      <c r="AN106" s="122">
        <v>14.699999809265099</v>
      </c>
      <c r="AO106" s="122">
        <v>11.8999996185303</v>
      </c>
      <c r="AP106" s="122">
        <v>0.129999995231628</v>
      </c>
      <c r="AQ106" s="122">
        <v>2.7400000095367401</v>
      </c>
      <c r="AR106" s="122">
        <v>0.46000000834464999</v>
      </c>
      <c r="AS106" s="122">
        <v>0</v>
      </c>
      <c r="AT106" s="122">
        <v>0</v>
      </c>
      <c r="AU106" s="122">
        <v>0</v>
      </c>
      <c r="AV106" s="122">
        <f t="shared" si="13"/>
        <v>98.270000547170554</v>
      </c>
      <c r="AW106" s="26"/>
      <c r="AX106" s="42">
        <v>5.8540736949931444</v>
      </c>
      <c r="AY106" s="42">
        <v>2.1459263050068556</v>
      </c>
      <c r="AZ106" s="42">
        <v>0</v>
      </c>
      <c r="BA106" s="42">
        <v>8</v>
      </c>
      <c r="BB106" s="42">
        <v>0.22717777050812149</v>
      </c>
      <c r="BC106" s="42">
        <v>0.32891492878318107</v>
      </c>
      <c r="BD106" s="42">
        <v>0</v>
      </c>
      <c r="BE106" s="42">
        <v>0.74830755735259658</v>
      </c>
      <c r="BF106" s="42">
        <v>3.1513614851291449</v>
      </c>
      <c r="BG106" s="42">
        <v>0.52676015686588284</v>
      </c>
      <c r="BH106" s="42">
        <v>1.5836012802869007E-2</v>
      </c>
      <c r="BI106" s="42">
        <v>4.9983579114417962</v>
      </c>
      <c r="BJ106" s="42">
        <v>0</v>
      </c>
      <c r="BK106" s="42">
        <v>0</v>
      </c>
      <c r="BL106" s="42">
        <v>0</v>
      </c>
      <c r="BM106" s="42">
        <v>1.8337183646730386</v>
      </c>
      <c r="BN106" s="42">
        <v>0.16628163532696139</v>
      </c>
      <c r="BO106" s="42">
        <v>2</v>
      </c>
      <c r="BP106" s="42">
        <v>0.59778227559678754</v>
      </c>
      <c r="BQ106" s="42">
        <v>8.4394656426362166E-2</v>
      </c>
      <c r="BR106" s="42">
        <v>0.68217693202314966</v>
      </c>
      <c r="BS106" s="24" t="s">
        <v>622</v>
      </c>
      <c r="BT106" s="24" t="s">
        <v>624</v>
      </c>
      <c r="BU106" s="40">
        <v>0.71194214189478022</v>
      </c>
      <c r="BV106" s="42">
        <v>0.40452753670019675</v>
      </c>
      <c r="BW106" s="40">
        <v>0.35752168095314329</v>
      </c>
      <c r="BX106" s="40" t="str">
        <f t="shared" si="14"/>
        <v>Equilibrium</v>
      </c>
      <c r="BY106" s="40"/>
      <c r="BZ106" s="44">
        <v>1032.3416945524034</v>
      </c>
      <c r="CA106" s="44">
        <v>583.0905285114178</v>
      </c>
      <c r="CB106" s="5">
        <v>768.95928520871462</v>
      </c>
      <c r="CC106" s="44">
        <v>542.95373331299072</v>
      </c>
      <c r="CD106" s="44">
        <v>519.62129557425999</v>
      </c>
      <c r="CE106" s="44">
        <v>853.39831536558177</v>
      </c>
      <c r="CF106" s="44">
        <v>980.89733302412003</v>
      </c>
      <c r="CG106" s="44">
        <v>310.44458205259104</v>
      </c>
      <c r="CH106" s="40">
        <v>-0.27561673536184711</v>
      </c>
      <c r="CI106" s="44">
        <v>853.39831536558177</v>
      </c>
      <c r="CJ106" s="24">
        <v>663.75457385981247</v>
      </c>
      <c r="CK106" s="44">
        <v>811.17880028714819</v>
      </c>
      <c r="CL106" s="44">
        <v>1025.5807796893769</v>
      </c>
      <c r="CM106" s="45">
        <v>2.2682708118913206</v>
      </c>
      <c r="CN106" s="45">
        <v>55.882439238509441</v>
      </c>
      <c r="CO106" s="45">
        <v>0.81601642780799599</v>
      </c>
      <c r="CP106" s="45">
        <v>19.658555818997996</v>
      </c>
      <c r="CQ106" s="45">
        <v>9.5148655439758478</v>
      </c>
      <c r="CR106" s="45">
        <v>2.460162659175293</v>
      </c>
      <c r="CS106" s="45">
        <v>6.0436874522103032</v>
      </c>
      <c r="CT106" s="45">
        <v>1.0257507424569454</v>
      </c>
      <c r="CU106" s="45">
        <v>7.0974213643085822</v>
      </c>
      <c r="CV106" s="45">
        <v>102.49889924744242</v>
      </c>
      <c r="CW106" s="24"/>
      <c r="CX106" s="40">
        <v>54.328049398220656</v>
      </c>
      <c r="CY106" s="40">
        <v>53.190063597805235</v>
      </c>
      <c r="CZ106" s="40">
        <v>40.828054646729676</v>
      </c>
      <c r="DA106" s="40">
        <v>50.860476205045693</v>
      </c>
      <c r="DB106" s="40"/>
      <c r="DC106" s="40">
        <v>3.5006836969936654</v>
      </c>
      <c r="DD106" s="40">
        <v>1.2393214489480959</v>
      </c>
      <c r="DE106" s="40"/>
      <c r="DF106" s="40">
        <v>8.1201719368117562</v>
      </c>
      <c r="DG106" s="40">
        <v>8.3360457550781639</v>
      </c>
      <c r="DH106" s="40"/>
      <c r="DI106" s="40">
        <v>4.3267458808885531</v>
      </c>
      <c r="DJ106" s="40"/>
      <c r="DK106" s="40">
        <v>7.6151157039015507</v>
      </c>
      <c r="DL106" s="40">
        <v>7.2607885006269441</v>
      </c>
      <c r="DM106" s="40"/>
      <c r="DN106" s="40">
        <v>1.4044744005652068</v>
      </c>
      <c r="DO106" s="40">
        <v>2.0302807021820097</v>
      </c>
      <c r="DP106" s="40"/>
      <c r="DQ106" s="40">
        <v>18.957792626319993</v>
      </c>
      <c r="DR106" s="40"/>
    </row>
    <row r="107" spans="1:122" ht="10.5" customHeight="1">
      <c r="A107" s="17" t="s">
        <v>103</v>
      </c>
      <c r="B107" s="16" t="s">
        <v>117</v>
      </c>
      <c r="C107" s="17" t="s">
        <v>118</v>
      </c>
      <c r="D107" s="123">
        <v>0.20000000298023199</v>
      </c>
      <c r="E107" s="139">
        <f t="shared" si="18"/>
        <v>200.00000298023198</v>
      </c>
      <c r="F107" s="141">
        <v>965</v>
      </c>
      <c r="G107" s="123">
        <v>53.200000762939403</v>
      </c>
      <c r="H107" s="123">
        <v>1.1000000238418599</v>
      </c>
      <c r="I107" s="123">
        <v>19.200000762939499</v>
      </c>
      <c r="J107" s="123">
        <v>7.6300001144409197</v>
      </c>
      <c r="K107" s="123">
        <v>0.15999999642372101</v>
      </c>
      <c r="L107" s="123">
        <v>3.6600000858306898</v>
      </c>
      <c r="M107" s="123">
        <v>8.57999992370606</v>
      </c>
      <c r="N107" s="123">
        <v>4.53999996185303</v>
      </c>
      <c r="O107" s="123">
        <v>1.2300000190734901</v>
      </c>
      <c r="P107" s="123">
        <v>0.63999998569488503</v>
      </c>
      <c r="Q107" s="122">
        <f t="shared" si="11"/>
        <v>99.940001636743546</v>
      </c>
      <c r="R107" s="26"/>
      <c r="S107" s="26">
        <f t="shared" si="16"/>
        <v>53.231939055102139</v>
      </c>
      <c r="T107" s="26">
        <f t="shared" si="16"/>
        <v>1.1006604020681126</v>
      </c>
      <c r="U107" s="26">
        <f t="shared" si="16"/>
        <v>19.211527364915014</v>
      </c>
      <c r="V107" s="26">
        <f t="shared" si="16"/>
        <v>7.6345807379251678</v>
      </c>
      <c r="W107" s="26">
        <f t="shared" si="16"/>
        <v>0.16009605143421976</v>
      </c>
      <c r="X107" s="26">
        <f t="shared" si="15"/>
        <v>3.662197344296489</v>
      </c>
      <c r="Y107" s="26">
        <f t="shared" si="15"/>
        <v>8.5851508737133848</v>
      </c>
      <c r="Z107" s="26">
        <f t="shared" si="15"/>
        <v>4.5427255228139511</v>
      </c>
      <c r="AA107" s="26">
        <f t="shared" si="15"/>
        <v>1.230738441994655</v>
      </c>
      <c r="AB107" s="26">
        <f t="shared" si="15"/>
        <v>0.64038420573687993</v>
      </c>
      <c r="AC107" s="26">
        <f t="shared" si="12"/>
        <v>100.00000000000003</v>
      </c>
      <c r="AD107" s="42">
        <v>0.58464504548594776</v>
      </c>
      <c r="AE107" s="42">
        <v>1.1695074347557</v>
      </c>
      <c r="AF107" s="42">
        <v>0.46093411987436039</v>
      </c>
      <c r="AG107" s="43"/>
      <c r="AH107" s="16" t="s">
        <v>117</v>
      </c>
      <c r="AI107" s="122">
        <v>39.799999237060597</v>
      </c>
      <c r="AJ107" s="122">
        <v>2.7200000286102299</v>
      </c>
      <c r="AK107" s="122">
        <v>13.6000003814697</v>
      </c>
      <c r="AL107" s="122"/>
      <c r="AM107" s="122">
        <v>11.3999996185303</v>
      </c>
      <c r="AN107" s="122">
        <v>14.199999809265099</v>
      </c>
      <c r="AO107" s="122">
        <v>12</v>
      </c>
      <c r="AP107" s="122">
        <v>0.140000000596046</v>
      </c>
      <c r="AQ107" s="122">
        <v>2.6700000762939502</v>
      </c>
      <c r="AR107" s="122">
        <v>0.490000009536743</v>
      </c>
      <c r="AS107" s="122">
        <v>0</v>
      </c>
      <c r="AT107" s="122">
        <v>0</v>
      </c>
      <c r="AU107" s="122">
        <v>0</v>
      </c>
      <c r="AV107" s="122">
        <f t="shared" si="13"/>
        <v>97.019999161362648</v>
      </c>
      <c r="AW107" s="26"/>
      <c r="AX107" s="42">
        <v>5.8168337539160175</v>
      </c>
      <c r="AY107" s="42">
        <v>2.1831662460839825</v>
      </c>
      <c r="AZ107" s="42">
        <v>0</v>
      </c>
      <c r="BA107" s="42">
        <v>8</v>
      </c>
      <c r="BB107" s="42">
        <v>0.15926843881706798</v>
      </c>
      <c r="BC107" s="42">
        <v>0.29903273720687024</v>
      </c>
      <c r="BD107" s="42">
        <v>0</v>
      </c>
      <c r="BE107" s="42">
        <v>0.89567100652565301</v>
      </c>
      <c r="BF107" s="42">
        <v>3.0932074849268161</v>
      </c>
      <c r="BG107" s="42">
        <v>0.49771686235621693</v>
      </c>
      <c r="BH107" s="42">
        <v>1.7328874856780075E-2</v>
      </c>
      <c r="BI107" s="42">
        <v>4.9622254046894039</v>
      </c>
      <c r="BJ107" s="42">
        <v>0</v>
      </c>
      <c r="BK107" s="42">
        <v>0</v>
      </c>
      <c r="BL107" s="42">
        <v>0</v>
      </c>
      <c r="BM107" s="42">
        <v>1.8789133540445653</v>
      </c>
      <c r="BN107" s="42">
        <v>0.12108664595543472</v>
      </c>
      <c r="BO107" s="42">
        <v>2</v>
      </c>
      <c r="BP107" s="42">
        <v>0.63545043011931024</v>
      </c>
      <c r="BQ107" s="42">
        <v>9.1346732784844439E-2</v>
      </c>
      <c r="BR107" s="42">
        <v>0.72679716290415464</v>
      </c>
      <c r="BS107" s="24" t="s">
        <v>622</v>
      </c>
      <c r="BT107" s="24" t="s">
        <v>624</v>
      </c>
      <c r="BU107" s="40">
        <v>0.68943313158406005</v>
      </c>
      <c r="BV107" s="42">
        <v>0.45037682648902189</v>
      </c>
      <c r="BW107" s="40">
        <v>0.38509958389713161</v>
      </c>
      <c r="BX107" s="40" t="str">
        <f t="shared" si="14"/>
        <v>Equilibrium</v>
      </c>
      <c r="BY107" s="40"/>
      <c r="BZ107" s="44">
        <v>1032.9994647971926</v>
      </c>
      <c r="CA107" s="44">
        <v>563.19654475327661</v>
      </c>
      <c r="CB107" s="5">
        <v>710.90342847818249</v>
      </c>
      <c r="CC107" s="44">
        <v>495.71320939136928</v>
      </c>
      <c r="CD107" s="44">
        <v>501.11382269434881</v>
      </c>
      <c r="CE107" s="44">
        <v>783.60109570764348</v>
      </c>
      <c r="CF107" s="44">
        <v>945.28834755779758</v>
      </c>
      <c r="CG107" s="44">
        <v>287.88788631627421</v>
      </c>
      <c r="CH107" s="40">
        <v>-0.32970008258556083</v>
      </c>
      <c r="CI107" s="44">
        <v>783.60109570764348</v>
      </c>
      <c r="CJ107" s="24">
        <v>606.03909611565155</v>
      </c>
      <c r="CK107" s="44">
        <v>747.25226209291304</v>
      </c>
      <c r="CL107" s="44">
        <v>1009.903524648613</v>
      </c>
      <c r="CM107" s="45">
        <v>2.3631718497759913</v>
      </c>
      <c r="CN107" s="45">
        <v>57.319853552549155</v>
      </c>
      <c r="CO107" s="45">
        <v>0.65733610488863048</v>
      </c>
      <c r="CP107" s="45">
        <v>19.548286074613028</v>
      </c>
      <c r="CQ107" s="45">
        <v>8.5197910517680349</v>
      </c>
      <c r="CR107" s="45">
        <v>2.2253748024298332</v>
      </c>
      <c r="CS107" s="45">
        <v>5.323788321310662</v>
      </c>
      <c r="CT107" s="45">
        <v>1.1221073716707863</v>
      </c>
      <c r="CU107" s="45">
        <v>7.6371605164619956</v>
      </c>
      <c r="CV107" s="45">
        <v>102.35369779569211</v>
      </c>
      <c r="CW107" s="24"/>
      <c r="CX107" s="40">
        <v>55.307726564778122</v>
      </c>
      <c r="CY107" s="40">
        <v>54.671479563492568</v>
      </c>
      <c r="CZ107" s="40">
        <v>40.194889219258044</v>
      </c>
      <c r="DA107" s="40">
        <v>50.207584357179726</v>
      </c>
      <c r="DB107" s="40"/>
      <c r="DC107" s="40">
        <v>2.7400231866082634</v>
      </c>
      <c r="DD107" s="40">
        <v>0.94396153402121252</v>
      </c>
      <c r="DE107" s="40"/>
      <c r="DF107" s="40">
        <v>7.8912351145532487</v>
      </c>
      <c r="DG107" s="40">
        <v>8.3086353033613634</v>
      </c>
      <c r="DH107" s="40"/>
      <c r="DI107" s="40">
        <v>4.1298098401656009</v>
      </c>
      <c r="DJ107" s="40"/>
      <c r="DK107" s="40">
        <v>7.4813384834200489</v>
      </c>
      <c r="DL107" s="40">
        <v>6.6670949607337899</v>
      </c>
      <c r="DM107" s="40"/>
      <c r="DN107" s="40">
        <v>1.3905867267738912</v>
      </c>
      <c r="DO107" s="40">
        <v>2.0972243272121958</v>
      </c>
      <c r="DP107" s="40"/>
      <c r="DQ107" s="40">
        <v>19.188684972460138</v>
      </c>
      <c r="DR107" s="40"/>
    </row>
    <row r="108" spans="1:122" ht="10.5" customHeight="1">
      <c r="A108" s="17" t="s">
        <v>103</v>
      </c>
      <c r="B108" s="16" t="s">
        <v>116</v>
      </c>
      <c r="C108" s="17" t="s">
        <v>115</v>
      </c>
      <c r="D108" s="123">
        <v>0.20000000298023199</v>
      </c>
      <c r="E108" s="139">
        <f t="shared" si="18"/>
        <v>200.00000298023198</v>
      </c>
      <c r="F108" s="141">
        <v>950</v>
      </c>
      <c r="G108" s="123">
        <v>56.900001525878899</v>
      </c>
      <c r="H108" s="123">
        <v>0.81999999284744296</v>
      </c>
      <c r="I108" s="123">
        <v>18.600000381469702</v>
      </c>
      <c r="J108" s="123">
        <v>6.28999996185303</v>
      </c>
      <c r="K108" s="123">
        <v>0.18000000715255701</v>
      </c>
      <c r="L108" s="123">
        <v>2.6800000667571999</v>
      </c>
      <c r="M108" s="123">
        <v>7.2300000190734899</v>
      </c>
      <c r="N108" s="123">
        <v>5.0700001716613796</v>
      </c>
      <c r="O108" s="123">
        <v>1.4800000190734901</v>
      </c>
      <c r="P108" s="123">
        <v>0.769999980926514</v>
      </c>
      <c r="Q108" s="122">
        <f t="shared" si="11"/>
        <v>100.0200021266937</v>
      </c>
      <c r="R108" s="26"/>
      <c r="S108" s="26">
        <f t="shared" si="16"/>
        <v>56.888622591513851</v>
      </c>
      <c r="T108" s="26">
        <f t="shared" si="16"/>
        <v>0.81983600821040026</v>
      </c>
      <c r="U108" s="26">
        <f t="shared" si="16"/>
        <v>18.596280729837805</v>
      </c>
      <c r="V108" s="26">
        <f t="shared" si="16"/>
        <v>6.288742079694809</v>
      </c>
      <c r="W108" s="26">
        <f t="shared" si="16"/>
        <v>0.1799640105231691</v>
      </c>
      <c r="X108" s="26">
        <f t="shared" si="15"/>
        <v>2.6794641169498155</v>
      </c>
      <c r="Y108" s="26">
        <f t="shared" si="15"/>
        <v>7.2285541545133825</v>
      </c>
      <c r="Z108" s="26">
        <f t="shared" si="15"/>
        <v>5.0689862666062471</v>
      </c>
      <c r="AA108" s="26">
        <f t="shared" si="15"/>
        <v>1.4797040467953584</v>
      </c>
      <c r="AB108" s="26">
        <f t="shared" si="15"/>
        <v>0.76984599535517673</v>
      </c>
      <c r="AC108" s="26">
        <f t="shared" si="12"/>
        <v>100.00000000000003</v>
      </c>
      <c r="AD108" s="42">
        <v>0.62973763889027301</v>
      </c>
      <c r="AE108" s="42">
        <v>1.3166652575317324</v>
      </c>
      <c r="AF108" s="42">
        <v>0.43165493881728939</v>
      </c>
      <c r="AG108" s="43"/>
      <c r="AH108" s="16" t="s">
        <v>116</v>
      </c>
      <c r="AI108" s="122">
        <v>41.299999237060597</v>
      </c>
      <c r="AJ108" s="122">
        <v>3.1700000762939502</v>
      </c>
      <c r="AK108" s="122">
        <v>13.3999996185303</v>
      </c>
      <c r="AL108" s="122"/>
      <c r="AM108" s="122">
        <v>11.199999809265099</v>
      </c>
      <c r="AN108" s="122">
        <v>13.699999809265099</v>
      </c>
      <c r="AO108" s="122">
        <v>11.800000190734901</v>
      </c>
      <c r="AP108" s="122">
        <v>0.15999999642372101</v>
      </c>
      <c r="AQ108" s="122">
        <v>2.7699999809265101</v>
      </c>
      <c r="AR108" s="122">
        <v>0.490000009536743</v>
      </c>
      <c r="AS108" s="122">
        <v>0</v>
      </c>
      <c r="AT108" s="122">
        <v>0</v>
      </c>
      <c r="AU108" s="122">
        <v>0</v>
      </c>
      <c r="AV108" s="122">
        <f t="shared" si="13"/>
        <v>97.989998728036923</v>
      </c>
      <c r="AW108" s="26"/>
      <c r="AX108" s="42">
        <v>5.9770564152770218</v>
      </c>
      <c r="AY108" s="42">
        <v>2.0229435847229782</v>
      </c>
      <c r="AZ108" s="42">
        <v>0</v>
      </c>
      <c r="BA108" s="42">
        <v>8</v>
      </c>
      <c r="BB108" s="42">
        <v>0.2624819685824562</v>
      </c>
      <c r="BC108" s="42">
        <v>0.34509830293803079</v>
      </c>
      <c r="BD108" s="42">
        <v>0</v>
      </c>
      <c r="BE108" s="42">
        <v>0.66779579631376151</v>
      </c>
      <c r="BF108" s="42">
        <v>2.9551191639957701</v>
      </c>
      <c r="BG108" s="42">
        <v>0.68776477123031543</v>
      </c>
      <c r="BH108" s="42">
        <v>1.9610832223228295E-2</v>
      </c>
      <c r="BI108" s="42">
        <v>4.9378708352835625</v>
      </c>
      <c r="BJ108" s="42">
        <v>0</v>
      </c>
      <c r="BK108" s="42">
        <v>0</v>
      </c>
      <c r="BL108" s="42">
        <v>0</v>
      </c>
      <c r="BM108" s="42">
        <v>1.8295372012842579</v>
      </c>
      <c r="BN108" s="42">
        <v>0.1704627987157421</v>
      </c>
      <c r="BO108" s="42">
        <v>2</v>
      </c>
      <c r="BP108" s="42">
        <v>0.60673655764420675</v>
      </c>
      <c r="BQ108" s="42">
        <v>9.0453784455102923E-2</v>
      </c>
      <c r="BR108" s="42">
        <v>0.69719034209930963</v>
      </c>
      <c r="BS108" s="24" t="s">
        <v>622</v>
      </c>
      <c r="BT108" s="24" t="s">
        <v>624</v>
      </c>
      <c r="BU108" s="40">
        <v>0.68553438159047653</v>
      </c>
      <c r="BV108" s="42">
        <v>0.4586242265139131</v>
      </c>
      <c r="BW108" s="40">
        <v>0.3483225701372773</v>
      </c>
      <c r="BX108" s="40" t="str">
        <f t="shared" si="14"/>
        <v>Equilibrium</v>
      </c>
      <c r="BY108" s="40"/>
      <c r="BZ108" s="44">
        <v>1009.0819203621224</v>
      </c>
      <c r="CA108" s="44">
        <v>521.97592907787816</v>
      </c>
      <c r="CB108" s="5">
        <v>665.80895629112331</v>
      </c>
      <c r="CC108" s="44">
        <v>470.38358217503492</v>
      </c>
      <c r="CD108" s="44">
        <v>471.15855409628313</v>
      </c>
      <c r="CE108" s="44">
        <v>842.84157357333936</v>
      </c>
      <c r="CF108" s="44">
        <v>1115.6231499063017</v>
      </c>
      <c r="CG108" s="44">
        <v>372.45799139830444</v>
      </c>
      <c r="CH108" s="40">
        <v>-0.67559048187164705</v>
      </c>
      <c r="CI108" s="44">
        <v>842.84157357333936</v>
      </c>
      <c r="CJ108" s="24">
        <v>554.07445490874409</v>
      </c>
      <c r="CK108" s="44">
        <v>754.32526493223133</v>
      </c>
      <c r="CL108" s="44">
        <v>1005.302117823151</v>
      </c>
      <c r="CM108" s="45">
        <v>1.8586949266329442</v>
      </c>
      <c r="CN108" s="45">
        <v>58.094302952344272</v>
      </c>
      <c r="CO108" s="45">
        <v>0.54507396305195321</v>
      </c>
      <c r="CP108" s="45">
        <v>18.909480836227523</v>
      </c>
      <c r="CQ108" s="45">
        <v>7.543742290997276</v>
      </c>
      <c r="CR108" s="45">
        <v>2.1738630495550155</v>
      </c>
      <c r="CS108" s="45">
        <v>4.651944309093154</v>
      </c>
      <c r="CT108" s="45">
        <v>1.2197346950242896</v>
      </c>
      <c r="CU108" s="45">
        <v>6.9790659005420235</v>
      </c>
      <c r="CV108" s="45">
        <v>100.1172079968355</v>
      </c>
      <c r="CW108" s="24"/>
      <c r="CX108" s="40">
        <v>58.855240886797738</v>
      </c>
      <c r="CY108" s="40">
        <v>57.535817337097882</v>
      </c>
      <c r="CZ108" s="40">
        <v>45.675149161827534</v>
      </c>
      <c r="DA108" s="40">
        <v>55.747536970018039</v>
      </c>
      <c r="DB108" s="40"/>
      <c r="DC108" s="40">
        <v>2.4196073828990663</v>
      </c>
      <c r="DD108" s="40">
        <v>0.87135216325255982</v>
      </c>
      <c r="DE108" s="40"/>
      <c r="DF108" s="40">
        <v>5.717331446626317</v>
      </c>
      <c r="DG108" s="40">
        <v>6.0301353319629349</v>
      </c>
      <c r="DH108" s="40"/>
      <c r="DI108" s="40">
        <v>2.5367211783071384</v>
      </c>
      <c r="DJ108" s="40"/>
      <c r="DK108" s="40">
        <v>5.970473288025504</v>
      </c>
      <c r="DL108" s="40">
        <v>5.76504760033529</v>
      </c>
      <c r="DM108" s="40"/>
      <c r="DN108" s="40">
        <v>1.7242815933126949</v>
      </c>
      <c r="DO108" s="40">
        <v>2.4064431779519886</v>
      </c>
      <c r="DP108" s="40"/>
      <c r="DQ108" s="40">
        <v>18.800126772602958</v>
      </c>
      <c r="DR108" s="40"/>
    </row>
    <row r="109" spans="1:122" ht="10.5" customHeight="1">
      <c r="A109" s="17" t="s">
        <v>103</v>
      </c>
      <c r="B109" s="16" t="s">
        <v>114</v>
      </c>
      <c r="C109" s="17" t="s">
        <v>115</v>
      </c>
      <c r="D109" s="123">
        <v>0.20000000298023199</v>
      </c>
      <c r="E109" s="139">
        <f t="shared" si="18"/>
        <v>200.00000298023198</v>
      </c>
      <c r="F109" s="141">
        <v>925</v>
      </c>
      <c r="G109" s="123">
        <v>60</v>
      </c>
      <c r="H109" s="123">
        <v>0.57999998331070002</v>
      </c>
      <c r="I109" s="123">
        <v>18.899999618530298</v>
      </c>
      <c r="J109" s="123">
        <v>5.2699999809265101</v>
      </c>
      <c r="K109" s="123">
        <v>0.18999999761581399</v>
      </c>
      <c r="L109" s="123">
        <v>1.7599999904632599</v>
      </c>
      <c r="M109" s="123">
        <v>5.6599998474121103</v>
      </c>
      <c r="N109" s="123">
        <v>5.4400000572204599</v>
      </c>
      <c r="O109" s="123">
        <v>1.7799999713897701</v>
      </c>
      <c r="P109" s="123">
        <v>0.37000000476837203</v>
      </c>
      <c r="Q109" s="122">
        <f t="shared" si="11"/>
        <v>99.949999451637296</v>
      </c>
      <c r="R109" s="26"/>
      <c r="S109" s="26">
        <f t="shared" si="16"/>
        <v>60.030015336850639</v>
      </c>
      <c r="T109" s="26">
        <f t="shared" si="16"/>
        <v>0.58029013155857401</v>
      </c>
      <c r="U109" s="26">
        <f t="shared" si="16"/>
        <v>18.90945444944742</v>
      </c>
      <c r="V109" s="26">
        <f t="shared" si="16"/>
        <v>5.2726363280036832</v>
      </c>
      <c r="W109" s="26">
        <f t="shared" si="16"/>
        <v>0.19009504618131498</v>
      </c>
      <c r="X109" s="26">
        <f t="shared" si="15"/>
        <v>1.7608804403394414</v>
      </c>
      <c r="Y109" s="26">
        <f t="shared" si="15"/>
        <v>5.6628312941120207</v>
      </c>
      <c r="Z109" s="26">
        <f t="shared" si="15"/>
        <v>5.4427214477902091</v>
      </c>
      <c r="AA109" s="26">
        <f t="shared" si="15"/>
        <v>1.7808904263686933</v>
      </c>
      <c r="AB109" s="26">
        <f t="shared" si="15"/>
        <v>0.37018509934800303</v>
      </c>
      <c r="AC109" s="26">
        <f t="shared" si="12"/>
        <v>100</v>
      </c>
      <c r="AD109" s="42">
        <v>0.66744927240173635</v>
      </c>
      <c r="AE109" s="42">
        <v>1.6797996495819463</v>
      </c>
      <c r="AF109" s="42">
        <v>0.37316222507753583</v>
      </c>
      <c r="AG109" s="43"/>
      <c r="AH109" s="16" t="s">
        <v>114</v>
      </c>
      <c r="AI109" s="122">
        <v>41.099998474121101</v>
      </c>
      <c r="AJ109" s="122">
        <v>2.71000003814697</v>
      </c>
      <c r="AK109" s="122">
        <v>13.3999996185303</v>
      </c>
      <c r="AL109" s="122"/>
      <c r="AM109" s="122">
        <v>13</v>
      </c>
      <c r="AN109" s="122">
        <v>13.3999996185303</v>
      </c>
      <c r="AO109" s="122">
        <v>11.6000003814697</v>
      </c>
      <c r="AP109" s="122">
        <v>0.18999999761581399</v>
      </c>
      <c r="AQ109" s="122">
        <v>2.7599999904632599</v>
      </c>
      <c r="AR109" s="122">
        <v>0.46000000834464999</v>
      </c>
      <c r="AS109" s="122">
        <v>0</v>
      </c>
      <c r="AT109" s="122">
        <v>0</v>
      </c>
      <c r="AU109" s="122">
        <v>0</v>
      </c>
      <c r="AV109" s="122">
        <f t="shared" si="13"/>
        <v>98.61999812722209</v>
      </c>
      <c r="AW109" s="26"/>
      <c r="AX109" s="42">
        <v>5.932524935366601</v>
      </c>
      <c r="AY109" s="42">
        <v>2.067475064633399</v>
      </c>
      <c r="AZ109" s="42">
        <v>0</v>
      </c>
      <c r="BA109" s="42">
        <v>8</v>
      </c>
      <c r="BB109" s="42">
        <v>0.21196162358117565</v>
      </c>
      <c r="BC109" s="42">
        <v>0.29424785329497766</v>
      </c>
      <c r="BD109" s="42">
        <v>0</v>
      </c>
      <c r="BE109" s="42">
        <v>0.85919769774850607</v>
      </c>
      <c r="BF109" s="42">
        <v>2.8828342849712714</v>
      </c>
      <c r="BG109" s="42">
        <v>0.71009776538650504</v>
      </c>
      <c r="BH109" s="42">
        <v>2.3226838590378482E-2</v>
      </c>
      <c r="BI109" s="42">
        <v>4.9815660635728154</v>
      </c>
      <c r="BJ109" s="42">
        <v>0</v>
      </c>
      <c r="BK109" s="42">
        <v>0</v>
      </c>
      <c r="BL109" s="42">
        <v>0</v>
      </c>
      <c r="BM109" s="42">
        <v>1.7938151561464186</v>
      </c>
      <c r="BN109" s="42">
        <v>0.20618484385358138</v>
      </c>
      <c r="BO109" s="42">
        <v>2</v>
      </c>
      <c r="BP109" s="42">
        <v>0.56617947429019244</v>
      </c>
      <c r="BQ109" s="42">
        <v>8.469327913153149E-2</v>
      </c>
      <c r="BR109" s="42">
        <v>0.6508727534217239</v>
      </c>
      <c r="BS109" s="24" t="s">
        <v>622</v>
      </c>
      <c r="BT109" s="24" t="s">
        <v>624</v>
      </c>
      <c r="BU109" s="40">
        <v>0.64751803026349086</v>
      </c>
      <c r="BV109" s="42">
        <v>0.54424958236439513</v>
      </c>
      <c r="BW109" s="40">
        <v>0.3239967233591477</v>
      </c>
      <c r="BX109" s="40" t="str">
        <f t="shared" si="14"/>
        <v>Equilibrium</v>
      </c>
      <c r="BY109" s="40"/>
      <c r="BZ109" s="44">
        <v>1001.0333669373158</v>
      </c>
      <c r="CA109" s="44">
        <v>511.77632192503194</v>
      </c>
      <c r="CB109" s="5">
        <v>727.44187672087912</v>
      </c>
      <c r="CC109" s="44">
        <v>455.19015296354786</v>
      </c>
      <c r="CD109" s="44">
        <v>469.10875275144127</v>
      </c>
      <c r="CE109" s="44">
        <v>812.43916400023841</v>
      </c>
      <c r="CF109" s="44">
        <v>959.36442944771818</v>
      </c>
      <c r="CG109" s="44">
        <v>357.24901103669055</v>
      </c>
      <c r="CH109" s="40">
        <v>-0.31881935883631868</v>
      </c>
      <c r="CI109" s="44">
        <v>812.43916400023841</v>
      </c>
      <c r="CJ109" s="24">
        <v>621.92214597339523</v>
      </c>
      <c r="CK109" s="44">
        <v>769.94052036055882</v>
      </c>
      <c r="CL109" s="44">
        <v>1003.0625972982859</v>
      </c>
      <c r="CM109" s="45">
        <v>1.7988318987564247</v>
      </c>
      <c r="CN109" s="45">
        <v>59.627342372286726</v>
      </c>
      <c r="CO109" s="45">
        <v>0.42581406761630253</v>
      </c>
      <c r="CP109" s="45">
        <v>18.926099801310865</v>
      </c>
      <c r="CQ109" s="45">
        <v>6.884741647577207</v>
      </c>
      <c r="CR109" s="45">
        <v>1.7804645432458404</v>
      </c>
      <c r="CS109" s="45">
        <v>3.9578277653402765</v>
      </c>
      <c r="CT109" s="45">
        <v>1.2543159118256859</v>
      </c>
      <c r="CU109" s="45">
        <v>7.5161874629150933</v>
      </c>
      <c r="CV109" s="45">
        <v>100.372793572118</v>
      </c>
      <c r="CW109" s="24"/>
      <c r="CX109" s="40">
        <v>58.227112623635612</v>
      </c>
      <c r="CY109" s="40">
        <v>57.880432720866878</v>
      </c>
      <c r="CZ109" s="40">
        <v>44.96305485915363</v>
      </c>
      <c r="DA109" s="40">
        <v>55.012065848867195</v>
      </c>
      <c r="DB109" s="40"/>
      <c r="DC109" s="40">
        <v>2.1762835565518879</v>
      </c>
      <c r="DD109" s="40">
        <v>0.75574333553397477</v>
      </c>
      <c r="DE109" s="40"/>
      <c r="DF109" s="40">
        <v>6.6957939373545567</v>
      </c>
      <c r="DG109" s="40">
        <v>6.7621239601960053</v>
      </c>
      <c r="DH109" s="40"/>
      <c r="DI109" s="40">
        <v>2.4692790997752754</v>
      </c>
      <c r="DJ109" s="40"/>
      <c r="DK109" s="40">
        <v>6.2322536115295701</v>
      </c>
      <c r="DL109" s="40">
        <v>5.4110624042215925</v>
      </c>
      <c r="DM109" s="40"/>
      <c r="DN109" s="40">
        <v>1.8156730115504756</v>
      </c>
      <c r="DO109" s="40">
        <v>2.2329192391184529</v>
      </c>
      <c r="DP109" s="40"/>
      <c r="DQ109" s="40">
        <v>18.65318956373364</v>
      </c>
      <c r="DR109" s="40"/>
    </row>
    <row r="110" spans="1:122" ht="10.5" customHeight="1">
      <c r="A110" s="17" t="s">
        <v>103</v>
      </c>
      <c r="B110" s="16" t="s">
        <v>112</v>
      </c>
      <c r="C110" s="17" t="s">
        <v>113</v>
      </c>
      <c r="D110" s="123">
        <v>0.20000000298023199</v>
      </c>
      <c r="E110" s="139">
        <f t="shared" si="18"/>
        <v>200.00000298023198</v>
      </c>
      <c r="F110" s="141">
        <v>940</v>
      </c>
      <c r="G110" s="123">
        <v>56.299999237060597</v>
      </c>
      <c r="H110" s="123">
        <v>1.0900000333786</v>
      </c>
      <c r="I110" s="123">
        <v>18.600000381469702</v>
      </c>
      <c r="J110" s="123">
        <v>7.25</v>
      </c>
      <c r="K110" s="123">
        <v>0.129999995231628</v>
      </c>
      <c r="L110" s="123">
        <v>3.0899999141693102</v>
      </c>
      <c r="M110" s="123">
        <v>7.2199997901916504</v>
      </c>
      <c r="N110" s="123">
        <v>4.0900001525878897</v>
      </c>
      <c r="O110" s="123">
        <v>1.9400000572204601</v>
      </c>
      <c r="P110" s="123">
        <v>0.30000001192092901</v>
      </c>
      <c r="Q110" s="122">
        <f t="shared" si="11"/>
        <v>100.00999957323077</v>
      </c>
      <c r="R110" s="26"/>
      <c r="S110" s="26">
        <f t="shared" si="16"/>
        <v>56.294370040303612</v>
      </c>
      <c r="T110" s="26">
        <f t="shared" si="16"/>
        <v>1.0898910489250271</v>
      </c>
      <c r="U110" s="26">
        <f t="shared" si="16"/>
        <v>18.598140646776166</v>
      </c>
      <c r="V110" s="26">
        <f t="shared" si="16"/>
        <v>7.2492751034273333</v>
      </c>
      <c r="W110" s="26">
        <f t="shared" si="16"/>
        <v>0.12998699708666384</v>
      </c>
      <c r="X110" s="26">
        <f t="shared" si="15"/>
        <v>3.0896909582593346</v>
      </c>
      <c r="Y110" s="26">
        <f t="shared" si="15"/>
        <v>7.2192778932119852</v>
      </c>
      <c r="Z110" s="26">
        <f t="shared" si="15"/>
        <v>4.0895912109199148</v>
      </c>
      <c r="AA110" s="26">
        <f t="shared" si="15"/>
        <v>1.9398060848904664</v>
      </c>
      <c r="AB110" s="26">
        <f t="shared" si="15"/>
        <v>0.29997001619948876</v>
      </c>
      <c r="AC110" s="26">
        <f t="shared" si="12"/>
        <v>100</v>
      </c>
      <c r="AD110" s="42">
        <v>0.61640479257543401</v>
      </c>
      <c r="AE110" s="42">
        <v>1.3162521008256653</v>
      </c>
      <c r="AF110" s="42">
        <v>0.43173193437948049</v>
      </c>
      <c r="AG110" s="43"/>
      <c r="AH110" s="16" t="s">
        <v>112</v>
      </c>
      <c r="AI110" s="122">
        <v>41.400001525878899</v>
      </c>
      <c r="AJ110" s="122">
        <v>2.5799999237060498</v>
      </c>
      <c r="AK110" s="122">
        <v>13.199999809265099</v>
      </c>
      <c r="AL110" s="122"/>
      <c r="AM110" s="122">
        <v>12.1000003814697</v>
      </c>
      <c r="AN110" s="122">
        <v>13.8999996185303</v>
      </c>
      <c r="AO110" s="122">
        <v>11.199999809265099</v>
      </c>
      <c r="AP110" s="122">
        <v>0.18000000715255701</v>
      </c>
      <c r="AQ110" s="122">
        <v>2.3099999427795401</v>
      </c>
      <c r="AR110" s="122">
        <v>0.82999998331070002</v>
      </c>
      <c r="AS110" s="122">
        <v>0</v>
      </c>
      <c r="AT110" s="122">
        <v>0</v>
      </c>
      <c r="AU110" s="122">
        <v>0</v>
      </c>
      <c r="AV110" s="122">
        <f t="shared" si="13"/>
        <v>97.700001001357947</v>
      </c>
      <c r="AW110" s="26"/>
      <c r="AX110" s="42">
        <v>6.0078067741555925</v>
      </c>
      <c r="AY110" s="42">
        <v>1.9921932258444075</v>
      </c>
      <c r="AZ110" s="42">
        <v>0</v>
      </c>
      <c r="BA110" s="42">
        <v>8</v>
      </c>
      <c r="BB110" s="42">
        <v>0.26523788289973993</v>
      </c>
      <c r="BC110" s="42">
        <v>0.28163169682625594</v>
      </c>
      <c r="BD110" s="42">
        <v>0</v>
      </c>
      <c r="BE110" s="42">
        <v>0.78997788634674038</v>
      </c>
      <c r="BF110" s="42">
        <v>3.0064051955850615</v>
      </c>
      <c r="BG110" s="42">
        <v>0.65674733834220245</v>
      </c>
      <c r="BH110" s="42">
        <v>0</v>
      </c>
      <c r="BI110" s="42">
        <v>5</v>
      </c>
      <c r="BJ110" s="42">
        <v>0</v>
      </c>
      <c r="BK110" s="42">
        <v>2.1743101231657347E-2</v>
      </c>
      <c r="BL110" s="42">
        <v>2.212212598709274E-2</v>
      </c>
      <c r="BM110" s="42">
        <v>1.7412275636502452</v>
      </c>
      <c r="BN110" s="42">
        <v>0.2149072091310047</v>
      </c>
      <c r="BO110" s="42">
        <v>2</v>
      </c>
      <c r="BP110" s="42">
        <v>0.43498738287791272</v>
      </c>
      <c r="BQ110" s="42">
        <v>0.15363388919851248</v>
      </c>
      <c r="BR110" s="42">
        <v>0.58862127207642523</v>
      </c>
      <c r="BS110" s="24" t="s">
        <v>622</v>
      </c>
      <c r="BT110" s="24" t="s">
        <v>624</v>
      </c>
      <c r="BU110" s="40">
        <v>0.67184137856336457</v>
      </c>
      <c r="BV110" s="42">
        <v>0.48834881005111042</v>
      </c>
      <c r="BW110" s="40">
        <v>0.37101464813980278</v>
      </c>
      <c r="BX110" s="40" t="str">
        <f t="shared" si="14"/>
        <v>Equilibrium</v>
      </c>
      <c r="BY110" s="40"/>
      <c r="BZ110" s="44">
        <v>987.95325407199857</v>
      </c>
      <c r="CA110" s="44">
        <v>488.17196375374971</v>
      </c>
      <c r="CB110" s="5">
        <v>697.90574090628718</v>
      </c>
      <c r="CC110" s="44">
        <v>483.45006169877593</v>
      </c>
      <c r="CD110" s="44">
        <v>491.94658802850853</v>
      </c>
      <c r="CE110" s="44">
        <v>703.47084750109912</v>
      </c>
      <c r="CF110" s="44">
        <v>767.31919197692639</v>
      </c>
      <c r="CG110" s="44">
        <v>220.02078580232319</v>
      </c>
      <c r="CH110" s="40">
        <v>-9.9459636168775775E-2</v>
      </c>
      <c r="CI110" s="44">
        <v>580.90528056807034</v>
      </c>
      <c r="CJ110" s="24">
        <v>607.05490042817848</v>
      </c>
      <c r="CK110" s="44">
        <v>639.4055107371787</v>
      </c>
      <c r="CL110" s="44">
        <v>982.51106725184138</v>
      </c>
      <c r="CM110" s="45">
        <v>2.4263615368896043</v>
      </c>
      <c r="CN110" s="45">
        <v>60.987914773352351</v>
      </c>
      <c r="CO110" s="45">
        <v>0.63212923144091759</v>
      </c>
      <c r="CP110" s="45">
        <v>18.524329572984627</v>
      </c>
      <c r="CQ110" s="45">
        <v>4.6329352785056548</v>
      </c>
      <c r="CR110" s="45">
        <v>1.6396682890029413</v>
      </c>
      <c r="CS110" s="45">
        <v>4.5775452325002632</v>
      </c>
      <c r="CT110" s="45">
        <v>2.5057259741151761</v>
      </c>
      <c r="CU110" s="45">
        <v>6.9334437872381107</v>
      </c>
      <c r="CV110" s="45">
        <v>100.43369213914004</v>
      </c>
      <c r="CW110" s="24"/>
      <c r="CX110" s="40">
        <v>57.570854971047183</v>
      </c>
      <c r="CY110" s="40">
        <v>57.746072302856319</v>
      </c>
      <c r="CZ110" s="40">
        <v>46.151620058730074</v>
      </c>
      <c r="DA110" s="40">
        <v>56.240154983142652</v>
      </c>
      <c r="DB110" s="40"/>
      <c r="DC110" s="40">
        <v>2.7397998668433448</v>
      </c>
      <c r="DD110" s="40">
        <v>0.95967618171882829</v>
      </c>
      <c r="DE110" s="40"/>
      <c r="DF110" s="40">
        <v>6.5337801049670023</v>
      </c>
      <c r="DG110" s="40">
        <v>6.4789860600061058</v>
      </c>
      <c r="DH110" s="40"/>
      <c r="DI110" s="40">
        <v>2.5029567488445976</v>
      </c>
      <c r="DJ110" s="40"/>
      <c r="DK110" s="40">
        <v>6.8022030917064278</v>
      </c>
      <c r="DL110" s="40">
        <v>5.7782207842296627</v>
      </c>
      <c r="DM110" s="40"/>
      <c r="DN110" s="40">
        <v>2.0033642430918461</v>
      </c>
      <c r="DO110" s="40">
        <v>2.015626680255501</v>
      </c>
      <c r="DP110" s="40"/>
      <c r="DQ110" s="40">
        <v>17.819350671542971</v>
      </c>
      <c r="DR110" s="40"/>
    </row>
    <row r="111" spans="1:122" ht="10.5" customHeight="1">
      <c r="A111" s="17" t="s">
        <v>103</v>
      </c>
      <c r="B111" s="16" t="s">
        <v>111</v>
      </c>
      <c r="C111" s="17" t="s">
        <v>110</v>
      </c>
      <c r="D111" s="123">
        <v>0.20000000298023199</v>
      </c>
      <c r="E111" s="139">
        <f t="shared" si="18"/>
        <v>200.00000298023198</v>
      </c>
      <c r="F111" s="141">
        <v>960</v>
      </c>
      <c r="G111" s="123">
        <v>56.5</v>
      </c>
      <c r="H111" s="123">
        <v>1.03999996185303</v>
      </c>
      <c r="I111" s="123">
        <v>18.799999237060501</v>
      </c>
      <c r="J111" s="123">
        <v>6.8200001716613796</v>
      </c>
      <c r="K111" s="123">
        <v>0.17000000178813901</v>
      </c>
      <c r="L111" s="123">
        <v>3.2699999809265101</v>
      </c>
      <c r="M111" s="123">
        <v>7.4200000762939498</v>
      </c>
      <c r="N111" s="123">
        <v>3.6800000667571999</v>
      </c>
      <c r="O111" s="123">
        <v>2.03999996185303</v>
      </c>
      <c r="P111" s="123">
        <v>0.36000001430511502</v>
      </c>
      <c r="Q111" s="122">
        <f t="shared" si="11"/>
        <v>100.09999947249885</v>
      </c>
      <c r="R111" s="26"/>
      <c r="S111" s="26">
        <f t="shared" si="16"/>
        <v>56.443556740999412</v>
      </c>
      <c r="T111" s="26">
        <f t="shared" si="16"/>
        <v>1.0389610063272341</v>
      </c>
      <c r="U111" s="26">
        <f t="shared" si="16"/>
        <v>18.78121811801363</v>
      </c>
      <c r="V111" s="26">
        <f t="shared" si="16"/>
        <v>6.8131870205804388</v>
      </c>
      <c r="W111" s="26">
        <f t="shared" si="16"/>
        <v>0.16983017251148363</v>
      </c>
      <c r="X111" s="26">
        <f t="shared" si="15"/>
        <v>3.2667332648936718</v>
      </c>
      <c r="Y111" s="26">
        <f t="shared" si="15"/>
        <v>7.4125875278675659</v>
      </c>
      <c r="Z111" s="26">
        <f t="shared" si="15"/>
        <v>3.6763237623874625</v>
      </c>
      <c r="AA111" s="26">
        <f t="shared" si="15"/>
        <v>2.0379620105927101</v>
      </c>
      <c r="AB111" s="26">
        <f t="shared" si="15"/>
        <v>0.35964037582639574</v>
      </c>
      <c r="AC111" s="26">
        <f t="shared" si="12"/>
        <v>100.00000000000003</v>
      </c>
      <c r="AD111" s="42">
        <v>0.61243448739234863</v>
      </c>
      <c r="AE111" s="42">
        <v>1.1700277807390369</v>
      </c>
      <c r="AF111" s="42">
        <v>0.46082359353917318</v>
      </c>
      <c r="AG111" s="43"/>
      <c r="AH111" s="16" t="s">
        <v>111</v>
      </c>
      <c r="AI111" s="122">
        <v>42.400001525878899</v>
      </c>
      <c r="AJ111" s="122">
        <v>2.75</v>
      </c>
      <c r="AK111" s="122">
        <v>12.699999809265099</v>
      </c>
      <c r="AL111" s="122"/>
      <c r="AM111" s="122">
        <v>10</v>
      </c>
      <c r="AN111" s="122">
        <v>15.1000003814697</v>
      </c>
      <c r="AO111" s="122">
        <v>11.800000190734901</v>
      </c>
      <c r="AP111" s="122">
        <v>0.15000000596046401</v>
      </c>
      <c r="AQ111" s="122">
        <v>2.3900001049041801</v>
      </c>
      <c r="AR111" s="122">
        <v>0.81999999284744296</v>
      </c>
      <c r="AS111" s="122">
        <v>0</v>
      </c>
      <c r="AT111" s="122">
        <v>0</v>
      </c>
      <c r="AU111" s="122">
        <v>0</v>
      </c>
      <c r="AV111" s="122">
        <f t="shared" si="13"/>
        <v>98.110002011060686</v>
      </c>
      <c r="AW111" s="26"/>
      <c r="AX111" s="42">
        <v>6.0942140403732212</v>
      </c>
      <c r="AY111" s="42">
        <v>1.9057859596267788</v>
      </c>
      <c r="AZ111" s="42">
        <v>0</v>
      </c>
      <c r="BA111" s="42">
        <v>8</v>
      </c>
      <c r="BB111" s="42">
        <v>0.24541274230427046</v>
      </c>
      <c r="BC111" s="42">
        <v>0.29732454611235642</v>
      </c>
      <c r="BD111" s="42">
        <v>0</v>
      </c>
      <c r="BE111" s="42">
        <v>0.61976543862122924</v>
      </c>
      <c r="BF111" s="42">
        <v>3.2347886847710954</v>
      </c>
      <c r="BG111" s="42">
        <v>0.58226490648880902</v>
      </c>
      <c r="BH111" s="42">
        <v>1.825920427631075E-2</v>
      </c>
      <c r="BI111" s="42">
        <v>4.9978155225740712</v>
      </c>
      <c r="BJ111" s="42">
        <v>0</v>
      </c>
      <c r="BK111" s="42">
        <v>0</v>
      </c>
      <c r="BL111" s="42">
        <v>0</v>
      </c>
      <c r="BM111" s="42">
        <v>1.8170035028256342</v>
      </c>
      <c r="BN111" s="42">
        <v>0.18299649717436584</v>
      </c>
      <c r="BO111" s="42">
        <v>2</v>
      </c>
      <c r="BP111" s="42">
        <v>0.48298951241419219</v>
      </c>
      <c r="BQ111" s="42">
        <v>0.15033462608858558</v>
      </c>
      <c r="BR111" s="42">
        <v>0.6333241385027778</v>
      </c>
      <c r="BS111" s="24" t="s">
        <v>622</v>
      </c>
      <c r="BT111" s="24" t="s">
        <v>624</v>
      </c>
      <c r="BU111" s="40">
        <v>0.72907834711882713</v>
      </c>
      <c r="BV111" s="42">
        <v>0.37152032663409568</v>
      </c>
      <c r="BW111" s="40">
        <v>0.31753120118176031</v>
      </c>
      <c r="BX111" s="40" t="str">
        <f t="shared" si="14"/>
        <v>Equilibrium</v>
      </c>
      <c r="BY111" s="40"/>
      <c r="BZ111" s="44">
        <v>990.36681875182535</v>
      </c>
      <c r="CA111" s="44">
        <v>423.82943612247874</v>
      </c>
      <c r="CB111" s="5">
        <v>579.17745639923373</v>
      </c>
      <c r="CC111" s="44">
        <v>424.94997321960739</v>
      </c>
      <c r="CD111" s="44">
        <v>450.94517087657937</v>
      </c>
      <c r="CE111" s="44">
        <v>692.04918289981617</v>
      </c>
      <c r="CF111" s="44">
        <v>875.90807593794125</v>
      </c>
      <c r="CG111" s="44">
        <v>267.09920968020879</v>
      </c>
      <c r="CH111" s="40">
        <v>-0.51233109345016992</v>
      </c>
      <c r="CI111" s="44">
        <v>692.04918289981617</v>
      </c>
      <c r="CJ111" s="24">
        <v>470.2984946931748</v>
      </c>
      <c r="CK111" s="44">
        <v>635.61331964952501</v>
      </c>
      <c r="CL111" s="44">
        <v>980.345438435956</v>
      </c>
      <c r="CM111" s="45">
        <v>3.0446950011544516</v>
      </c>
      <c r="CN111" s="45">
        <v>61.761256786932684</v>
      </c>
      <c r="CO111" s="45">
        <v>0.46959093788009226</v>
      </c>
      <c r="CP111" s="45">
        <v>18.220271629253428</v>
      </c>
      <c r="CQ111" s="45">
        <v>4.2580626852206294</v>
      </c>
      <c r="CR111" s="45">
        <v>1.778214961574633</v>
      </c>
      <c r="CS111" s="45">
        <v>3.3128564469280359</v>
      </c>
      <c r="CT111" s="45">
        <v>2.4750994814818088</v>
      </c>
      <c r="CU111" s="45">
        <v>6.9072963854837059</v>
      </c>
      <c r="CV111" s="45">
        <v>99.182649314755025</v>
      </c>
      <c r="CW111" s="24"/>
      <c r="CX111" s="40">
        <v>58.105334479611471</v>
      </c>
      <c r="CY111" s="40">
        <v>58.124883182239145</v>
      </c>
      <c r="CZ111" s="40">
        <v>46.859127992809796</v>
      </c>
      <c r="DA111" s="40">
        <v>56.997993964302317</v>
      </c>
      <c r="DB111" s="40"/>
      <c r="DC111" s="40">
        <v>2.8360779597900536</v>
      </c>
      <c r="DD111" s="40">
        <v>1.0116520980739394</v>
      </c>
      <c r="DE111" s="40"/>
      <c r="DF111" s="40">
        <v>5.1778750217686218</v>
      </c>
      <c r="DG111" s="40">
        <v>5.3110292392315097</v>
      </c>
      <c r="DH111" s="40"/>
      <c r="DI111" s="40">
        <v>2.6040971637434716</v>
      </c>
      <c r="DJ111" s="40"/>
      <c r="DK111" s="40">
        <v>6.7699412277195385</v>
      </c>
      <c r="DL111" s="40">
        <v>5.9370028609465537</v>
      </c>
      <c r="DM111" s="40"/>
      <c r="DN111" s="40">
        <v>2.1234420964391454</v>
      </c>
      <c r="DO111" s="40">
        <v>2.1364828923585657</v>
      </c>
      <c r="DP111" s="40"/>
      <c r="DQ111" s="40">
        <v>17.574771136699137</v>
      </c>
      <c r="DR111" s="40"/>
    </row>
    <row r="112" spans="1:122" ht="10.5" customHeight="1">
      <c r="A112" s="17" t="s">
        <v>103</v>
      </c>
      <c r="B112" s="16" t="s">
        <v>109</v>
      </c>
      <c r="C112" s="17" t="s">
        <v>110</v>
      </c>
      <c r="D112" s="123">
        <v>0.20000000298023199</v>
      </c>
      <c r="E112" s="139">
        <f t="shared" si="18"/>
        <v>200.00000298023198</v>
      </c>
      <c r="F112" s="141">
        <v>943</v>
      </c>
      <c r="G112" s="123">
        <v>57.099998474121101</v>
      </c>
      <c r="H112" s="123">
        <v>0.69999998807907104</v>
      </c>
      <c r="I112" s="123">
        <v>19.100000381469702</v>
      </c>
      <c r="J112" s="123">
        <v>6.9000000953674299</v>
      </c>
      <c r="K112" s="123">
        <v>0.15999999642372101</v>
      </c>
      <c r="L112" s="123">
        <v>2.7999999523162802</v>
      </c>
      <c r="M112" s="123">
        <v>6.5900001525878897</v>
      </c>
      <c r="N112" s="123">
        <v>4.17000007629394</v>
      </c>
      <c r="O112" s="123">
        <v>2.1300001144409202</v>
      </c>
      <c r="P112" s="123">
        <v>0.38999998569488498</v>
      </c>
      <c r="Q112" s="122">
        <f t="shared" si="11"/>
        <v>100.03999921679495</v>
      </c>
      <c r="R112" s="26"/>
      <c r="S112" s="26">
        <f t="shared" si="16"/>
        <v>57.077168053930791</v>
      </c>
      <c r="T112" s="26">
        <f t="shared" si="16"/>
        <v>0.69972010551710739</v>
      </c>
      <c r="U112" s="26">
        <f t="shared" si="16"/>
        <v>19.092363585567828</v>
      </c>
      <c r="V112" s="26">
        <f t="shared" si="16"/>
        <v>6.8972412528858174</v>
      </c>
      <c r="W112" s="26">
        <f t="shared" si="16"/>
        <v>0.15993602326704121</v>
      </c>
      <c r="X112" s="26">
        <f t="shared" si="15"/>
        <v>2.7988804220684256</v>
      </c>
      <c r="Y112" s="26">
        <f t="shared" si="15"/>
        <v>6.5873652580772362</v>
      </c>
      <c r="Z112" s="26">
        <f t="shared" si="15"/>
        <v>4.1683327758302005</v>
      </c>
      <c r="AA112" s="26">
        <f t="shared" si="15"/>
        <v>2.1291484717278273</v>
      </c>
      <c r="AB112" s="26">
        <f t="shared" si="15"/>
        <v>0.3898440511277122</v>
      </c>
      <c r="AC112" s="26">
        <f t="shared" si="12"/>
        <v>99.999999999999986</v>
      </c>
      <c r="AD112" s="42">
        <v>0.62634231997029566</v>
      </c>
      <c r="AE112" s="42">
        <v>1.3824537501468876</v>
      </c>
      <c r="AF112" s="42">
        <v>0.41973532537130936</v>
      </c>
      <c r="AG112" s="43"/>
      <c r="AH112" s="16" t="s">
        <v>109</v>
      </c>
      <c r="AI112" s="122">
        <v>42</v>
      </c>
      <c r="AJ112" s="122">
        <v>2.6199998855590798</v>
      </c>
      <c r="AK112" s="122">
        <v>13.1000003814697</v>
      </c>
      <c r="AL112" s="122"/>
      <c r="AM112" s="122">
        <v>10.800000190734901</v>
      </c>
      <c r="AN112" s="122">
        <v>14.6000003814697</v>
      </c>
      <c r="AO112" s="122">
        <v>11.699999809265099</v>
      </c>
      <c r="AP112" s="122">
        <v>0.20000000298023199</v>
      </c>
      <c r="AQ112" s="122">
        <v>2.5199999809265101</v>
      </c>
      <c r="AR112" s="122">
        <v>0.730000019073486</v>
      </c>
      <c r="AS112" s="122">
        <v>0</v>
      </c>
      <c r="AT112" s="122">
        <v>0</v>
      </c>
      <c r="AU112" s="122">
        <v>0</v>
      </c>
      <c r="AV112" s="122">
        <f t="shared" si="13"/>
        <v>98.270000651478711</v>
      </c>
      <c r="AW112" s="26"/>
      <c r="AX112" s="42">
        <v>6.0421757919427836</v>
      </c>
      <c r="AY112" s="42">
        <v>1.9578242080572164</v>
      </c>
      <c r="AZ112" s="42">
        <v>0</v>
      </c>
      <c r="BA112" s="42">
        <v>8</v>
      </c>
      <c r="BB112" s="42">
        <v>0.26313384413546448</v>
      </c>
      <c r="BC112" s="42">
        <v>0.28352514293934472</v>
      </c>
      <c r="BD112" s="42">
        <v>0</v>
      </c>
      <c r="BE112" s="42">
        <v>0.68258324392277814</v>
      </c>
      <c r="BF112" s="42">
        <v>3.1305025301211322</v>
      </c>
      <c r="BG112" s="42">
        <v>0.61678254987248993</v>
      </c>
      <c r="BH112" s="42">
        <v>2.3472689008791292E-2</v>
      </c>
      <c r="BI112" s="42">
        <v>5</v>
      </c>
      <c r="BJ112" s="42">
        <v>0</v>
      </c>
      <c r="BK112" s="42">
        <v>0</v>
      </c>
      <c r="BL112" s="42">
        <v>8.9491386078668217E-4</v>
      </c>
      <c r="BM112" s="42">
        <v>1.8032329721340556</v>
      </c>
      <c r="BN112" s="42">
        <v>0.19587211400515758</v>
      </c>
      <c r="BO112" s="42">
        <v>2</v>
      </c>
      <c r="BP112" s="42">
        <v>0.50697353145345192</v>
      </c>
      <c r="BQ112" s="42">
        <v>0.13395541667199168</v>
      </c>
      <c r="BR112" s="42">
        <v>0.64092894812544365</v>
      </c>
      <c r="BS112" s="24" t="s">
        <v>622</v>
      </c>
      <c r="BT112" s="24" t="s">
        <v>624</v>
      </c>
      <c r="BU112" s="40">
        <v>0.70668071852607295</v>
      </c>
      <c r="BV112" s="42">
        <v>0.414983122500579</v>
      </c>
      <c r="BW112" s="40">
        <v>0.30017866598176357</v>
      </c>
      <c r="BX112" s="40" t="str">
        <f t="shared" si="14"/>
        <v>Equilibrium</v>
      </c>
      <c r="BY112" s="40"/>
      <c r="BZ112" s="44">
        <v>995.6536730763396</v>
      </c>
      <c r="CA112" s="44">
        <v>468.20668296368012</v>
      </c>
      <c r="CB112" s="5">
        <v>699.57554730935772</v>
      </c>
      <c r="CC112" s="44">
        <v>458.38585900213138</v>
      </c>
      <c r="CD112" s="44">
        <v>476.62454385719741</v>
      </c>
      <c r="CE112" s="44">
        <v>798.8378350715675</v>
      </c>
      <c r="CF112" s="44">
        <v>977.61126115215211</v>
      </c>
      <c r="CG112" s="44">
        <v>340.45197606943611</v>
      </c>
      <c r="CH112" s="40">
        <v>-0.39743486591569621</v>
      </c>
      <c r="CI112" s="44">
        <v>798.8378350715675</v>
      </c>
      <c r="CJ112" s="24">
        <v>592.95105443380123</v>
      </c>
      <c r="CK112" s="44">
        <v>749.20669119046261</v>
      </c>
      <c r="CL112" s="44">
        <v>996.19832806429827</v>
      </c>
      <c r="CM112" s="45">
        <v>2.9774741089828556</v>
      </c>
      <c r="CN112" s="45">
        <v>61.092215687631317</v>
      </c>
      <c r="CO112" s="45">
        <v>0.4331965028200685</v>
      </c>
      <c r="CP112" s="45">
        <v>18.499108151203103</v>
      </c>
      <c r="CQ112" s="45">
        <v>4.6979362062754042</v>
      </c>
      <c r="CR112" s="45">
        <v>1.7574702961876572</v>
      </c>
      <c r="CS112" s="45">
        <v>3.398111666272924</v>
      </c>
      <c r="CT112" s="45">
        <v>2.040351455832623</v>
      </c>
      <c r="CU112" s="45">
        <v>7.3387940684524837</v>
      </c>
      <c r="CV112" s="45">
        <v>99.257184034675589</v>
      </c>
      <c r="CW112" s="24"/>
      <c r="CX112" s="40">
        <v>57.504924762691601</v>
      </c>
      <c r="CY112" s="40">
        <v>57.545126031643278</v>
      </c>
      <c r="CZ112" s="40">
        <v>46.196991528068928</v>
      </c>
      <c r="DA112" s="40">
        <v>56.307702622318146</v>
      </c>
      <c r="DB112" s="40"/>
      <c r="DC112" s="40">
        <v>2.6436544670575266</v>
      </c>
      <c r="DD112" s="40">
        <v>0.94205667784611935</v>
      </c>
      <c r="DE112" s="40"/>
      <c r="DF112" s="40">
        <v>5.7769828278722404</v>
      </c>
      <c r="DG112" s="40">
        <v>5.8077934807081562</v>
      </c>
      <c r="DH112" s="40"/>
      <c r="DI112" s="40">
        <v>2.6676933853898075</v>
      </c>
      <c r="DJ112" s="40"/>
      <c r="DK112" s="40">
        <v>6.6436875011609891</v>
      </c>
      <c r="DL112" s="40">
        <v>6.0196807740247698</v>
      </c>
      <c r="DM112" s="40"/>
      <c r="DN112" s="40">
        <v>2.0168635690045522</v>
      </c>
      <c r="DO112" s="40">
        <v>2.0584438308969619</v>
      </c>
      <c r="DP112" s="40"/>
      <c r="DQ112" s="40">
        <v>17.967497355197562</v>
      </c>
      <c r="DR112" s="40"/>
    </row>
    <row r="113" spans="1:122" ht="10.5" customHeight="1">
      <c r="A113" s="17" t="s">
        <v>103</v>
      </c>
      <c r="B113" s="16" t="s">
        <v>107</v>
      </c>
      <c r="C113" s="17" t="s">
        <v>108</v>
      </c>
      <c r="D113" s="123">
        <v>0.20000000298023199</v>
      </c>
      <c r="E113" s="139">
        <f t="shared" si="18"/>
        <v>200.00000298023198</v>
      </c>
      <c r="F113" s="141">
        <v>985</v>
      </c>
      <c r="G113" s="123">
        <v>54.799999237060597</v>
      </c>
      <c r="H113" s="123">
        <v>0.62000000476837203</v>
      </c>
      <c r="I113" s="123">
        <v>20.100000381469702</v>
      </c>
      <c r="J113" s="123">
        <v>6.57999992370606</v>
      </c>
      <c r="K113" s="123">
        <v>0.15999999642372101</v>
      </c>
      <c r="L113" s="123">
        <v>3.3199999332428001</v>
      </c>
      <c r="M113" s="123">
        <v>7.6300001144409197</v>
      </c>
      <c r="N113" s="123">
        <v>5.5599999427795401</v>
      </c>
      <c r="O113" s="123">
        <v>0.93999999761581399</v>
      </c>
      <c r="P113" s="123">
        <v>0.28000000119209301</v>
      </c>
      <c r="Q113" s="122">
        <f t="shared" si="11"/>
        <v>99.989999532699613</v>
      </c>
      <c r="R113" s="26"/>
      <c r="S113" s="26">
        <f t="shared" si="16"/>
        <v>54.805480041170931</v>
      </c>
      <c r="T113" s="26">
        <f t="shared" si="16"/>
        <v>0.62006201386731086</v>
      </c>
      <c r="U113" s="26">
        <f t="shared" si="16"/>
        <v>20.102010676474123</v>
      </c>
      <c r="V113" s="26">
        <f t="shared" si="16"/>
        <v>6.5806580202595262</v>
      </c>
      <c r="W113" s="26">
        <f t="shared" si="16"/>
        <v>0.16001599877135353</v>
      </c>
      <c r="X113" s="26">
        <f t="shared" si="15"/>
        <v>3.3203319819569197</v>
      </c>
      <c r="Y113" s="26">
        <f t="shared" si="15"/>
        <v>7.6307632264221477</v>
      </c>
      <c r="Z113" s="26">
        <f t="shared" si="15"/>
        <v>5.5605560243664769</v>
      </c>
      <c r="AA113" s="26">
        <f t="shared" si="15"/>
        <v>0.94009401141001792</v>
      </c>
      <c r="AB113" s="26">
        <f t="shared" si="15"/>
        <v>0.28002800530119509</v>
      </c>
      <c r="AC113" s="26">
        <f t="shared" si="12"/>
        <v>100</v>
      </c>
      <c r="AD113" s="42">
        <v>0.60744318414228271</v>
      </c>
      <c r="AE113" s="42">
        <v>1.1118529476050876</v>
      </c>
      <c r="AF113" s="42">
        <v>0.47351781814829191</v>
      </c>
      <c r="AG113" s="43"/>
      <c r="AH113" s="16" t="s">
        <v>107</v>
      </c>
      <c r="AI113" s="122">
        <v>40.599998474121101</v>
      </c>
      <c r="AJ113" s="122">
        <v>2.0099999904632599</v>
      </c>
      <c r="AK113" s="122">
        <v>14.3999996185303</v>
      </c>
      <c r="AL113" s="122"/>
      <c r="AM113" s="122">
        <v>11</v>
      </c>
      <c r="AN113" s="122">
        <v>14.8999996185303</v>
      </c>
      <c r="AO113" s="122">
        <v>11.800000190734901</v>
      </c>
      <c r="AP113" s="122">
        <v>0.140000000596046</v>
      </c>
      <c r="AQ113" s="122">
        <v>3.0199999809265101</v>
      </c>
      <c r="AR113" s="122">
        <v>0.31999999284744302</v>
      </c>
      <c r="AS113" s="122">
        <v>0</v>
      </c>
      <c r="AT113" s="122">
        <v>0</v>
      </c>
      <c r="AU113" s="122">
        <v>0</v>
      </c>
      <c r="AV113" s="122">
        <f t="shared" si="13"/>
        <v>98.189997866749863</v>
      </c>
      <c r="AW113" s="26"/>
      <c r="AX113" s="42">
        <v>5.8387995889573165</v>
      </c>
      <c r="AY113" s="42">
        <v>2.1612004110426835</v>
      </c>
      <c r="AZ113" s="42">
        <v>0</v>
      </c>
      <c r="BA113" s="42">
        <v>8</v>
      </c>
      <c r="BB113" s="42">
        <v>0.27933443918772749</v>
      </c>
      <c r="BC113" s="42">
        <v>0.21744020380303225</v>
      </c>
      <c r="BD113" s="42">
        <v>0</v>
      </c>
      <c r="BE113" s="42">
        <v>0.84909040013982207</v>
      </c>
      <c r="BF113" s="42">
        <v>3.1937501263373491</v>
      </c>
      <c r="BG113" s="42">
        <v>0.46038483053206924</v>
      </c>
      <c r="BH113" s="42">
        <v>0</v>
      </c>
      <c r="BI113" s="42">
        <v>5</v>
      </c>
      <c r="BJ113" s="42">
        <v>0</v>
      </c>
      <c r="BK113" s="42">
        <v>1.3506469690650835E-2</v>
      </c>
      <c r="BL113" s="42">
        <v>1.7051568298711215E-2</v>
      </c>
      <c r="BM113" s="42">
        <v>1.8180318397512474</v>
      </c>
      <c r="BN113" s="42">
        <v>0.15141012225939066</v>
      </c>
      <c r="BO113" s="42">
        <v>2</v>
      </c>
      <c r="BP113" s="42">
        <v>0.69060491320398243</v>
      </c>
      <c r="BQ113" s="42">
        <v>5.8700373164477349E-2</v>
      </c>
      <c r="BR113" s="42">
        <v>0.74930528636845972</v>
      </c>
      <c r="BS113" s="24" t="s">
        <v>622</v>
      </c>
      <c r="BT113" s="24" t="s">
        <v>624</v>
      </c>
      <c r="BU113" s="40">
        <v>0.70709314807180701</v>
      </c>
      <c r="BV113" s="42">
        <v>0.414157915387728</v>
      </c>
      <c r="BW113" s="40">
        <v>0.3724934275524629</v>
      </c>
      <c r="BX113" s="40" t="str">
        <f t="shared" si="14"/>
        <v>Equilibrium</v>
      </c>
      <c r="BY113" s="40"/>
      <c r="BZ113" s="44">
        <v>1034.2269766193422</v>
      </c>
      <c r="CA113" s="44">
        <v>636.92210694939774</v>
      </c>
      <c r="CB113" s="5">
        <v>1099.7446955669814</v>
      </c>
      <c r="CC113" s="44">
        <v>567.60763910827484</v>
      </c>
      <c r="CD113" s="44">
        <v>529.7798913618542</v>
      </c>
      <c r="CE113" s="44">
        <v>1144.5678458433795</v>
      </c>
      <c r="CF113" s="44">
        <v>1388.7823248711493</v>
      </c>
      <c r="CG113" s="44">
        <v>576.96020673510463</v>
      </c>
      <c r="CH113" s="40">
        <v>-0.26282248095332023</v>
      </c>
      <c r="CI113" s="44">
        <v>1388.7823248711493</v>
      </c>
      <c r="CJ113" s="24">
        <v>988.12988781402873</v>
      </c>
      <c r="CK113" s="44">
        <v>1244.2635102190652</v>
      </c>
      <c r="CL113" s="44">
        <v>1039.4437621111726</v>
      </c>
      <c r="CM113" s="45">
        <v>3.439755852027651</v>
      </c>
      <c r="CN113" s="45">
        <v>58.21707821263692</v>
      </c>
      <c r="CO113" s="45">
        <v>0.37765011253016323</v>
      </c>
      <c r="CP113" s="45">
        <v>20.00633818311427</v>
      </c>
      <c r="CQ113" s="45">
        <v>7.5518231123642501</v>
      </c>
      <c r="CR113" s="45">
        <v>8.7333432672970215</v>
      </c>
      <c r="CS113" s="45">
        <v>4.2865604354961491</v>
      </c>
      <c r="CT113" s="45">
        <v>0.81608222434590483</v>
      </c>
      <c r="CU113" s="45">
        <v>9.7264706591882106</v>
      </c>
      <c r="CV113" s="45">
        <v>109.71534620697287</v>
      </c>
      <c r="CW113" s="24"/>
      <c r="CX113" s="40">
        <v>53.396764545703562</v>
      </c>
      <c r="CY113" s="40">
        <v>52.114298936453743</v>
      </c>
      <c r="CZ113" s="40">
        <v>40.090980107477137</v>
      </c>
      <c r="DA113" s="40">
        <v>50.119496358965776</v>
      </c>
      <c r="DB113" s="40"/>
      <c r="DC113" s="40">
        <v>2.5748142477532667</v>
      </c>
      <c r="DD113" s="40">
        <v>0.91383642740969895</v>
      </c>
      <c r="DE113" s="40"/>
      <c r="DF113" s="40">
        <v>9.4263413338009876</v>
      </c>
      <c r="DG113" s="40">
        <v>8.9258312515685763</v>
      </c>
      <c r="DH113" s="40"/>
      <c r="DI113" s="40">
        <v>5.0188554814852306</v>
      </c>
      <c r="DJ113" s="40"/>
      <c r="DK113" s="40">
        <v>7.4111965169502536</v>
      </c>
      <c r="DL113" s="40">
        <v>8.1495388186542108</v>
      </c>
      <c r="DM113" s="40"/>
      <c r="DN113" s="40">
        <v>0.7597889130640203</v>
      </c>
      <c r="DO113" s="40">
        <v>1.4552231157319753</v>
      </c>
      <c r="DP113" s="40"/>
      <c r="DQ113" s="40">
        <v>19.818899360328292</v>
      </c>
      <c r="DR113" s="40"/>
    </row>
    <row r="114" spans="1:122" ht="10.5" customHeight="1">
      <c r="A114" s="17" t="s">
        <v>103</v>
      </c>
      <c r="B114" s="16" t="s">
        <v>105</v>
      </c>
      <c r="C114" s="17" t="s">
        <v>106</v>
      </c>
      <c r="D114" s="123">
        <v>0.20000000298023199</v>
      </c>
      <c r="E114" s="139">
        <f t="shared" si="18"/>
        <v>200.00000298023198</v>
      </c>
      <c r="F114" s="141">
        <v>965</v>
      </c>
      <c r="G114" s="123">
        <v>56.200000762939403</v>
      </c>
      <c r="H114" s="123">
        <v>0.34000000357627902</v>
      </c>
      <c r="I114" s="123">
        <v>20.399999618530298</v>
      </c>
      <c r="J114" s="123">
        <v>5.8800001144409197</v>
      </c>
      <c r="K114" s="123">
        <v>0.20000000298023199</v>
      </c>
      <c r="L114" s="123">
        <v>2.5799999237060498</v>
      </c>
      <c r="M114" s="123">
        <v>7.1799998283386204</v>
      </c>
      <c r="N114" s="123">
        <v>6.0199999809265101</v>
      </c>
      <c r="O114" s="123">
        <v>1.0199999809265099</v>
      </c>
      <c r="P114" s="123">
        <v>0.230000004172325</v>
      </c>
      <c r="Q114" s="122">
        <f t="shared" si="11"/>
        <v>100.05000022053716</v>
      </c>
      <c r="R114" s="26"/>
      <c r="S114" s="26">
        <f t="shared" si="16"/>
        <v>56.171914681718604</v>
      </c>
      <c r="T114" s="26">
        <f t="shared" si="16"/>
        <v>0.33983008778293594</v>
      </c>
      <c r="U114" s="26">
        <f t="shared" si="16"/>
        <v>20.389804671227587</v>
      </c>
      <c r="V114" s="26">
        <f t="shared" si="16"/>
        <v>5.877061570694468</v>
      </c>
      <c r="W114" s="26">
        <f t="shared" si="16"/>
        <v>0.19990005251312154</v>
      </c>
      <c r="X114" s="26">
        <f t="shared" si="15"/>
        <v>2.5787105627376659</v>
      </c>
      <c r="Y114" s="26">
        <f t="shared" si="15"/>
        <v>7.1764116067086121</v>
      </c>
      <c r="Z114" s="26">
        <f t="shared" si="15"/>
        <v>6.0169914719208473</v>
      </c>
      <c r="AA114" s="26">
        <f t="shared" si="15"/>
        <v>1.0194902335613745</v>
      </c>
      <c r="AB114" s="26">
        <f t="shared" si="15"/>
        <v>0.22988506113477561</v>
      </c>
      <c r="AC114" s="26">
        <f t="shared" si="12"/>
        <v>99.999999999999986</v>
      </c>
      <c r="AD114" s="42">
        <v>0.62717859271196119</v>
      </c>
      <c r="AE114" s="42">
        <v>1.2785484190692817</v>
      </c>
      <c r="AF114" s="42">
        <v>0.43887590521708986</v>
      </c>
      <c r="AG114" s="43"/>
      <c r="AH114" s="16" t="s">
        <v>105</v>
      </c>
      <c r="AI114" s="122">
        <v>42.099998474121101</v>
      </c>
      <c r="AJ114" s="122">
        <v>1.6100000143051101</v>
      </c>
      <c r="AK114" s="122">
        <v>13.699999809265099</v>
      </c>
      <c r="AL114" s="122"/>
      <c r="AM114" s="122">
        <v>11.1000003814697</v>
      </c>
      <c r="AN114" s="122">
        <v>14.300000190734901</v>
      </c>
      <c r="AO114" s="122">
        <v>11.6000003814697</v>
      </c>
      <c r="AP114" s="122">
        <v>0.140000000596046</v>
      </c>
      <c r="AQ114" s="122">
        <v>2.96000003814697</v>
      </c>
      <c r="AR114" s="122">
        <v>0.33000001311302202</v>
      </c>
      <c r="AS114" s="122">
        <v>0</v>
      </c>
      <c r="AT114" s="122">
        <v>0</v>
      </c>
      <c r="AU114" s="122">
        <v>0</v>
      </c>
      <c r="AV114" s="122">
        <f t="shared" si="13"/>
        <v>97.83999930322166</v>
      </c>
      <c r="AW114" s="26"/>
      <c r="AX114" s="42">
        <v>6.0715813298777395</v>
      </c>
      <c r="AY114" s="42">
        <v>1.9284186701222605</v>
      </c>
      <c r="AZ114" s="42">
        <v>0</v>
      </c>
      <c r="BA114" s="42">
        <v>8</v>
      </c>
      <c r="BB114" s="42">
        <v>0.40002255242662788</v>
      </c>
      <c r="BC114" s="42">
        <v>0.17465935668197771</v>
      </c>
      <c r="BD114" s="42">
        <v>0</v>
      </c>
      <c r="BE114" s="42">
        <v>0.69758410568143603</v>
      </c>
      <c r="BF114" s="42">
        <v>3.0737808873837822</v>
      </c>
      <c r="BG114" s="42">
        <v>0.64118700081121571</v>
      </c>
      <c r="BH114" s="42">
        <v>1.2766097014960565E-2</v>
      </c>
      <c r="BI114" s="42">
        <v>5</v>
      </c>
      <c r="BJ114" s="42">
        <v>0</v>
      </c>
      <c r="BK114" s="42">
        <v>0</v>
      </c>
      <c r="BL114" s="42">
        <v>4.333525144161153E-3</v>
      </c>
      <c r="BM114" s="42">
        <v>1.7922544166576175</v>
      </c>
      <c r="BN114" s="42">
        <v>0.20341205819822128</v>
      </c>
      <c r="BO114" s="42">
        <v>2</v>
      </c>
      <c r="BP114" s="42">
        <v>0.62419999727971109</v>
      </c>
      <c r="BQ114" s="42">
        <v>6.0705359568747154E-2</v>
      </c>
      <c r="BR114" s="42">
        <v>0.68490535684845821</v>
      </c>
      <c r="BS114" s="24" t="s">
        <v>622</v>
      </c>
      <c r="BT114" s="24" t="s">
        <v>624</v>
      </c>
      <c r="BU114" s="40">
        <v>0.69659935829639041</v>
      </c>
      <c r="BV114" s="42">
        <v>0.43545821559253306</v>
      </c>
      <c r="BW114" s="40">
        <v>0.34058797390678758</v>
      </c>
      <c r="BX114" s="40" t="str">
        <f t="shared" si="14"/>
        <v>Equilibrium</v>
      </c>
      <c r="BY114" s="40"/>
      <c r="BZ114" s="44">
        <v>994.86149508050789</v>
      </c>
      <c r="CA114" s="44">
        <v>545.97875703730074</v>
      </c>
      <c r="CB114" s="5">
        <v>899.31535318445697</v>
      </c>
      <c r="CC114" s="44">
        <v>478.4473542961274</v>
      </c>
      <c r="CD114" s="44">
        <v>459.21842884819591</v>
      </c>
      <c r="CE114" s="44">
        <v>1128.5012311208816</v>
      </c>
      <c r="CF114" s="44">
        <v>1676.1610036881182</v>
      </c>
      <c r="CG114" s="44">
        <v>650.05387682475418</v>
      </c>
      <c r="CH114" s="40">
        <v>-0.86381895711317158</v>
      </c>
      <c r="CI114" s="44">
        <v>1676.1610036881182</v>
      </c>
      <c r="CJ114" s="24">
        <v>769.15217003464181</v>
      </c>
      <c r="CK114" s="44">
        <v>1287.7381784362876</v>
      </c>
      <c r="CL114" s="44">
        <v>998.87346564511881</v>
      </c>
      <c r="CM114" s="45">
        <v>3.4612806789383992</v>
      </c>
      <c r="CN114" s="45">
        <v>62.803694835535573</v>
      </c>
      <c r="CO114" s="45">
        <v>0.15786775255141872</v>
      </c>
      <c r="CP114" s="45">
        <v>18.908518759983114</v>
      </c>
      <c r="CQ114" s="45">
        <v>4.508413074274535</v>
      </c>
      <c r="CR114" s="45">
        <v>14.92681025807196</v>
      </c>
      <c r="CS114" s="45">
        <v>1.8731417654449993</v>
      </c>
      <c r="CT114" s="45">
        <v>1.0251179351718387</v>
      </c>
      <c r="CU114" s="45">
        <v>11.330737757632695</v>
      </c>
      <c r="CV114" s="45">
        <v>115.53430213866611</v>
      </c>
      <c r="CW114" s="24"/>
      <c r="CX114" s="40">
        <v>58.912272010350392</v>
      </c>
      <c r="CY114" s="40">
        <v>57.74211182964865</v>
      </c>
      <c r="CZ114" s="40">
        <v>47.407525091637339</v>
      </c>
      <c r="DA114" s="40">
        <v>57.526882528951873</v>
      </c>
      <c r="DB114" s="40"/>
      <c r="DC114" s="40">
        <v>1.6228523305816367</v>
      </c>
      <c r="DD114" s="40">
        <v>0.59817957796221755</v>
      </c>
      <c r="DE114" s="40"/>
      <c r="DF114" s="40">
        <v>5.7163488819234098</v>
      </c>
      <c r="DG114" s="40">
        <v>5.4275443923606144</v>
      </c>
      <c r="DH114" s="40"/>
      <c r="DI114" s="40">
        <v>2.6539769053442694</v>
      </c>
      <c r="DJ114" s="40"/>
      <c r="DK114" s="40">
        <v>5.634309981726874</v>
      </c>
      <c r="DL114" s="40">
        <v>6.7043819415027244</v>
      </c>
      <c r="DM114" s="40"/>
      <c r="DN114" s="40">
        <v>1.1106464760906802</v>
      </c>
      <c r="DO114" s="40">
        <v>1.5754191087466305</v>
      </c>
      <c r="DP114" s="40"/>
      <c r="DQ114" s="40">
        <v>19.117214945295114</v>
      </c>
      <c r="DR114" s="40"/>
    </row>
    <row r="115" spans="1:122" ht="10.5" customHeight="1">
      <c r="A115" s="17" t="s">
        <v>103</v>
      </c>
      <c r="B115" s="16" t="s">
        <v>102</v>
      </c>
      <c r="C115" s="17" t="s">
        <v>104</v>
      </c>
      <c r="D115" s="123">
        <v>0.20000000298023199</v>
      </c>
      <c r="E115" s="139">
        <f t="shared" si="18"/>
        <v>200.00000298023198</v>
      </c>
      <c r="F115" s="141">
        <v>965</v>
      </c>
      <c r="G115" s="123">
        <v>55.400001525878899</v>
      </c>
      <c r="H115" s="123">
        <v>0.60000002384185802</v>
      </c>
      <c r="I115" s="123">
        <v>19.899999618530298</v>
      </c>
      <c r="J115" s="123">
        <v>6.8000001907348597</v>
      </c>
      <c r="K115" s="123">
        <v>0.17000000178813901</v>
      </c>
      <c r="L115" s="123">
        <v>3.6400001049041801</v>
      </c>
      <c r="M115" s="123">
        <v>7.6700000762939498</v>
      </c>
      <c r="N115" s="123">
        <v>4.6399998664856001</v>
      </c>
      <c r="O115" s="123">
        <v>1.0199999809265099</v>
      </c>
      <c r="P115" s="123">
        <v>0.25</v>
      </c>
      <c r="Q115" s="122">
        <f t="shared" si="11"/>
        <v>100.09000138938428</v>
      </c>
      <c r="R115" s="26"/>
      <c r="S115" s="26">
        <f t="shared" si="16"/>
        <v>55.35018558982128</v>
      </c>
      <c r="T115" s="26">
        <f t="shared" si="16"/>
        <v>0.59946050106209214</v>
      </c>
      <c r="U115" s="26">
        <f t="shared" si="16"/>
        <v>19.882105447388803</v>
      </c>
      <c r="V115" s="26">
        <f t="shared" si="16"/>
        <v>6.7938855993023086</v>
      </c>
      <c r="W115" s="26">
        <f t="shared" si="16"/>
        <v>0.16984713700500506</v>
      </c>
      <c r="X115" s="26">
        <f t="shared" si="15"/>
        <v>3.6367270000759984</v>
      </c>
      <c r="Y115" s="26">
        <f t="shared" si="15"/>
        <v>7.6631031769647304</v>
      </c>
      <c r="Z115" s="26">
        <f t="shared" si="15"/>
        <v>4.6358275572745935</v>
      </c>
      <c r="AA115" s="26">
        <f t="shared" si="15"/>
        <v>1.0190827922545047</v>
      </c>
      <c r="AB115" s="26">
        <f t="shared" si="15"/>
        <v>0.24977519885069702</v>
      </c>
      <c r="AC115" s="26">
        <f t="shared" si="12"/>
        <v>100.00000000000001</v>
      </c>
      <c r="AD115" s="42">
        <v>0.60113339398328602</v>
      </c>
      <c r="AE115" s="42">
        <v>1.0480139580525922</v>
      </c>
      <c r="AF115" s="42">
        <v>0.48827792216361471</v>
      </c>
      <c r="AG115" s="43"/>
      <c r="AH115" s="16" t="s">
        <v>102</v>
      </c>
      <c r="AI115" s="122">
        <v>41.299999237060597</v>
      </c>
      <c r="AJ115" s="122">
        <v>1.75</v>
      </c>
      <c r="AK115" s="122">
        <v>13.699999809265099</v>
      </c>
      <c r="AL115" s="122"/>
      <c r="AM115" s="122">
        <v>10.699999809265099</v>
      </c>
      <c r="AN115" s="122">
        <v>15.3999996185303</v>
      </c>
      <c r="AO115" s="122">
        <v>11.800000190734901</v>
      </c>
      <c r="AP115" s="122">
        <v>0.140000000596046</v>
      </c>
      <c r="AQ115" s="122">
        <v>2.7000000476837198</v>
      </c>
      <c r="AR115" s="122">
        <v>0.36000001430511502</v>
      </c>
      <c r="AS115" s="122">
        <v>0</v>
      </c>
      <c r="AT115" s="122">
        <v>0</v>
      </c>
      <c r="AU115" s="122">
        <v>0</v>
      </c>
      <c r="AV115" s="122">
        <f t="shared" si="13"/>
        <v>97.849998727440877</v>
      </c>
      <c r="AW115" s="26"/>
      <c r="AX115" s="42">
        <v>5.9370553791489149</v>
      </c>
      <c r="AY115" s="42">
        <v>2.0629446208510851</v>
      </c>
      <c r="AZ115" s="42">
        <v>0</v>
      </c>
      <c r="BA115" s="42">
        <v>8</v>
      </c>
      <c r="BB115" s="42">
        <v>0.25800973115994541</v>
      </c>
      <c r="BC115" s="42">
        <v>0.18923669064379681</v>
      </c>
      <c r="BD115" s="42">
        <v>0</v>
      </c>
      <c r="BE115" s="42">
        <v>0.87287450638353903</v>
      </c>
      <c r="BF115" s="42">
        <v>3.2995817450874041</v>
      </c>
      <c r="BG115" s="42">
        <v>0.38029732672531491</v>
      </c>
      <c r="BH115" s="42">
        <v>0</v>
      </c>
      <c r="BI115" s="42">
        <v>5</v>
      </c>
      <c r="BJ115" s="42">
        <v>0</v>
      </c>
      <c r="BK115" s="42">
        <v>3.3205641211647929E-2</v>
      </c>
      <c r="BL115" s="42">
        <v>1.7044640029398254E-2</v>
      </c>
      <c r="BM115" s="42">
        <v>1.8172931502662291</v>
      </c>
      <c r="BN115" s="42">
        <v>0.1324565684927248</v>
      </c>
      <c r="BO115" s="42">
        <v>2</v>
      </c>
      <c r="BP115" s="42">
        <v>0.62003247865184874</v>
      </c>
      <c r="BQ115" s="42">
        <v>6.6011091860882332E-2</v>
      </c>
      <c r="BR115" s="42">
        <v>0.68604357051273102</v>
      </c>
      <c r="BS115" s="24" t="s">
        <v>622</v>
      </c>
      <c r="BT115" s="24" t="s">
        <v>624</v>
      </c>
      <c r="BU115" s="40">
        <v>0.7194965300004158</v>
      </c>
      <c r="BV115" s="42">
        <v>0.38978273446495698</v>
      </c>
      <c r="BW115" s="40">
        <v>0.37192513655948523</v>
      </c>
      <c r="BX115" s="40" t="str">
        <f t="shared" si="14"/>
        <v>Equilibrium</v>
      </c>
      <c r="BY115" s="40"/>
      <c r="BZ115" s="44">
        <v>1013.5706377945628</v>
      </c>
      <c r="CA115" s="44">
        <v>533.82433600928869</v>
      </c>
      <c r="CB115" s="5">
        <v>819.90879415213055</v>
      </c>
      <c r="CC115" s="44">
        <v>498.91937860245133</v>
      </c>
      <c r="CD115" s="44">
        <v>489.86065675158795</v>
      </c>
      <c r="CE115" s="44">
        <v>888.39435936510961</v>
      </c>
      <c r="CF115" s="44">
        <v>1055.1274175549229</v>
      </c>
      <c r="CG115" s="44">
        <v>389.47498076265828</v>
      </c>
      <c r="CH115" s="40">
        <v>-0.28688388889160826</v>
      </c>
      <c r="CI115" s="44">
        <v>888.39435936510961</v>
      </c>
      <c r="CJ115" s="24">
        <v>715.8998121940997</v>
      </c>
      <c r="CK115" s="44">
        <v>854.15157675862008</v>
      </c>
      <c r="CL115" s="44">
        <v>1004.0818668882172</v>
      </c>
      <c r="CM115" s="45">
        <v>3.400306079132259</v>
      </c>
      <c r="CN115" s="45">
        <v>60.547211562127195</v>
      </c>
      <c r="CO115" s="45">
        <v>0.39348024584207458</v>
      </c>
      <c r="CP115" s="45">
        <v>19.324506373154307</v>
      </c>
      <c r="CQ115" s="45">
        <v>5.9609115899775746</v>
      </c>
      <c r="CR115" s="45">
        <v>1.7427941512695893</v>
      </c>
      <c r="CS115" s="45">
        <v>4.1756811292290816</v>
      </c>
      <c r="CT115" s="45">
        <v>1.1267670410466069</v>
      </c>
      <c r="CU115" s="45">
        <v>9.043777085193744</v>
      </c>
      <c r="CV115" s="45">
        <v>102.31512917784016</v>
      </c>
      <c r="CW115" s="24"/>
      <c r="CX115" s="40">
        <v>55.88002898846328</v>
      </c>
      <c r="CY115" s="40">
        <v>54.847713425463631</v>
      </c>
      <c r="CZ115" s="40">
        <v>42.080511084653516</v>
      </c>
      <c r="DA115" s="40">
        <v>52.157698568018475</v>
      </c>
      <c r="DB115" s="40"/>
      <c r="DC115" s="40">
        <v>2.3402158957116472</v>
      </c>
      <c r="DD115" s="40">
        <v>0.81873852878932396</v>
      </c>
      <c r="DE115" s="40"/>
      <c r="DF115" s="40">
        <v>7.7368519125396622</v>
      </c>
      <c r="DG115" s="40">
        <v>7.5573135511559828</v>
      </c>
      <c r="DH115" s="40"/>
      <c r="DI115" s="40">
        <v>4.3301339974291428</v>
      </c>
      <c r="DJ115" s="40"/>
      <c r="DK115" s="40">
        <v>7.4454972569699081</v>
      </c>
      <c r="DL115" s="40">
        <v>7.5850255901685726</v>
      </c>
      <c r="DM115" s="40"/>
      <c r="DN115" s="40">
        <v>0.77696860640732623</v>
      </c>
      <c r="DO115" s="40">
        <v>1.4314872604598592</v>
      </c>
      <c r="DP115" s="40"/>
      <c r="DQ115" s="40">
        <v>19.212523147731979</v>
      </c>
      <c r="DR115" s="40"/>
    </row>
    <row r="116" spans="1:122" ht="10.5" customHeight="1">
      <c r="A116" s="14" t="s">
        <v>0</v>
      </c>
      <c r="B116" s="12">
        <v>1</v>
      </c>
      <c r="C116" s="13" t="s">
        <v>3</v>
      </c>
      <c r="D116" s="121">
        <v>1.4</v>
      </c>
      <c r="E116" s="139">
        <f t="shared" si="18"/>
        <v>1400</v>
      </c>
      <c r="F116" s="140">
        <v>1015</v>
      </c>
      <c r="G116" s="121">
        <v>46.26</v>
      </c>
      <c r="H116" s="121">
        <v>2.48</v>
      </c>
      <c r="I116" s="121">
        <v>15.96</v>
      </c>
      <c r="J116" s="121">
        <v>9.3699999999999992</v>
      </c>
      <c r="K116" s="121"/>
      <c r="L116" s="121">
        <v>4.3899999999999997</v>
      </c>
      <c r="M116" s="121">
        <v>6.37</v>
      </c>
      <c r="N116" s="121">
        <v>1.37</v>
      </c>
      <c r="O116" s="121">
        <v>1.93</v>
      </c>
      <c r="P116" s="121"/>
      <c r="Q116" s="122">
        <f t="shared" si="11"/>
        <v>88.13000000000001</v>
      </c>
      <c r="R116" s="26"/>
      <c r="S116" s="26">
        <f t="shared" si="16"/>
        <v>52.490638829002599</v>
      </c>
      <c r="T116" s="26">
        <f t="shared" si="16"/>
        <v>2.8140247361851807</v>
      </c>
      <c r="U116" s="26">
        <f t="shared" si="16"/>
        <v>18.109610802223987</v>
      </c>
      <c r="V116" s="26">
        <f t="shared" si="16"/>
        <v>10.63202087824804</v>
      </c>
      <c r="W116" s="26">
        <f t="shared" si="16"/>
        <v>0</v>
      </c>
      <c r="X116" s="26">
        <f t="shared" si="15"/>
        <v>4.9812776580052187</v>
      </c>
      <c r="Y116" s="26">
        <f t="shared" si="15"/>
        <v>7.2279586973788712</v>
      </c>
      <c r="Z116" s="26">
        <f t="shared" si="15"/>
        <v>1.554521729263588</v>
      </c>
      <c r="AA116" s="26">
        <f t="shared" si="15"/>
        <v>2.1899466696924992</v>
      </c>
      <c r="AB116" s="26">
        <f t="shared" si="15"/>
        <v>0</v>
      </c>
      <c r="AC116" s="26">
        <f t="shared" si="12"/>
        <v>99.999999999999986</v>
      </c>
      <c r="AD116" s="42">
        <v>0.5509158338333191</v>
      </c>
      <c r="AE116" s="42">
        <v>1.1973871932216358</v>
      </c>
      <c r="AF116" s="42">
        <v>0.45508593254968371</v>
      </c>
      <c r="AG116" s="43"/>
      <c r="AH116" s="12">
        <v>1</v>
      </c>
      <c r="AI116" s="122">
        <v>40.72</v>
      </c>
      <c r="AJ116" s="122">
        <v>4.0599999999999996</v>
      </c>
      <c r="AK116" s="122">
        <v>15.02</v>
      </c>
      <c r="AL116" s="122">
        <v>0.01</v>
      </c>
      <c r="AM116" s="122">
        <v>8.6199999999999992</v>
      </c>
      <c r="AN116" s="122">
        <v>14.48</v>
      </c>
      <c r="AO116" s="122">
        <v>10.51</v>
      </c>
      <c r="AP116" s="122">
        <v>0.12</v>
      </c>
      <c r="AQ116" s="122">
        <v>2.59</v>
      </c>
      <c r="AR116" s="122">
        <v>1.33</v>
      </c>
      <c r="AS116" s="122">
        <v>0</v>
      </c>
      <c r="AT116" s="124">
        <v>0</v>
      </c>
      <c r="AU116" s="124">
        <v>0</v>
      </c>
      <c r="AV116" s="124">
        <f t="shared" si="13"/>
        <v>97.460000000000008</v>
      </c>
      <c r="AW116" s="29"/>
      <c r="AX116" s="42">
        <v>5.8753906363965065</v>
      </c>
      <c r="AY116" s="42">
        <v>2.1246093636034935</v>
      </c>
      <c r="AZ116" s="42">
        <v>0</v>
      </c>
      <c r="BA116" s="42">
        <v>8</v>
      </c>
      <c r="BB116" s="42">
        <v>0.42940827147122462</v>
      </c>
      <c r="BC116" s="42">
        <v>0.4406575856152084</v>
      </c>
      <c r="BD116" s="42">
        <v>1.1407064103286125E-3</v>
      </c>
      <c r="BE116" s="42">
        <v>0.51420032466371168</v>
      </c>
      <c r="BF116" s="42">
        <v>3.1139717273488556</v>
      </c>
      <c r="BG116" s="42">
        <v>0.50062138449067106</v>
      </c>
      <c r="BH116" s="42">
        <v>0</v>
      </c>
      <c r="BI116" s="42">
        <v>5</v>
      </c>
      <c r="BJ116" s="42">
        <v>0</v>
      </c>
      <c r="BK116" s="42">
        <v>2.5337560177737695E-2</v>
      </c>
      <c r="BL116" s="42">
        <v>1.4663882207993728E-2</v>
      </c>
      <c r="BM116" s="42">
        <v>1.6246267977749995</v>
      </c>
      <c r="BN116" s="42">
        <v>0.33537175983926915</v>
      </c>
      <c r="BO116" s="42">
        <v>2</v>
      </c>
      <c r="BP116" s="42">
        <v>0.38913776003381795</v>
      </c>
      <c r="BQ116" s="42">
        <v>0.24477888963325628</v>
      </c>
      <c r="BR116" s="42">
        <v>0.63391664966707428</v>
      </c>
      <c r="BS116" s="24" t="s">
        <v>622</v>
      </c>
      <c r="BT116" s="24" t="s">
        <v>624</v>
      </c>
      <c r="BU116" s="40">
        <v>0.74960845718077351</v>
      </c>
      <c r="BV116" s="42">
        <v>0.33396291420584157</v>
      </c>
      <c r="BW116" s="40">
        <v>0.27890970948778571</v>
      </c>
      <c r="BX116" s="40" t="str">
        <f t="shared" si="14"/>
        <v>Equilibrium</v>
      </c>
      <c r="BY116" s="40"/>
      <c r="BZ116" s="44">
        <v>1035.7503184546322</v>
      </c>
      <c r="CA116" s="44">
        <v>747.54582590047369</v>
      </c>
      <c r="CB116" s="5">
        <v>1574.5511162512259</v>
      </c>
      <c r="CC116" s="44">
        <v>858.99226062361652</v>
      </c>
      <c r="CD116" s="44">
        <v>667.32927167581886</v>
      </c>
      <c r="CE116" s="44">
        <v>1360.9863504171462</v>
      </c>
      <c r="CF116" s="44">
        <v>1263.3447768401077</v>
      </c>
      <c r="CG116" s="44">
        <v>501.99408979352972</v>
      </c>
      <c r="CH116" s="40">
        <v>0.19764765729045031</v>
      </c>
      <c r="CI116" s="44">
        <v>1263.3447768401077</v>
      </c>
      <c r="CJ116" s="24">
        <v>1485.5172105385016</v>
      </c>
      <c r="CK116" s="44">
        <v>1418.9479465456668</v>
      </c>
      <c r="CL116" s="44">
        <v>1084.8580786381199</v>
      </c>
      <c r="CM116" s="45">
        <v>3.6067346686961206</v>
      </c>
      <c r="CN116" s="45">
        <v>53.080402394144627</v>
      </c>
      <c r="CO116" s="45">
        <v>1.793198764614216</v>
      </c>
      <c r="CP116" s="45">
        <v>20.01879041397007</v>
      </c>
      <c r="CQ116" s="45">
        <v>6.2737669061133694</v>
      </c>
      <c r="CR116" s="45">
        <v>97.455042853277035</v>
      </c>
      <c r="CS116" s="45">
        <v>6.9262364069989903</v>
      </c>
      <c r="CT116" s="45">
        <v>3.0248441082507602</v>
      </c>
      <c r="CU116" s="45">
        <v>5.7825665476915882</v>
      </c>
      <c r="CV116" s="45">
        <v>194.35484839506066</v>
      </c>
      <c r="CW116" s="24"/>
      <c r="CX116" s="40">
        <v>48.303598846968306</v>
      </c>
      <c r="CY116" s="40">
        <v>48.47543151246721</v>
      </c>
      <c r="CZ116" s="40">
        <v>41.697708705284299</v>
      </c>
      <c r="DA116" s="40">
        <v>51.736923430245582</v>
      </c>
      <c r="DB116" s="40"/>
      <c r="DC116" s="40">
        <v>8.8303828118394279</v>
      </c>
      <c r="DD116" s="40">
        <v>3.2838033087919509</v>
      </c>
      <c r="DE116" s="40"/>
      <c r="DF116" s="40">
        <v>10.757530335885273</v>
      </c>
      <c r="DG116" s="40">
        <v>10.387789438863813</v>
      </c>
      <c r="DH116" s="40"/>
      <c r="DI116" s="40">
        <v>4.8255253957308462</v>
      </c>
      <c r="DJ116" s="40"/>
      <c r="DK116" s="40">
        <v>8.3779264091490209</v>
      </c>
      <c r="DL116" s="40">
        <v>9.0163431190035919</v>
      </c>
      <c r="DM116" s="40"/>
      <c r="DN116" s="40">
        <v>2.1009475060423743</v>
      </c>
      <c r="DO116" s="40">
        <v>1.7182165494089019</v>
      </c>
      <c r="DP116" s="40"/>
      <c r="DQ116" s="40">
        <v>18.434893029910132</v>
      </c>
      <c r="DR116" s="40"/>
    </row>
    <row r="117" spans="1:122" ht="10.5" customHeight="1">
      <c r="A117" s="14" t="s">
        <v>0</v>
      </c>
      <c r="B117" s="12">
        <v>2</v>
      </c>
      <c r="C117" s="13" t="s">
        <v>1</v>
      </c>
      <c r="D117" s="121">
        <v>1.4</v>
      </c>
      <c r="E117" s="139">
        <f t="shared" si="18"/>
        <v>1400</v>
      </c>
      <c r="F117" s="140">
        <v>1015</v>
      </c>
      <c r="G117" s="121">
        <v>52.25</v>
      </c>
      <c r="H117" s="121">
        <v>1.71</v>
      </c>
      <c r="I117" s="121">
        <v>18.91</v>
      </c>
      <c r="J117" s="121">
        <v>9.8000000000000007</v>
      </c>
      <c r="K117" s="121"/>
      <c r="L117" s="121">
        <v>1.98</v>
      </c>
      <c r="M117" s="121">
        <v>4.5999999999999996</v>
      </c>
      <c r="N117" s="121">
        <v>3.81</v>
      </c>
      <c r="O117" s="121">
        <v>3.48</v>
      </c>
      <c r="P117" s="121"/>
      <c r="Q117" s="122">
        <f t="shared" si="11"/>
        <v>96.54</v>
      </c>
      <c r="R117" s="26"/>
      <c r="S117" s="26">
        <f t="shared" si="16"/>
        <v>54.122643463849172</v>
      </c>
      <c r="T117" s="26">
        <f t="shared" si="16"/>
        <v>1.7712865133623368</v>
      </c>
      <c r="U117" s="26">
        <f t="shared" si="16"/>
        <v>19.587735653615081</v>
      </c>
      <c r="V117" s="26">
        <f t="shared" si="16"/>
        <v>10.15123264967889</v>
      </c>
      <c r="W117" s="26">
        <f t="shared" si="16"/>
        <v>0</v>
      </c>
      <c r="X117" s="26">
        <f t="shared" si="15"/>
        <v>2.0509633312616531</v>
      </c>
      <c r="Y117" s="26">
        <f t="shared" si="15"/>
        <v>4.7648643049513151</v>
      </c>
      <c r="Z117" s="26">
        <f t="shared" si="15"/>
        <v>3.9465506525792415</v>
      </c>
      <c r="AA117" s="26">
        <f t="shared" si="15"/>
        <v>3.6047234307022995</v>
      </c>
      <c r="AB117" s="26">
        <f t="shared" si="15"/>
        <v>0</v>
      </c>
      <c r="AC117" s="26">
        <f t="shared" si="12"/>
        <v>99.999999999999986</v>
      </c>
      <c r="AD117" s="42">
        <v>0.61774818813823917</v>
      </c>
      <c r="AE117" s="42">
        <v>2.7766454204144551</v>
      </c>
      <c r="AF117" s="42">
        <v>0.26478524952185173</v>
      </c>
      <c r="AG117" s="43"/>
      <c r="AH117" s="12">
        <v>2</v>
      </c>
      <c r="AI117" s="122">
        <v>38.06</v>
      </c>
      <c r="AJ117" s="122">
        <v>4.9800000000000004</v>
      </c>
      <c r="AK117" s="122">
        <v>15.53</v>
      </c>
      <c r="AL117" s="122">
        <v>0.01</v>
      </c>
      <c r="AM117" s="122">
        <v>15.29</v>
      </c>
      <c r="AN117" s="122">
        <v>9.1300000000000008</v>
      </c>
      <c r="AO117" s="122">
        <v>9.7100000000000009</v>
      </c>
      <c r="AP117" s="122"/>
      <c r="AQ117" s="122">
        <v>2.46</v>
      </c>
      <c r="AR117" s="122">
        <v>1.55</v>
      </c>
      <c r="AS117" s="122">
        <v>0</v>
      </c>
      <c r="AT117" s="124">
        <v>0</v>
      </c>
      <c r="AU117" s="124">
        <v>0</v>
      </c>
      <c r="AV117" s="124">
        <f t="shared" si="13"/>
        <v>96.72</v>
      </c>
      <c r="AW117" s="29"/>
      <c r="AX117" s="42">
        <v>5.7011315762204244</v>
      </c>
      <c r="AY117" s="42">
        <v>2.2988684237795756</v>
      </c>
      <c r="AZ117" s="42">
        <v>0</v>
      </c>
      <c r="BA117" s="42">
        <v>8</v>
      </c>
      <c r="BB117" s="42">
        <v>0.44263452598832931</v>
      </c>
      <c r="BC117" s="42">
        <v>0.56113565185657022</v>
      </c>
      <c r="BD117" s="42">
        <v>1.1842330705487721E-3</v>
      </c>
      <c r="BE117" s="42">
        <v>0.688292561073645</v>
      </c>
      <c r="BF117" s="42">
        <v>2.0383566925147889</v>
      </c>
      <c r="BG117" s="42">
        <v>1.2271245640408477</v>
      </c>
      <c r="BH117" s="42">
        <v>0</v>
      </c>
      <c r="BI117" s="42">
        <v>4.9587282285447296</v>
      </c>
      <c r="BJ117" s="42">
        <v>0</v>
      </c>
      <c r="BK117" s="42">
        <v>0</v>
      </c>
      <c r="BL117" s="42">
        <v>0</v>
      </c>
      <c r="BM117" s="42">
        <v>1.5582367015452872</v>
      </c>
      <c r="BN117" s="42">
        <v>0.44176329845471285</v>
      </c>
      <c r="BO117" s="42">
        <v>2</v>
      </c>
      <c r="BP117" s="42">
        <v>0.27263883389021282</v>
      </c>
      <c r="BQ117" s="42">
        <v>0.2961538074089653</v>
      </c>
      <c r="BR117" s="42">
        <v>0.56879264129917817</v>
      </c>
      <c r="BS117" s="24" t="s">
        <v>622</v>
      </c>
      <c r="BT117" s="24" t="s">
        <v>681</v>
      </c>
      <c r="BU117" s="40">
        <v>0.51554711689021349</v>
      </c>
      <c r="BV117" s="42">
        <v>0.93949883526735456</v>
      </c>
      <c r="BW117" s="40">
        <v>0.3383575116793705</v>
      </c>
      <c r="BX117" s="40" t="str">
        <f t="shared" si="14"/>
        <v>Equilibrium</v>
      </c>
      <c r="BY117" s="40"/>
      <c r="BZ117" s="44">
        <v>1026.9607962324726</v>
      </c>
      <c r="CA117" s="44">
        <v>1002.526250212312</v>
      </c>
      <c r="CB117" s="5">
        <v>1257.9989058409742</v>
      </c>
      <c r="CC117" s="44">
        <v>889.41835137471423</v>
      </c>
      <c r="CD117" s="44">
        <v>661.95952636013089</v>
      </c>
      <c r="CE117" s="44">
        <v>1190.2078027219095</v>
      </c>
      <c r="CF117" s="44">
        <v>983.85512422869181</v>
      </c>
      <c r="CG117" s="44">
        <v>300.78945134719527</v>
      </c>
      <c r="CH117" s="40">
        <v>0.21792052468361794</v>
      </c>
      <c r="CI117" s="44">
        <v>1190.2078027219095</v>
      </c>
      <c r="CJ117" s="24">
        <v>1160.7679164348083</v>
      </c>
      <c r="CK117" s="44">
        <v>1224.1033542814419</v>
      </c>
      <c r="CL117" s="44">
        <v>1030.3540480066576</v>
      </c>
      <c r="CM117" s="45">
        <v>-0.11017866737323789</v>
      </c>
      <c r="CN117" s="45">
        <v>50.569318714244091</v>
      </c>
      <c r="CO117" s="45">
        <v>2.6030584476436176</v>
      </c>
      <c r="CP117" s="45">
        <v>20.19791713194282</v>
      </c>
      <c r="CQ117" s="45">
        <v>8.8874358084525351</v>
      </c>
      <c r="CR117" s="45">
        <v>7.180660591906423</v>
      </c>
      <c r="CS117" s="45">
        <v>8.7180311706490929</v>
      </c>
      <c r="CT117" s="45">
        <v>3.8656443608252933</v>
      </c>
      <c r="CU117" s="45">
        <v>5.8247150083212595</v>
      </c>
      <c r="CV117" s="45">
        <v>107.84678123398514</v>
      </c>
      <c r="CW117" s="24"/>
      <c r="CX117" s="40">
        <v>52.000744084880587</v>
      </c>
      <c r="CY117" s="40">
        <v>52.484831347838337</v>
      </c>
      <c r="CZ117" s="40">
        <v>44.494774788187385</v>
      </c>
      <c r="DA117" s="40">
        <v>54.390444252533456</v>
      </c>
      <c r="DB117" s="40"/>
      <c r="DC117" s="40">
        <v>6.1993966000100675</v>
      </c>
      <c r="DD117" s="40">
        <v>2.2872399709132267</v>
      </c>
      <c r="DE117" s="40"/>
      <c r="DF117" s="40">
        <v>11.101273438635367</v>
      </c>
      <c r="DG117" s="40">
        <v>11.047743152369083</v>
      </c>
      <c r="DH117" s="40"/>
      <c r="DI117" s="40">
        <v>1.9952827983081989</v>
      </c>
      <c r="DJ117" s="40"/>
      <c r="DK117" s="40">
        <v>6.3028636455987161</v>
      </c>
      <c r="DL117" s="40">
        <v>5.4329340402412143</v>
      </c>
      <c r="DM117" s="40"/>
      <c r="DN117" s="40">
        <v>3.2917855759407342</v>
      </c>
      <c r="DO117" s="40">
        <v>2.9154548049290976</v>
      </c>
      <c r="DP117" s="40"/>
      <c r="DQ117" s="40">
        <v>18.12196912946116</v>
      </c>
      <c r="DR117" s="40"/>
    </row>
    <row r="118" spans="1:122" ht="10.5" customHeight="1">
      <c r="A118" s="14" t="s">
        <v>0</v>
      </c>
      <c r="B118" s="12">
        <v>3</v>
      </c>
      <c r="C118" s="13" t="s">
        <v>3</v>
      </c>
      <c r="D118" s="121">
        <v>1.4</v>
      </c>
      <c r="E118" s="139">
        <f t="shared" si="18"/>
        <v>1400</v>
      </c>
      <c r="F118" s="140">
        <v>1015</v>
      </c>
      <c r="G118" s="121">
        <v>44.93</v>
      </c>
      <c r="H118" s="121">
        <v>2.77</v>
      </c>
      <c r="I118" s="121">
        <v>15.19</v>
      </c>
      <c r="J118" s="121">
        <v>10.11</v>
      </c>
      <c r="K118" s="121"/>
      <c r="L118" s="121">
        <v>5.15</v>
      </c>
      <c r="M118" s="121">
        <v>6.61</v>
      </c>
      <c r="N118" s="121">
        <v>1.79</v>
      </c>
      <c r="O118" s="121">
        <v>1.59</v>
      </c>
      <c r="P118" s="121"/>
      <c r="Q118" s="122">
        <f t="shared" si="11"/>
        <v>88.140000000000015</v>
      </c>
      <c r="R118" s="26"/>
      <c r="S118" s="26">
        <f t="shared" si="16"/>
        <v>50.975720444746983</v>
      </c>
      <c r="T118" s="26">
        <f t="shared" si="16"/>
        <v>3.1427274790106643</v>
      </c>
      <c r="U118" s="26">
        <f t="shared" si="16"/>
        <v>17.233945995007936</v>
      </c>
      <c r="V118" s="26">
        <f t="shared" si="16"/>
        <v>11.470388019060582</v>
      </c>
      <c r="W118" s="26">
        <f t="shared" si="16"/>
        <v>0</v>
      </c>
      <c r="X118" s="26">
        <f t="shared" si="15"/>
        <v>5.8429770819151345</v>
      </c>
      <c r="Y118" s="26">
        <f t="shared" si="15"/>
        <v>7.4994327206716571</v>
      </c>
      <c r="Z118" s="26">
        <f t="shared" si="15"/>
        <v>2.0308599954617654</v>
      </c>
      <c r="AA118" s="26">
        <f t="shared" si="15"/>
        <v>1.8039482641252551</v>
      </c>
      <c r="AB118" s="26">
        <f t="shared" si="15"/>
        <v>0</v>
      </c>
      <c r="AC118" s="26">
        <f t="shared" si="12"/>
        <v>99.999999999999986</v>
      </c>
      <c r="AD118" s="42">
        <v>0.53859716411877689</v>
      </c>
      <c r="AE118" s="42">
        <v>1.1012944857692188</v>
      </c>
      <c r="AF118" s="42">
        <v>0.47589712283184854</v>
      </c>
      <c r="AG118" s="43"/>
      <c r="AH118" s="12">
        <v>3</v>
      </c>
      <c r="AI118" s="122">
        <v>40.630000000000003</v>
      </c>
      <c r="AJ118" s="122">
        <v>3.98</v>
      </c>
      <c r="AK118" s="122">
        <v>14.69</v>
      </c>
      <c r="AL118" s="122">
        <v>0.02</v>
      </c>
      <c r="AM118" s="122">
        <v>9.02</v>
      </c>
      <c r="AN118" s="122">
        <v>14.11</v>
      </c>
      <c r="AO118" s="122">
        <v>10.08</v>
      </c>
      <c r="AP118" s="122">
        <v>0.13</v>
      </c>
      <c r="AQ118" s="122">
        <v>2.85</v>
      </c>
      <c r="AR118" s="122">
        <v>1.1399999999999999</v>
      </c>
      <c r="AS118" s="122">
        <v>0</v>
      </c>
      <c r="AT118" s="124">
        <v>0</v>
      </c>
      <c r="AU118" s="124">
        <v>0</v>
      </c>
      <c r="AV118" s="124">
        <f t="shared" si="13"/>
        <v>96.649999999999991</v>
      </c>
      <c r="AW118" s="29"/>
      <c r="AX118" s="42">
        <v>5.9116784899390371</v>
      </c>
      <c r="AY118" s="42">
        <v>2.0883215100609629</v>
      </c>
      <c r="AZ118" s="42">
        <v>0</v>
      </c>
      <c r="BA118" s="42">
        <v>8</v>
      </c>
      <c r="BB118" s="42">
        <v>0.4305775345145979</v>
      </c>
      <c r="BC118" s="42">
        <v>0.43560544124068656</v>
      </c>
      <c r="BD118" s="42">
        <v>2.3005881828309675E-3</v>
      </c>
      <c r="BE118" s="42">
        <v>0.54224120347404181</v>
      </c>
      <c r="BF118" s="42">
        <v>3.0599062729401112</v>
      </c>
      <c r="BG118" s="42">
        <v>0.52936895964773178</v>
      </c>
      <c r="BH118" s="42">
        <v>0</v>
      </c>
      <c r="BI118" s="42">
        <v>5</v>
      </c>
      <c r="BJ118" s="42">
        <v>0</v>
      </c>
      <c r="BK118" s="42">
        <v>2.5964624299745775E-2</v>
      </c>
      <c r="BL118" s="42">
        <v>1.6019393758141477E-2</v>
      </c>
      <c r="BM118" s="42">
        <v>1.5712541418141344</v>
      </c>
      <c r="BN118" s="42">
        <v>0.38676184012797843</v>
      </c>
      <c r="BO118" s="42">
        <v>2</v>
      </c>
      <c r="BP118" s="42">
        <v>0.41717919961061412</v>
      </c>
      <c r="BQ118" s="42">
        <v>0.21157394192548559</v>
      </c>
      <c r="BR118" s="42">
        <v>0.62875314153609974</v>
      </c>
      <c r="BS118" s="24" t="s">
        <v>622</v>
      </c>
      <c r="BT118" s="24" t="s">
        <v>624</v>
      </c>
      <c r="BU118" s="40">
        <v>0.73600005111603584</v>
      </c>
      <c r="BV118" s="42">
        <v>0.35862376191754292</v>
      </c>
      <c r="BW118" s="40">
        <v>0.32563838877941509</v>
      </c>
      <c r="BX118" s="40" t="str">
        <f t="shared" si="14"/>
        <v>Equilibrium</v>
      </c>
      <c r="BY118" s="40"/>
      <c r="BZ118" s="44">
        <v>1024.1885055424955</v>
      </c>
      <c r="CA118" s="44">
        <v>710.45442579807923</v>
      </c>
      <c r="CB118" s="5">
        <v>1840.4539178833265</v>
      </c>
      <c r="CC118" s="44">
        <v>816.84808618681132</v>
      </c>
      <c r="CD118" s="44">
        <v>647.14258372348729</v>
      </c>
      <c r="CE118" s="44">
        <v>1519.3024424142759</v>
      </c>
      <c r="CF118" s="44">
        <v>1455.9924925409975</v>
      </c>
      <c r="CG118" s="44">
        <v>702.45435622746459</v>
      </c>
      <c r="CH118" s="40">
        <v>0.20889489359477756</v>
      </c>
      <c r="CI118" s="44">
        <v>1455.9924925409975</v>
      </c>
      <c r="CJ118" s="24">
        <v>1752.1168232509535</v>
      </c>
      <c r="CK118" s="44">
        <v>1648.2232052121622</v>
      </c>
      <c r="CL118" s="44">
        <v>1104.2092924610863</v>
      </c>
      <c r="CM118" s="45">
        <v>3.4940857674767085</v>
      </c>
      <c r="CN118" s="45">
        <v>53.910690764022803</v>
      </c>
      <c r="CO118" s="45">
        <v>1.2577629479340824</v>
      </c>
      <c r="CP118" s="45">
        <v>19.963774043696603</v>
      </c>
      <c r="CQ118" s="45">
        <v>6.3236677108525745</v>
      </c>
      <c r="CR118" s="45">
        <v>1901.8281662707207</v>
      </c>
      <c r="CS118" s="45">
        <v>5.8487684241288758</v>
      </c>
      <c r="CT118" s="45">
        <v>2.3558907285125126</v>
      </c>
      <c r="CU118" s="45">
        <v>5.7370656261268849</v>
      </c>
      <c r="CV118" s="45">
        <v>1997.225786515995</v>
      </c>
      <c r="CW118" s="24"/>
      <c r="CX118" s="40">
        <v>49.06765564157277</v>
      </c>
      <c r="CY118" s="40">
        <v>49.232655189198908</v>
      </c>
      <c r="CZ118" s="40">
        <v>43.10395354059726</v>
      </c>
      <c r="DA118" s="40">
        <v>53.155259941247635</v>
      </c>
      <c r="DB118" s="40"/>
      <c r="DC118" s="40">
        <v>7.8334615120122031</v>
      </c>
      <c r="DD118" s="40">
        <v>2.8937744827029768</v>
      </c>
      <c r="DE118" s="40"/>
      <c r="DF118" s="40">
        <v>10.837796168306912</v>
      </c>
      <c r="DG118" s="40">
        <v>10.133997969977562</v>
      </c>
      <c r="DH118" s="40"/>
      <c r="DI118" s="40">
        <v>4.1021049835333736</v>
      </c>
      <c r="DJ118" s="40"/>
      <c r="DK118" s="40">
        <v>7.778521417597136</v>
      </c>
      <c r="DL118" s="40">
        <v>8.3425593483128768</v>
      </c>
      <c r="DM118" s="40"/>
      <c r="DN118" s="40">
        <v>2.0474740723515064</v>
      </c>
      <c r="DO118" s="40">
        <v>1.666396691159731</v>
      </c>
      <c r="DP118" s="40"/>
      <c r="DQ118" s="40">
        <v>18.686412800974349</v>
      </c>
      <c r="DR118" s="40"/>
    </row>
    <row r="119" spans="1:122" ht="10.5" customHeight="1">
      <c r="A119" s="14" t="s">
        <v>0</v>
      </c>
      <c r="B119" s="12">
        <v>6</v>
      </c>
      <c r="C119" s="13" t="s">
        <v>6</v>
      </c>
      <c r="D119" s="121">
        <v>1.4</v>
      </c>
      <c r="E119" s="139">
        <f t="shared" si="18"/>
        <v>1400</v>
      </c>
      <c r="F119" s="140">
        <v>1015</v>
      </c>
      <c r="G119" s="121">
        <v>53.02</v>
      </c>
      <c r="H119" s="121">
        <v>1.54</v>
      </c>
      <c r="I119" s="121">
        <v>18.61</v>
      </c>
      <c r="J119" s="121">
        <v>9.1999999999999993</v>
      </c>
      <c r="K119" s="121"/>
      <c r="L119" s="121">
        <v>1.75</v>
      </c>
      <c r="M119" s="121">
        <v>4.37</v>
      </c>
      <c r="N119" s="121">
        <v>3.18</v>
      </c>
      <c r="O119" s="121">
        <v>2.7</v>
      </c>
      <c r="P119" s="121"/>
      <c r="Q119" s="122">
        <f t="shared" si="11"/>
        <v>94.370000000000019</v>
      </c>
      <c r="R119" s="26"/>
      <c r="S119" s="26">
        <f t="shared" si="16"/>
        <v>56.183109038889469</v>
      </c>
      <c r="T119" s="26">
        <f t="shared" si="16"/>
        <v>1.631874536399279</v>
      </c>
      <c r="U119" s="26">
        <f t="shared" si="16"/>
        <v>19.720250079474404</v>
      </c>
      <c r="V119" s="26">
        <f t="shared" si="16"/>
        <v>9.7488608668008876</v>
      </c>
      <c r="W119" s="26">
        <f t="shared" si="16"/>
        <v>0</v>
      </c>
      <c r="X119" s="26">
        <f t="shared" si="15"/>
        <v>1.8544028822719081</v>
      </c>
      <c r="Y119" s="26">
        <f t="shared" si="15"/>
        <v>4.6307089117304221</v>
      </c>
      <c r="Z119" s="26">
        <f t="shared" si="15"/>
        <v>3.3697149517855247</v>
      </c>
      <c r="AA119" s="26">
        <f t="shared" si="15"/>
        <v>2.8610787326480871</v>
      </c>
      <c r="AB119" s="26">
        <f t="shared" si="15"/>
        <v>0</v>
      </c>
      <c r="AC119" s="26">
        <f t="shared" si="12"/>
        <v>99.999999999999972</v>
      </c>
      <c r="AD119" s="42">
        <v>0.62190380884072471</v>
      </c>
      <c r="AE119" s="42">
        <v>2.9492345759924028</v>
      </c>
      <c r="AF119" s="42">
        <v>0.25321362424988647</v>
      </c>
      <c r="AG119" s="43"/>
      <c r="AH119" s="12">
        <v>6</v>
      </c>
      <c r="AI119" s="122">
        <v>39.64</v>
      </c>
      <c r="AJ119" s="122">
        <v>5.19</v>
      </c>
      <c r="AK119" s="122">
        <v>15.44</v>
      </c>
      <c r="AL119" s="122">
        <v>0.01</v>
      </c>
      <c r="AM119" s="122">
        <v>13.8</v>
      </c>
      <c r="AN119" s="122">
        <v>10.36</v>
      </c>
      <c r="AO119" s="122">
        <v>9.91</v>
      </c>
      <c r="AP119" s="122">
        <v>0.01</v>
      </c>
      <c r="AQ119" s="122">
        <v>2.8</v>
      </c>
      <c r="AR119" s="122">
        <v>1.2</v>
      </c>
      <c r="AS119" s="122">
        <v>0</v>
      </c>
      <c r="AT119" s="124">
        <v>0</v>
      </c>
      <c r="AU119" s="124">
        <v>0</v>
      </c>
      <c r="AV119" s="124">
        <f t="shared" si="13"/>
        <v>98.36</v>
      </c>
      <c r="AW119" s="29"/>
      <c r="AX119" s="42">
        <v>5.7692190579866311</v>
      </c>
      <c r="AY119" s="42">
        <v>2.2307809420133689</v>
      </c>
      <c r="AZ119" s="42">
        <v>0</v>
      </c>
      <c r="BA119" s="42">
        <v>8</v>
      </c>
      <c r="BB119" s="42">
        <v>0.41744881489388241</v>
      </c>
      <c r="BC119" s="42">
        <v>0.56819444185408519</v>
      </c>
      <c r="BD119" s="42">
        <v>1.1506103819294922E-3</v>
      </c>
      <c r="BE119" s="42">
        <v>0.74260778354084067</v>
      </c>
      <c r="BF119" s="42">
        <v>2.2472959283012179</v>
      </c>
      <c r="BG119" s="42">
        <v>0.93707035739916233</v>
      </c>
      <c r="BH119" s="42">
        <v>1.2325998868724522E-3</v>
      </c>
      <c r="BI119" s="42">
        <v>4.9150005362579909</v>
      </c>
      <c r="BJ119" s="42">
        <v>0</v>
      </c>
      <c r="BK119" s="42">
        <v>0</v>
      </c>
      <c r="BL119" s="42">
        <v>0</v>
      </c>
      <c r="BM119" s="42">
        <v>1.5451795693822965</v>
      </c>
      <c r="BN119" s="42">
        <v>0.4548204306177035</v>
      </c>
      <c r="BO119" s="42">
        <v>2</v>
      </c>
      <c r="BP119" s="42">
        <v>0.33523355776303487</v>
      </c>
      <c r="BQ119" s="42">
        <v>0.22277064982724215</v>
      </c>
      <c r="BR119" s="42">
        <v>0.55800420759027702</v>
      </c>
      <c r="BS119" s="24" t="s">
        <v>622</v>
      </c>
      <c r="BT119" s="24" t="s">
        <v>681</v>
      </c>
      <c r="BU119" s="40">
        <v>0.57227164953891474</v>
      </c>
      <c r="BV119" s="42">
        <v>0.74727227432239951</v>
      </c>
      <c r="BW119" s="40">
        <v>0.25337837837837845</v>
      </c>
      <c r="BX119" s="40" t="str">
        <f t="shared" si="14"/>
        <v>Equilibrium</v>
      </c>
      <c r="BY119" s="40"/>
      <c r="BZ119" s="44">
        <v>1021.8842374412978</v>
      </c>
      <c r="CA119" s="44">
        <v>887.71056239072334</v>
      </c>
      <c r="CB119" s="5">
        <v>1259.2862466053718</v>
      </c>
      <c r="CC119" s="44">
        <v>828.58349576148487</v>
      </c>
      <c r="CD119" s="44">
        <v>627.74804918945119</v>
      </c>
      <c r="CE119" s="44">
        <v>1275.7607384837534</v>
      </c>
      <c r="CF119" s="44">
        <v>1137.9263980009478</v>
      </c>
      <c r="CG119" s="44">
        <v>447.17724272226849</v>
      </c>
      <c r="CH119" s="40">
        <v>9.637193206196841E-2</v>
      </c>
      <c r="CI119" s="44">
        <v>1275.7607384837534</v>
      </c>
      <c r="CJ119" s="24">
        <v>1158.6363773139826</v>
      </c>
      <c r="CK119" s="44">
        <v>1267.5234925445625</v>
      </c>
      <c r="CL119" s="44">
        <v>1055.9777396584768</v>
      </c>
      <c r="CM119" s="45">
        <v>-6.6000803368472027E-2</v>
      </c>
      <c r="CN119" s="45">
        <v>50.173967597544319</v>
      </c>
      <c r="CO119" s="45">
        <v>2.1820294097918369</v>
      </c>
      <c r="CP119" s="45">
        <v>20.128317560536502</v>
      </c>
      <c r="CQ119" s="45">
        <v>10.970226479179214</v>
      </c>
      <c r="CR119" s="45">
        <v>12.415549897536625</v>
      </c>
      <c r="CS119" s="45">
        <v>8.3286493545945373</v>
      </c>
      <c r="CT119" s="45">
        <v>2.2649348602859796</v>
      </c>
      <c r="CU119" s="45">
        <v>5.3161326363235446</v>
      </c>
      <c r="CV119" s="45">
        <v>111.77980779579255</v>
      </c>
      <c r="CW119" s="24"/>
      <c r="CX119" s="40">
        <v>53.881885682648061</v>
      </c>
      <c r="CY119" s="40">
        <v>53.866900737482901</v>
      </c>
      <c r="CZ119" s="40">
        <v>44.945330504008894</v>
      </c>
      <c r="DA119" s="40">
        <v>54.884045087145253</v>
      </c>
      <c r="DB119" s="40"/>
      <c r="DC119" s="40">
        <v>6.0578812480062849</v>
      </c>
      <c r="DD119" s="40">
        <v>2.1943960010942289</v>
      </c>
      <c r="DE119" s="40"/>
      <c r="DF119" s="40">
        <v>9.8350557195165589</v>
      </c>
      <c r="DG119" s="40">
        <v>10.517410887502221</v>
      </c>
      <c r="DH119" s="40"/>
      <c r="DI119" s="40">
        <v>2.1137843247825927</v>
      </c>
      <c r="DJ119" s="40"/>
      <c r="DK119" s="40">
        <v>6.2580207070981668</v>
      </c>
      <c r="DL119" s="40">
        <v>5.5892516561638432</v>
      </c>
      <c r="DM119" s="40"/>
      <c r="DN119" s="40">
        <v>2.6191879744826463</v>
      </c>
      <c r="DO119" s="40">
        <v>2.7359364410446818</v>
      </c>
      <c r="DP119" s="40"/>
      <c r="DQ119" s="40">
        <v>18.89386863423254</v>
      </c>
      <c r="DR119" s="40"/>
    </row>
    <row r="120" spans="1:122" ht="10.5" customHeight="1">
      <c r="A120" s="14" t="s">
        <v>0</v>
      </c>
      <c r="B120" s="12">
        <v>7</v>
      </c>
      <c r="C120" s="13" t="s">
        <v>3</v>
      </c>
      <c r="D120" s="121">
        <v>1.4</v>
      </c>
      <c r="E120" s="139">
        <f t="shared" si="18"/>
        <v>1400</v>
      </c>
      <c r="F120" s="140">
        <v>950</v>
      </c>
      <c r="G120" s="121">
        <v>51.88</v>
      </c>
      <c r="H120" s="121">
        <v>1.27</v>
      </c>
      <c r="I120" s="121">
        <v>17.09</v>
      </c>
      <c r="J120" s="121">
        <v>11.36</v>
      </c>
      <c r="K120" s="121"/>
      <c r="L120" s="121">
        <v>1.02</v>
      </c>
      <c r="M120" s="121">
        <v>4.33</v>
      </c>
      <c r="N120" s="121">
        <v>2.78</v>
      </c>
      <c r="O120" s="121">
        <v>3.53</v>
      </c>
      <c r="P120" s="121"/>
      <c r="Q120" s="122">
        <f t="shared" si="11"/>
        <v>93.26</v>
      </c>
      <c r="R120" s="26"/>
      <c r="S120" s="26">
        <f t="shared" si="16"/>
        <v>55.629423118164269</v>
      </c>
      <c r="T120" s="26">
        <f t="shared" si="16"/>
        <v>1.3617842590606906</v>
      </c>
      <c r="U120" s="26">
        <f t="shared" si="16"/>
        <v>18.32511258846236</v>
      </c>
      <c r="V120" s="26">
        <f t="shared" si="16"/>
        <v>12.180999356637356</v>
      </c>
      <c r="W120" s="26">
        <f t="shared" si="16"/>
        <v>0</v>
      </c>
      <c r="X120" s="26">
        <f t="shared" si="15"/>
        <v>1.0937164915290585</v>
      </c>
      <c r="Y120" s="26">
        <f t="shared" si="15"/>
        <v>4.6429337336478662</v>
      </c>
      <c r="Z120" s="26">
        <f t="shared" si="15"/>
        <v>2.9809135749517472</v>
      </c>
      <c r="AA120" s="26">
        <f t="shared" si="15"/>
        <v>3.7851168775466433</v>
      </c>
      <c r="AB120" s="26">
        <f t="shared" si="15"/>
        <v>0</v>
      </c>
      <c r="AC120" s="26">
        <f t="shared" si="12"/>
        <v>99.999999999999986</v>
      </c>
      <c r="AD120" s="42">
        <v>0.62694309754843014</v>
      </c>
      <c r="AE120" s="42">
        <v>6.2479521921066672</v>
      </c>
      <c r="AF120" s="42">
        <v>0.13797000497451448</v>
      </c>
      <c r="AG120" s="43"/>
      <c r="AH120" s="12">
        <v>7</v>
      </c>
      <c r="AI120" s="122">
        <v>38.71</v>
      </c>
      <c r="AJ120" s="122">
        <v>3.66</v>
      </c>
      <c r="AK120" s="122">
        <v>15.4</v>
      </c>
      <c r="AL120" s="122"/>
      <c r="AM120" s="122">
        <v>19.72</v>
      </c>
      <c r="AN120" s="122">
        <v>6.35</v>
      </c>
      <c r="AO120" s="122">
        <v>9.9499999999999993</v>
      </c>
      <c r="AP120" s="122">
        <v>0.01</v>
      </c>
      <c r="AQ120" s="122">
        <v>2.5499999999999998</v>
      </c>
      <c r="AR120" s="122">
        <v>1.66</v>
      </c>
      <c r="AS120" s="122">
        <v>0</v>
      </c>
      <c r="AT120" s="124">
        <v>0</v>
      </c>
      <c r="AU120" s="124">
        <v>0</v>
      </c>
      <c r="AV120" s="124">
        <f t="shared" si="13"/>
        <v>98.01</v>
      </c>
      <c r="AW120" s="29"/>
      <c r="AX120" s="42">
        <v>5.8311494171890725</v>
      </c>
      <c r="AY120" s="42">
        <v>2.1688505828109275</v>
      </c>
      <c r="AZ120" s="42">
        <v>0</v>
      </c>
      <c r="BA120" s="42">
        <v>8</v>
      </c>
      <c r="BB120" s="42">
        <v>0.56501212550186253</v>
      </c>
      <c r="BC120" s="42">
        <v>0.41472319300187832</v>
      </c>
      <c r="BD120" s="42">
        <v>0</v>
      </c>
      <c r="BE120" s="42">
        <v>0.71728840765752011</v>
      </c>
      <c r="BF120" s="42">
        <v>1.4256793189470884</v>
      </c>
      <c r="BG120" s="42">
        <v>1.7669971209845423</v>
      </c>
      <c r="BH120" s="42">
        <v>1.2757622244096074E-3</v>
      </c>
      <c r="BI120" s="42">
        <v>4.8909759283173013</v>
      </c>
      <c r="BJ120" s="42">
        <v>0</v>
      </c>
      <c r="BK120" s="42">
        <v>0</v>
      </c>
      <c r="BL120" s="42">
        <v>0</v>
      </c>
      <c r="BM120" s="42">
        <v>1.6057428555388633</v>
      </c>
      <c r="BN120" s="42">
        <v>0.39425714446113669</v>
      </c>
      <c r="BO120" s="42">
        <v>2</v>
      </c>
      <c r="BP120" s="42">
        <v>0.3504517379313663</v>
      </c>
      <c r="BQ120" s="42">
        <v>0.31895721354296153</v>
      </c>
      <c r="BR120" s="42">
        <v>0.66940895147432777</v>
      </c>
      <c r="BS120" s="24" t="s">
        <v>622</v>
      </c>
      <c r="BT120" s="24" t="s">
        <v>683</v>
      </c>
      <c r="BU120" s="40">
        <v>0.36462714487731251</v>
      </c>
      <c r="BV120" s="42">
        <v>1.7421787952327596</v>
      </c>
      <c r="BW120" s="40">
        <v>0.27883996894754354</v>
      </c>
      <c r="BX120" s="40" t="str">
        <f t="shared" si="14"/>
        <v>Equilibrium</v>
      </c>
      <c r="BY120" s="40"/>
      <c r="BZ120" s="44">
        <v>988.68361584412628</v>
      </c>
      <c r="CA120" s="44">
        <v>1012.3474993650103</v>
      </c>
      <c r="CB120" s="5">
        <v>1104.0073948479783</v>
      </c>
      <c r="CC120" s="44">
        <v>685.96214966464197</v>
      </c>
      <c r="CD120" s="44">
        <v>571.11627163565061</v>
      </c>
      <c r="CE120" s="44">
        <v>1256.4533509231733</v>
      </c>
      <c r="CF120" s="44">
        <v>1531.8413107879387</v>
      </c>
      <c r="CG120" s="44">
        <v>570.49120125853131</v>
      </c>
      <c r="CH120" s="40">
        <v>-0.38752812520687246</v>
      </c>
      <c r="CI120" s="44">
        <v>1531.8413107879387</v>
      </c>
      <c r="CJ120" s="24">
        <v>987.77604154514358</v>
      </c>
      <c r="CK120" s="44">
        <v>1317.9243528179586</v>
      </c>
      <c r="CL120" s="44">
        <v>942.58201740621416</v>
      </c>
      <c r="CM120" s="45">
        <v>-0.15646879242918388</v>
      </c>
      <c r="CN120" s="45">
        <v>58.908823002740668</v>
      </c>
      <c r="CO120" s="45">
        <v>0.52719903233008891</v>
      </c>
      <c r="CP120" s="45">
        <v>19.180739491320807</v>
      </c>
      <c r="CQ120" s="45">
        <v>3.7688954252497391</v>
      </c>
      <c r="CR120" s="45">
        <v>22.337250860967231</v>
      </c>
      <c r="CS120" s="45">
        <v>4.7404326367736243</v>
      </c>
      <c r="CT120" s="45">
        <v>5.9472054120989597</v>
      </c>
      <c r="CU120" s="45">
        <v>9.9040890055816071</v>
      </c>
      <c r="CV120" s="45">
        <v>125.31463486706274</v>
      </c>
      <c r="CW120" s="24"/>
      <c r="CX120" s="40">
        <v>60.293690573789419</v>
      </c>
      <c r="CY120" s="40">
        <v>60.637572230895898</v>
      </c>
      <c r="CZ120" s="40">
        <v>52.638353525098509</v>
      </c>
      <c r="DA120" s="40">
        <v>62.552181303855356</v>
      </c>
      <c r="DB120" s="40"/>
      <c r="DC120" s="40">
        <v>1.5983118964067076</v>
      </c>
      <c r="DD120" s="40">
        <v>0.61318741619652617</v>
      </c>
      <c r="DE120" s="40"/>
      <c r="DF120" s="40">
        <v>6.7910938243163947</v>
      </c>
      <c r="DG120" s="40">
        <v>6.3156169987091513</v>
      </c>
      <c r="DH120" s="40"/>
      <c r="DI120" s="40">
        <v>0.74445384098514655</v>
      </c>
      <c r="DJ120" s="40"/>
      <c r="DK120" s="40">
        <v>2.7439744741617318</v>
      </c>
      <c r="DL120" s="40">
        <v>3.6197287131534086</v>
      </c>
      <c r="DM120" s="40"/>
      <c r="DN120" s="40">
        <v>3.66048643549522</v>
      </c>
      <c r="DO120" s="40">
        <v>3.2408091142298732</v>
      </c>
      <c r="DP120" s="40"/>
      <c r="DQ120" s="40">
        <v>18.169450857633073</v>
      </c>
      <c r="DR120" s="40"/>
    </row>
    <row r="121" spans="1:122" ht="10.5" customHeight="1">
      <c r="A121" s="14" t="s">
        <v>0</v>
      </c>
      <c r="B121" s="12">
        <v>9</v>
      </c>
      <c r="C121" s="13" t="s">
        <v>57</v>
      </c>
      <c r="D121" s="121">
        <v>1.4</v>
      </c>
      <c r="E121" s="139">
        <f t="shared" si="18"/>
        <v>1400</v>
      </c>
      <c r="F121" s="140">
        <v>975</v>
      </c>
      <c r="G121" s="121">
        <v>54.6</v>
      </c>
      <c r="H121" s="121">
        <v>1.42</v>
      </c>
      <c r="I121" s="121">
        <v>17.96</v>
      </c>
      <c r="J121" s="121">
        <v>7.69</v>
      </c>
      <c r="K121" s="121"/>
      <c r="L121" s="121">
        <v>1.5</v>
      </c>
      <c r="M121" s="121">
        <v>2.93</v>
      </c>
      <c r="N121" s="121">
        <v>3.89</v>
      </c>
      <c r="O121" s="121">
        <v>3.51</v>
      </c>
      <c r="P121" s="121"/>
      <c r="Q121" s="122">
        <f t="shared" si="11"/>
        <v>93.500000000000014</v>
      </c>
      <c r="R121" s="26"/>
      <c r="S121" s="26">
        <f t="shared" si="16"/>
        <v>58.395721925133678</v>
      </c>
      <c r="T121" s="26">
        <f t="shared" si="16"/>
        <v>1.5187165775401068</v>
      </c>
      <c r="U121" s="26">
        <f t="shared" si="16"/>
        <v>19.208556149732619</v>
      </c>
      <c r="V121" s="26">
        <f t="shared" si="16"/>
        <v>8.2245989304812817</v>
      </c>
      <c r="W121" s="26">
        <f t="shared" si="16"/>
        <v>0</v>
      </c>
      <c r="X121" s="26">
        <f t="shared" si="15"/>
        <v>1.6042780748663099</v>
      </c>
      <c r="Y121" s="26">
        <f t="shared" si="15"/>
        <v>3.1336898395721922</v>
      </c>
      <c r="Z121" s="26">
        <f t="shared" si="15"/>
        <v>4.1604278074866299</v>
      </c>
      <c r="AA121" s="26">
        <f t="shared" si="15"/>
        <v>3.7540106951871648</v>
      </c>
      <c r="AB121" s="26">
        <f t="shared" si="15"/>
        <v>0</v>
      </c>
      <c r="AC121" s="26">
        <f t="shared" si="12"/>
        <v>99.999999999999986</v>
      </c>
      <c r="AD121" s="42">
        <v>0.66181764725683334</v>
      </c>
      <c r="AE121" s="42">
        <v>2.8760379932186786</v>
      </c>
      <c r="AF121" s="42">
        <v>0.25799540710115582</v>
      </c>
      <c r="AG121" s="43"/>
      <c r="AH121" s="12">
        <v>9</v>
      </c>
      <c r="AI121" s="122">
        <v>38.729999999999997</v>
      </c>
      <c r="AJ121" s="122">
        <v>4.9400000000000004</v>
      </c>
      <c r="AK121" s="122">
        <v>14.94</v>
      </c>
      <c r="AL121" s="122">
        <v>0.01</v>
      </c>
      <c r="AM121" s="122">
        <v>16.350000000000001</v>
      </c>
      <c r="AN121" s="122">
        <v>8.93</v>
      </c>
      <c r="AO121" s="122">
        <v>9.66</v>
      </c>
      <c r="AP121" s="122">
        <v>0.01</v>
      </c>
      <c r="AQ121" s="122">
        <v>2.93</v>
      </c>
      <c r="AR121" s="122">
        <v>1.19</v>
      </c>
      <c r="AS121" s="122">
        <v>0</v>
      </c>
      <c r="AT121" s="124">
        <v>0</v>
      </c>
      <c r="AU121" s="124">
        <v>0</v>
      </c>
      <c r="AV121" s="124">
        <f t="shared" si="13"/>
        <v>97.690000000000012</v>
      </c>
      <c r="AW121" s="29"/>
      <c r="AX121" s="42">
        <v>5.7432595941915672</v>
      </c>
      <c r="AY121" s="42">
        <v>2.2567404058084328</v>
      </c>
      <c r="AZ121" s="42">
        <v>0</v>
      </c>
      <c r="BA121" s="42">
        <v>8</v>
      </c>
      <c r="BB121" s="42">
        <v>0.35413729369509506</v>
      </c>
      <c r="BC121" s="42">
        <v>0.55104128507495131</v>
      </c>
      <c r="BD121" s="42">
        <v>1.1723461307766722E-3</v>
      </c>
      <c r="BE121" s="42">
        <v>0.84471092725303976</v>
      </c>
      <c r="BF121" s="42">
        <v>1.9736926985382601</v>
      </c>
      <c r="BG121" s="42">
        <v>1.1829358750950978</v>
      </c>
      <c r="BH121" s="42">
        <v>1.2558844686830165E-3</v>
      </c>
      <c r="BI121" s="42">
        <v>4.9089463102559039</v>
      </c>
      <c r="BJ121" s="42">
        <v>0</v>
      </c>
      <c r="BK121" s="42">
        <v>0</v>
      </c>
      <c r="BL121" s="42">
        <v>0</v>
      </c>
      <c r="BM121" s="42">
        <v>1.5346523021627769</v>
      </c>
      <c r="BN121" s="42">
        <v>0.46534769783722307</v>
      </c>
      <c r="BO121" s="42">
        <v>2</v>
      </c>
      <c r="BP121" s="42">
        <v>0.37700491040277273</v>
      </c>
      <c r="BQ121" s="42">
        <v>0.22508743550225171</v>
      </c>
      <c r="BR121" s="42">
        <v>0.60209234590502447</v>
      </c>
      <c r="BS121" s="24" t="s">
        <v>622</v>
      </c>
      <c r="BT121" s="24" t="s">
        <v>681</v>
      </c>
      <c r="BU121" s="40">
        <v>0.49325799475426596</v>
      </c>
      <c r="BV121" s="42">
        <v>1.0271309984125645</v>
      </c>
      <c r="BW121" s="40">
        <v>0.35713401590465949</v>
      </c>
      <c r="BX121" s="40" t="str">
        <f t="shared" si="14"/>
        <v>Equilibrium</v>
      </c>
      <c r="BY121" s="40"/>
      <c r="BZ121" s="44">
        <v>1009.6678850172627</v>
      </c>
      <c r="CA121" s="44">
        <v>842.49592521413615</v>
      </c>
      <c r="CB121" s="5">
        <v>1286.3852655792223</v>
      </c>
      <c r="CC121" s="44">
        <v>712.4676373859478</v>
      </c>
      <c r="CD121" s="44">
        <v>588.01094685212229</v>
      </c>
      <c r="CE121" s="44">
        <v>1306.1397729718806</v>
      </c>
      <c r="CF121" s="44">
        <v>1134.9039897493142</v>
      </c>
      <c r="CG121" s="44">
        <v>593.67213558593278</v>
      </c>
      <c r="CH121" s="40">
        <v>0.1177573156994304</v>
      </c>
      <c r="CI121" s="44">
        <v>1134.9039897493142</v>
      </c>
      <c r="CJ121" s="24">
        <v>1192.6414894275933</v>
      </c>
      <c r="CK121" s="44">
        <v>1210.6446276642682</v>
      </c>
      <c r="CL121" s="44">
        <v>1043.6575936454558</v>
      </c>
      <c r="CM121" s="45">
        <v>-0.5681828256934276</v>
      </c>
      <c r="CN121" s="45">
        <v>52.489710284093213</v>
      </c>
      <c r="CO121" s="45">
        <v>1.3667735212146954</v>
      </c>
      <c r="CP121" s="45">
        <v>19.963849846419048</v>
      </c>
      <c r="CQ121" s="45">
        <v>9.6289584030469477</v>
      </c>
      <c r="CR121" s="45">
        <v>5.8209561294331129</v>
      </c>
      <c r="CS121" s="45">
        <v>6.6592251687770165</v>
      </c>
      <c r="CT121" s="45">
        <v>2.60148252586486</v>
      </c>
      <c r="CU121" s="45">
        <v>5.5544895592945318</v>
      </c>
      <c r="CV121" s="45">
        <v>104.08544543814342</v>
      </c>
      <c r="CW121" s="24"/>
      <c r="CX121" s="40">
        <v>55.205306789699478</v>
      </c>
      <c r="CY121" s="40">
        <v>55.570088175512623</v>
      </c>
      <c r="CZ121" s="40">
        <v>46.176354655551535</v>
      </c>
      <c r="DA121" s="40">
        <v>56.086481060007486</v>
      </c>
      <c r="DB121" s="40"/>
      <c r="DC121" s="40">
        <v>4.2055098789268976</v>
      </c>
      <c r="DD121" s="40">
        <v>1.4925833626542833</v>
      </c>
      <c r="DE121" s="40"/>
      <c r="DF121" s="40">
        <v>10.115557972733376</v>
      </c>
      <c r="DG121" s="40">
        <v>10.193246807455488</v>
      </c>
      <c r="DH121" s="40"/>
      <c r="DI121" s="40">
        <v>1.5000411645441099</v>
      </c>
      <c r="DJ121" s="40"/>
      <c r="DK121" s="40">
        <v>5.2378857773136209</v>
      </c>
      <c r="DL121" s="40">
        <v>4.403672532818387</v>
      </c>
      <c r="DM121" s="40"/>
      <c r="DN121" s="40">
        <v>3.0189142658921475</v>
      </c>
      <c r="DO121" s="40">
        <v>3.0042746291032958</v>
      </c>
      <c r="DP121" s="40"/>
      <c r="DQ121" s="40">
        <v>18.839557930787834</v>
      </c>
      <c r="DR121" s="40"/>
    </row>
    <row r="122" spans="1:122" ht="10.5" customHeight="1">
      <c r="A122" s="14" t="s">
        <v>0</v>
      </c>
      <c r="B122" s="12">
        <v>10</v>
      </c>
      <c r="C122" s="13" t="s">
        <v>57</v>
      </c>
      <c r="D122" s="121">
        <v>1.4</v>
      </c>
      <c r="E122" s="139">
        <f t="shared" si="18"/>
        <v>1400</v>
      </c>
      <c r="F122" s="140">
        <v>1015</v>
      </c>
      <c r="G122" s="121">
        <v>48.15</v>
      </c>
      <c r="H122" s="121">
        <v>2.54</v>
      </c>
      <c r="I122" s="121">
        <v>15.65</v>
      </c>
      <c r="J122" s="121">
        <v>9.4</v>
      </c>
      <c r="K122" s="121"/>
      <c r="L122" s="121">
        <v>2.2000000000000002</v>
      </c>
      <c r="M122" s="121">
        <v>3.47</v>
      </c>
      <c r="N122" s="121">
        <v>7.56</v>
      </c>
      <c r="O122" s="121">
        <v>3.37</v>
      </c>
      <c r="P122" s="121"/>
      <c r="Q122" s="122">
        <f t="shared" si="11"/>
        <v>92.340000000000018</v>
      </c>
      <c r="R122" s="26"/>
      <c r="S122" s="26">
        <f t="shared" si="16"/>
        <v>52.144249512670548</v>
      </c>
      <c r="T122" s="26">
        <f t="shared" si="16"/>
        <v>2.7507039202945629</v>
      </c>
      <c r="U122" s="26">
        <f t="shared" si="16"/>
        <v>16.94823478449209</v>
      </c>
      <c r="V122" s="26">
        <f t="shared" si="16"/>
        <v>10.179770413688541</v>
      </c>
      <c r="W122" s="26">
        <f t="shared" si="16"/>
        <v>0</v>
      </c>
      <c r="X122" s="26">
        <f t="shared" si="15"/>
        <v>2.3824994585228501</v>
      </c>
      <c r="Y122" s="26">
        <f t="shared" si="15"/>
        <v>3.7578514186701315</v>
      </c>
      <c r="Z122" s="26">
        <f t="shared" si="15"/>
        <v>8.1871345029239748</v>
      </c>
      <c r="AA122" s="26">
        <f t="shared" si="15"/>
        <v>3.649555988737275</v>
      </c>
      <c r="AB122" s="26">
        <f t="shared" si="15"/>
        <v>0</v>
      </c>
      <c r="AC122" s="26">
        <f t="shared" si="12"/>
        <v>99.999999999999957</v>
      </c>
      <c r="AD122" s="42">
        <v>0.65584479532712148</v>
      </c>
      <c r="AE122" s="42">
        <v>2.3969816588475807</v>
      </c>
      <c r="AF122" s="42">
        <v>0.29437898123337175</v>
      </c>
      <c r="AG122" s="43"/>
      <c r="AH122" s="12">
        <v>10</v>
      </c>
      <c r="AI122" s="122">
        <v>38.06</v>
      </c>
      <c r="AJ122" s="122">
        <v>5.78</v>
      </c>
      <c r="AK122" s="122">
        <v>15</v>
      </c>
      <c r="AL122" s="122"/>
      <c r="AM122" s="122">
        <v>14.26</v>
      </c>
      <c r="AN122" s="122">
        <v>9.0399999999999991</v>
      </c>
      <c r="AO122" s="122">
        <v>9.86</v>
      </c>
      <c r="AP122" s="122"/>
      <c r="AQ122" s="122">
        <v>3.04</v>
      </c>
      <c r="AR122" s="122">
        <v>1.37</v>
      </c>
      <c r="AS122" s="122">
        <v>0</v>
      </c>
      <c r="AT122" s="124">
        <v>0</v>
      </c>
      <c r="AU122" s="124">
        <v>0</v>
      </c>
      <c r="AV122" s="124">
        <f t="shared" si="13"/>
        <v>96.410000000000025</v>
      </c>
      <c r="AW122" s="29"/>
      <c r="AX122" s="42">
        <v>5.6965413889285861</v>
      </c>
      <c r="AY122" s="42">
        <v>2.3034586110714139</v>
      </c>
      <c r="AZ122" s="42">
        <v>0</v>
      </c>
      <c r="BA122" s="42">
        <v>8</v>
      </c>
      <c r="BB122" s="42">
        <v>0.34235175585604205</v>
      </c>
      <c r="BC122" s="42">
        <v>0.65075355782714506</v>
      </c>
      <c r="BD122" s="42">
        <v>0</v>
      </c>
      <c r="BE122" s="42">
        <v>0.7644687780330699</v>
      </c>
      <c r="BF122" s="42">
        <v>2.0166383857261621</v>
      </c>
      <c r="BG122" s="42">
        <v>1.020479347327466</v>
      </c>
      <c r="BH122" s="42">
        <v>0</v>
      </c>
      <c r="BI122" s="42">
        <v>4.7946918247698855</v>
      </c>
      <c r="BJ122" s="42">
        <v>0</v>
      </c>
      <c r="BK122" s="42">
        <v>0</v>
      </c>
      <c r="BL122" s="42">
        <v>0</v>
      </c>
      <c r="BM122" s="42">
        <v>1.5810343555907194</v>
      </c>
      <c r="BN122" s="42">
        <v>0.41896564440928064</v>
      </c>
      <c r="BO122" s="42">
        <v>2</v>
      </c>
      <c r="BP122" s="42">
        <v>0.46316195789952908</v>
      </c>
      <c r="BQ122" s="42">
        <v>0.26155099849798652</v>
      </c>
      <c r="BR122" s="42">
        <v>0.72471295639751565</v>
      </c>
      <c r="BS122" s="24" t="s">
        <v>622</v>
      </c>
      <c r="BT122" s="24" t="s">
        <v>681</v>
      </c>
      <c r="BU122" s="40">
        <v>0.53047283807562184</v>
      </c>
      <c r="BV122" s="42">
        <v>0.88493349417913647</v>
      </c>
      <c r="BW122" s="40">
        <v>0.36918659386179625</v>
      </c>
      <c r="BX122" s="40" t="str">
        <f t="shared" si="14"/>
        <v>Equilibrium</v>
      </c>
      <c r="BY122" s="40"/>
      <c r="BZ122" s="44">
        <v>1034.8548367408007</v>
      </c>
      <c r="CA122" s="44">
        <v>917.05213159975267</v>
      </c>
      <c r="CB122" s="5">
        <v>1402.0628508449845</v>
      </c>
      <c r="CC122" s="44">
        <v>783.16594760197529</v>
      </c>
      <c r="CD122" s="44">
        <v>621.92991305696933</v>
      </c>
      <c r="CE122" s="44">
        <v>1484.0512529880107</v>
      </c>
      <c r="CF122" s="44">
        <v>1480.4540781963703</v>
      </c>
      <c r="CG122" s="44">
        <v>700.88530538603538</v>
      </c>
      <c r="CH122" s="40">
        <v>-5.5911350410676401E-2</v>
      </c>
      <c r="CI122" s="44">
        <v>1480.4540781963703</v>
      </c>
      <c r="CJ122" s="24">
        <v>1299.3433099270599</v>
      </c>
      <c r="CK122" s="44">
        <v>1441.2584645206775</v>
      </c>
      <c r="CL122" s="44">
        <v>1074.1715091912956</v>
      </c>
      <c r="CM122" s="45">
        <v>-0.23351412339811795</v>
      </c>
      <c r="CN122" s="45">
        <v>49.283161403919408</v>
      </c>
      <c r="CO122" s="45">
        <v>1.9725067189058214</v>
      </c>
      <c r="CP122" s="45">
        <v>20.299143225517764</v>
      </c>
      <c r="CQ122" s="45">
        <v>11.391041522281139</v>
      </c>
      <c r="CR122" s="45">
        <v>132.14893698963795</v>
      </c>
      <c r="CS122" s="45">
        <v>7.1688100453066586</v>
      </c>
      <c r="CT122" s="45">
        <v>2.7088088754511794</v>
      </c>
      <c r="CU122" s="45">
        <v>4.9114864050950713</v>
      </c>
      <c r="CV122" s="45">
        <v>229.88389518611501</v>
      </c>
      <c r="CW122" s="24"/>
      <c r="CX122" s="40">
        <v>54.299769681254809</v>
      </c>
      <c r="CY122" s="40">
        <v>54.293020862050611</v>
      </c>
      <c r="CZ122" s="40">
        <v>44.518658266525335</v>
      </c>
      <c r="DA122" s="40">
        <v>54.410932133528199</v>
      </c>
      <c r="DB122" s="40"/>
      <c r="DC122" s="40">
        <v>5.3679289737786515</v>
      </c>
      <c r="DD122" s="40">
        <v>1.9270762441330405</v>
      </c>
      <c r="DE122" s="40"/>
      <c r="DF122" s="40">
        <v>9.6773006574843947</v>
      </c>
      <c r="DG122" s="40">
        <v>10.735770770889932</v>
      </c>
      <c r="DH122" s="40"/>
      <c r="DI122" s="40">
        <v>1.7686244532646558</v>
      </c>
      <c r="DJ122" s="40"/>
      <c r="DK122" s="40">
        <v>5.2958701590126065</v>
      </c>
      <c r="DL122" s="40">
        <v>4.7152751566334654</v>
      </c>
      <c r="DM122" s="40"/>
      <c r="DN122" s="40">
        <v>2.9211467205379931</v>
      </c>
      <c r="DO122" s="40">
        <v>3.265952049587129</v>
      </c>
      <c r="DP122" s="40"/>
      <c r="DQ122" s="40">
        <v>19.647375794586303</v>
      </c>
      <c r="DR122" s="40"/>
    </row>
    <row r="123" spans="1:122" ht="10.5" customHeight="1">
      <c r="A123" s="14" t="s">
        <v>0</v>
      </c>
      <c r="B123" s="12">
        <v>12</v>
      </c>
      <c r="C123" s="13" t="s">
        <v>3</v>
      </c>
      <c r="D123" s="121">
        <v>1.4</v>
      </c>
      <c r="E123" s="139">
        <f t="shared" si="18"/>
        <v>1400</v>
      </c>
      <c r="F123" s="140">
        <v>1055</v>
      </c>
      <c r="G123" s="121">
        <v>45.74</v>
      </c>
      <c r="H123" s="121">
        <v>4.17</v>
      </c>
      <c r="I123" s="121">
        <v>14.74</v>
      </c>
      <c r="J123" s="121">
        <v>12.19</v>
      </c>
      <c r="K123" s="121"/>
      <c r="L123" s="121">
        <v>3.39</v>
      </c>
      <c r="M123" s="121">
        <v>4.37</v>
      </c>
      <c r="N123" s="121">
        <v>6.73</v>
      </c>
      <c r="O123" s="121">
        <v>2.82</v>
      </c>
      <c r="P123" s="121"/>
      <c r="Q123" s="122">
        <f t="shared" si="11"/>
        <v>94.15</v>
      </c>
      <c r="R123" s="26"/>
      <c r="S123" s="26">
        <f t="shared" si="16"/>
        <v>48.582049920339884</v>
      </c>
      <c r="T123" s="26">
        <f t="shared" si="16"/>
        <v>4.4291024960169931</v>
      </c>
      <c r="U123" s="26">
        <f t="shared" si="16"/>
        <v>15.655868295273498</v>
      </c>
      <c r="V123" s="26">
        <f t="shared" si="16"/>
        <v>12.947424322889006</v>
      </c>
      <c r="W123" s="26">
        <f t="shared" si="16"/>
        <v>0</v>
      </c>
      <c r="X123" s="26">
        <f t="shared" si="15"/>
        <v>3.6006372809346785</v>
      </c>
      <c r="Y123" s="26">
        <f t="shared" si="15"/>
        <v>4.6415294742432289</v>
      </c>
      <c r="Z123" s="26">
        <f t="shared" si="15"/>
        <v>7.1481678173127987</v>
      </c>
      <c r="AA123" s="26">
        <f t="shared" si="15"/>
        <v>2.9952203929899097</v>
      </c>
      <c r="AB123" s="26">
        <f t="shared" si="15"/>
        <v>0</v>
      </c>
      <c r="AC123" s="26">
        <f t="shared" si="12"/>
        <v>99.999999999999986</v>
      </c>
      <c r="AD123" s="42">
        <v>0.60671541593491374</v>
      </c>
      <c r="AE123" s="42">
        <v>2.0172677501717944</v>
      </c>
      <c r="AF123" s="42">
        <v>0.33142567474930351</v>
      </c>
      <c r="AG123" s="43"/>
      <c r="AH123" s="12">
        <v>12</v>
      </c>
      <c r="AI123" s="122">
        <v>39.89</v>
      </c>
      <c r="AJ123" s="122">
        <v>5.72</v>
      </c>
      <c r="AK123" s="122">
        <v>14.53</v>
      </c>
      <c r="AL123" s="122"/>
      <c r="AM123" s="122">
        <v>12.94</v>
      </c>
      <c r="AN123" s="122">
        <v>11.02</v>
      </c>
      <c r="AO123" s="122">
        <v>10.28</v>
      </c>
      <c r="AP123" s="122">
        <v>0.01</v>
      </c>
      <c r="AQ123" s="122">
        <v>2.75</v>
      </c>
      <c r="AR123" s="122">
        <v>1.44</v>
      </c>
      <c r="AS123" s="122">
        <v>0</v>
      </c>
      <c r="AT123" s="124">
        <v>0</v>
      </c>
      <c r="AU123" s="124">
        <v>0</v>
      </c>
      <c r="AV123" s="124">
        <f t="shared" si="13"/>
        <v>98.58</v>
      </c>
      <c r="AW123" s="29"/>
      <c r="AX123" s="42">
        <v>5.7936344696896915</v>
      </c>
      <c r="AY123" s="42">
        <v>2.2063655303103085</v>
      </c>
      <c r="AZ123" s="42">
        <v>0</v>
      </c>
      <c r="BA123" s="42">
        <v>8</v>
      </c>
      <c r="BB123" s="42">
        <v>0.28064515318333427</v>
      </c>
      <c r="BC123" s="42">
        <v>0.62492704980352143</v>
      </c>
      <c r="BD123" s="42">
        <v>0</v>
      </c>
      <c r="BE123" s="42">
        <v>0.70743021145763407</v>
      </c>
      <c r="BF123" s="42">
        <v>2.3855349043827991</v>
      </c>
      <c r="BG123" s="42">
        <v>0.86432508214700121</v>
      </c>
      <c r="BH123" s="42">
        <v>1.2300585806731008E-3</v>
      </c>
      <c r="BI123" s="42">
        <v>4.8640924595549633</v>
      </c>
      <c r="BJ123" s="42">
        <v>0</v>
      </c>
      <c r="BK123" s="42">
        <v>0</v>
      </c>
      <c r="BL123" s="42">
        <v>0</v>
      </c>
      <c r="BM123" s="42">
        <v>1.5995657216995782</v>
      </c>
      <c r="BN123" s="42">
        <v>0.40043427830042178</v>
      </c>
      <c r="BO123" s="42">
        <v>2</v>
      </c>
      <c r="BP123" s="42">
        <v>0.3739118008896648</v>
      </c>
      <c r="BQ123" s="42">
        <v>0.2667736243631284</v>
      </c>
      <c r="BR123" s="42">
        <v>0.64068542525279315</v>
      </c>
      <c r="BS123" s="24" t="s">
        <v>622</v>
      </c>
      <c r="BT123" s="24" t="s">
        <v>681</v>
      </c>
      <c r="BU123" s="40">
        <v>0.60282031011928683</v>
      </c>
      <c r="BV123" s="42">
        <v>0.65873724624544272</v>
      </c>
      <c r="BW123" s="40">
        <v>0.32654923779421119</v>
      </c>
      <c r="BX123" s="40" t="str">
        <f t="shared" si="14"/>
        <v>Equilibrium</v>
      </c>
      <c r="BY123" s="40"/>
      <c r="BZ123" s="44">
        <v>1021.7232862616022</v>
      </c>
      <c r="CA123" s="44">
        <v>713.02940935837387</v>
      </c>
      <c r="CB123" s="5">
        <v>1034.9983085224735</v>
      </c>
      <c r="CC123" s="44">
        <v>686.93999331836187</v>
      </c>
      <c r="CD123" s="44">
        <v>590.09745361359228</v>
      </c>
      <c r="CE123" s="44">
        <v>1174.3110465756106</v>
      </c>
      <c r="CF123" s="44">
        <v>989.79250765089444</v>
      </c>
      <c r="CG123" s="44">
        <v>487.37105325724872</v>
      </c>
      <c r="CH123" s="40">
        <v>4.3677173672016192E-2</v>
      </c>
      <c r="CI123" s="44">
        <v>1174.3110465756106</v>
      </c>
      <c r="CJ123" s="24">
        <v>928.69259412662996</v>
      </c>
      <c r="CK123" s="44">
        <v>1104.6546775490419</v>
      </c>
      <c r="CL123" s="44">
        <v>1057.4105952091056</v>
      </c>
      <c r="CM123" s="45">
        <v>0.28282856393724121</v>
      </c>
      <c r="CN123" s="45">
        <v>51.09628779492072</v>
      </c>
      <c r="CO123" s="45">
        <v>1.9034972858669625</v>
      </c>
      <c r="CP123" s="45">
        <v>19.705298770147419</v>
      </c>
      <c r="CQ123" s="45">
        <v>9.4390486394713555</v>
      </c>
      <c r="CR123" s="45">
        <v>3.1086713735597757</v>
      </c>
      <c r="CS123" s="45">
        <v>6.5630010516908257</v>
      </c>
      <c r="CT123" s="45">
        <v>3.4907109015428675</v>
      </c>
      <c r="CU123" s="45">
        <v>4.5536127437496621</v>
      </c>
      <c r="CV123" s="45">
        <v>99.86012856094959</v>
      </c>
      <c r="CW123" s="24"/>
      <c r="CX123" s="40">
        <v>54.099288840129681</v>
      </c>
      <c r="CY123" s="40">
        <v>54.566907869748746</v>
      </c>
      <c r="CZ123" s="40">
        <v>44.644192113646284</v>
      </c>
      <c r="DA123" s="40">
        <v>54.602245253452537</v>
      </c>
      <c r="DB123" s="40"/>
      <c r="DC123" s="40">
        <v>6.7269066221689533</v>
      </c>
      <c r="DD123" s="40">
        <v>2.3773509357993041</v>
      </c>
      <c r="DE123" s="40"/>
      <c r="DF123" s="40">
        <v>8.8009961926330789</v>
      </c>
      <c r="DG123" s="40">
        <v>9.7750810658405207</v>
      </c>
      <c r="DH123" s="40"/>
      <c r="DI123" s="40">
        <v>2.0438058262610537</v>
      </c>
      <c r="DJ123" s="40"/>
      <c r="DK123" s="40">
        <v>6.390613917039266</v>
      </c>
      <c r="DL123" s="40">
        <v>4.9792234960277417</v>
      </c>
      <c r="DM123" s="40"/>
      <c r="DN123" s="40">
        <v>3.0578794076440303</v>
      </c>
      <c r="DO123" s="40">
        <v>3.0913151126553542</v>
      </c>
      <c r="DP123" s="40"/>
      <c r="DQ123" s="40">
        <v>18.538649172629828</v>
      </c>
      <c r="DR123" s="40"/>
    </row>
    <row r="124" spans="1:122" ht="10.5" customHeight="1">
      <c r="A124" s="14" t="s">
        <v>0</v>
      </c>
      <c r="B124" s="12">
        <v>13</v>
      </c>
      <c r="C124" s="13" t="s">
        <v>3</v>
      </c>
      <c r="D124" s="121">
        <v>1.4</v>
      </c>
      <c r="E124" s="139">
        <f t="shared" si="18"/>
        <v>1400</v>
      </c>
      <c r="F124" s="140">
        <v>1015</v>
      </c>
      <c r="G124" s="121">
        <v>48.55</v>
      </c>
      <c r="H124" s="121">
        <v>2.5499999999999998</v>
      </c>
      <c r="I124" s="121">
        <v>18.09</v>
      </c>
      <c r="J124" s="121">
        <v>12.09</v>
      </c>
      <c r="K124" s="121"/>
      <c r="L124" s="121">
        <v>2.65</v>
      </c>
      <c r="M124" s="121">
        <v>4.53</v>
      </c>
      <c r="N124" s="121">
        <v>4.12</v>
      </c>
      <c r="O124" s="121">
        <v>2.77</v>
      </c>
      <c r="P124" s="121"/>
      <c r="Q124" s="122">
        <f t="shared" si="11"/>
        <v>95.350000000000009</v>
      </c>
      <c r="R124" s="26"/>
      <c r="S124" s="26">
        <f t="shared" si="16"/>
        <v>50.917671735710535</v>
      </c>
      <c r="T124" s="26">
        <f t="shared" si="16"/>
        <v>2.674357629785002</v>
      </c>
      <c r="U124" s="26">
        <f t="shared" si="16"/>
        <v>18.972207656004191</v>
      </c>
      <c r="V124" s="26">
        <f t="shared" si="16"/>
        <v>12.679601468274775</v>
      </c>
      <c r="W124" s="26">
        <f t="shared" si="16"/>
        <v>0</v>
      </c>
      <c r="X124" s="26">
        <f t="shared" si="15"/>
        <v>2.7792343995804925</v>
      </c>
      <c r="Y124" s="26">
        <f t="shared" si="15"/>
        <v>4.75091767173571</v>
      </c>
      <c r="Z124" s="26">
        <f t="shared" si="15"/>
        <v>4.3209229155741999</v>
      </c>
      <c r="AA124" s="26">
        <f t="shared" si="15"/>
        <v>2.9050865233350809</v>
      </c>
      <c r="AB124" s="26">
        <f t="shared" si="15"/>
        <v>0</v>
      </c>
      <c r="AC124" s="26">
        <f t="shared" si="12"/>
        <v>99.999999999999986</v>
      </c>
      <c r="AD124" s="42">
        <v>0.58763887877935517</v>
      </c>
      <c r="AE124" s="42">
        <v>2.5594106046578866</v>
      </c>
      <c r="AF124" s="42">
        <v>0.28094538986072254</v>
      </c>
      <c r="AG124" s="43"/>
      <c r="AH124" s="12">
        <v>13</v>
      </c>
      <c r="AI124" s="122">
        <v>40.08</v>
      </c>
      <c r="AJ124" s="122">
        <v>5.03</v>
      </c>
      <c r="AK124" s="122">
        <v>13.87</v>
      </c>
      <c r="AL124" s="122">
        <v>0.01</v>
      </c>
      <c r="AM124" s="122">
        <v>15.33</v>
      </c>
      <c r="AN124" s="122">
        <v>10.5</v>
      </c>
      <c r="AO124" s="122">
        <v>9.56</v>
      </c>
      <c r="AP124" s="122"/>
      <c r="AQ124" s="122">
        <v>2.85</v>
      </c>
      <c r="AR124" s="122">
        <v>1.18</v>
      </c>
      <c r="AS124" s="122">
        <v>0</v>
      </c>
      <c r="AT124" s="124">
        <v>0</v>
      </c>
      <c r="AU124" s="124">
        <v>0</v>
      </c>
      <c r="AV124" s="124">
        <f t="shared" si="13"/>
        <v>98.41</v>
      </c>
      <c r="AW124" s="29"/>
      <c r="AX124" s="42">
        <v>5.8613933798879554</v>
      </c>
      <c r="AY124" s="42">
        <v>2.1386066201120446</v>
      </c>
      <c r="AZ124" s="42">
        <v>0</v>
      </c>
      <c r="BA124" s="42">
        <v>8</v>
      </c>
      <c r="BB124" s="42">
        <v>0.25181550149698273</v>
      </c>
      <c r="BC124" s="42">
        <v>0.55333403143201876</v>
      </c>
      <c r="BD124" s="42">
        <v>1.156160323158106E-3</v>
      </c>
      <c r="BE124" s="42">
        <v>0.81549701497100813</v>
      </c>
      <c r="BF124" s="42">
        <v>2.2886510529972783</v>
      </c>
      <c r="BG124" s="42">
        <v>1.0594064505304901</v>
      </c>
      <c r="BH124" s="42">
        <v>0</v>
      </c>
      <c r="BI124" s="42">
        <v>4.9698602117509365</v>
      </c>
      <c r="BJ124" s="42">
        <v>0</v>
      </c>
      <c r="BK124" s="42">
        <v>0</v>
      </c>
      <c r="BL124" s="42">
        <v>0</v>
      </c>
      <c r="BM124" s="42">
        <v>1.497797039818664</v>
      </c>
      <c r="BN124" s="42">
        <v>0.50220296018133603</v>
      </c>
      <c r="BO124" s="42">
        <v>2</v>
      </c>
      <c r="BP124" s="42">
        <v>0.30583799146822521</v>
      </c>
      <c r="BQ124" s="42">
        <v>0.22011442566810183</v>
      </c>
      <c r="BR124" s="42">
        <v>0.52595241713632701</v>
      </c>
      <c r="BS124" s="24" t="s">
        <v>622</v>
      </c>
      <c r="BT124" s="24" t="s">
        <v>681</v>
      </c>
      <c r="BU124" s="40">
        <v>0.54968682236025601</v>
      </c>
      <c r="BV124" s="42">
        <v>0.81905373278919447</v>
      </c>
      <c r="BW124" s="40">
        <v>0.3200165425971877</v>
      </c>
      <c r="BX124" s="40" t="str">
        <f t="shared" si="14"/>
        <v>Equilibrium</v>
      </c>
      <c r="BY124" s="40"/>
      <c r="BZ124" s="44">
        <v>986.54003880172763</v>
      </c>
      <c r="CA124" s="44">
        <v>602.35174908249508</v>
      </c>
      <c r="CB124" s="5">
        <v>1059.0051197047399</v>
      </c>
      <c r="CC124" s="44">
        <v>576.45803557758541</v>
      </c>
      <c r="CD124" s="44">
        <v>529.53861407579052</v>
      </c>
      <c r="CE124" s="44">
        <v>1136.3447681427172</v>
      </c>
      <c r="CF124" s="44">
        <v>809.80891663063892</v>
      </c>
      <c r="CG124" s="44">
        <v>559.88673256513175</v>
      </c>
      <c r="CH124" s="40">
        <v>0.23531161317102894</v>
      </c>
      <c r="CI124" s="44">
        <v>809.80891663063892</v>
      </c>
      <c r="CJ124" s="24">
        <v>972.33957665064111</v>
      </c>
      <c r="CK124" s="44">
        <v>934.40701816768933</v>
      </c>
      <c r="CL124" s="44">
        <v>1043.7648260205629</v>
      </c>
      <c r="CM124" s="45">
        <v>-0.27465899878259492</v>
      </c>
      <c r="CN124" s="45">
        <v>54.85379794550883</v>
      </c>
      <c r="CO124" s="45">
        <v>1.1511685813610928</v>
      </c>
      <c r="CP124" s="45">
        <v>19.319662877378629</v>
      </c>
      <c r="CQ124" s="45">
        <v>8.0360987072409511</v>
      </c>
      <c r="CR124" s="45">
        <v>1.7222284055858186</v>
      </c>
      <c r="CS124" s="45">
        <v>5.1065407057328978</v>
      </c>
      <c r="CT124" s="45">
        <v>3.3429587544751764</v>
      </c>
      <c r="CU124" s="45">
        <v>4.5541375179264749</v>
      </c>
      <c r="CV124" s="45">
        <v>98.086593495209883</v>
      </c>
      <c r="CW124" s="24"/>
      <c r="CX124" s="40">
        <v>55.287847984664531</v>
      </c>
      <c r="CY124" s="40">
        <v>56.325712613435186</v>
      </c>
      <c r="CZ124" s="40">
        <v>47.262141369652014</v>
      </c>
      <c r="DA124" s="40">
        <v>57.243357354654826</v>
      </c>
      <c r="DB124" s="40"/>
      <c r="DC124" s="40">
        <v>5.2419792546789283</v>
      </c>
      <c r="DD124" s="40">
        <v>1.8014017295415652</v>
      </c>
      <c r="DE124" s="40"/>
      <c r="DF124" s="40">
        <v>9.5182533718298963</v>
      </c>
      <c r="DG124" s="40">
        <v>9.3739992438747155</v>
      </c>
      <c r="DH124" s="40"/>
      <c r="DI124" s="40">
        <v>1.4682958136797664</v>
      </c>
      <c r="DJ124" s="40"/>
      <c r="DK124" s="40">
        <v>5.8936250716216154</v>
      </c>
      <c r="DL124" s="40">
        <v>4.145707270091628</v>
      </c>
      <c r="DM124" s="40"/>
      <c r="DN124" s="40">
        <v>3.3021459708370964</v>
      </c>
      <c r="DO124" s="40">
        <v>2.917046887258766</v>
      </c>
      <c r="DP124" s="40"/>
      <c r="DQ124" s="40">
        <v>17.818240349620559</v>
      </c>
      <c r="DR124" s="40"/>
    </row>
    <row r="125" spans="1:122" ht="10.5" customHeight="1">
      <c r="A125" s="14" t="s">
        <v>0</v>
      </c>
      <c r="B125" s="12">
        <v>14</v>
      </c>
      <c r="C125" s="13" t="s">
        <v>3</v>
      </c>
      <c r="D125" s="121">
        <v>1.4</v>
      </c>
      <c r="E125" s="139">
        <f t="shared" si="18"/>
        <v>1400</v>
      </c>
      <c r="F125" s="140">
        <v>1035</v>
      </c>
      <c r="G125" s="121">
        <v>54.64</v>
      </c>
      <c r="H125" s="121">
        <v>1.43</v>
      </c>
      <c r="I125" s="121">
        <v>17.5</v>
      </c>
      <c r="J125" s="121">
        <v>7.03</v>
      </c>
      <c r="K125" s="121"/>
      <c r="L125" s="121">
        <v>1.31</v>
      </c>
      <c r="M125" s="121">
        <v>2.87</v>
      </c>
      <c r="N125" s="121">
        <v>4.46</v>
      </c>
      <c r="O125" s="121">
        <v>3.56</v>
      </c>
      <c r="P125" s="121"/>
      <c r="Q125" s="122">
        <f t="shared" si="11"/>
        <v>92.8</v>
      </c>
      <c r="R125" s="26"/>
      <c r="S125" s="26">
        <f t="shared" si="16"/>
        <v>58.879310344827587</v>
      </c>
      <c r="T125" s="26">
        <f t="shared" si="16"/>
        <v>1.540948275862069</v>
      </c>
      <c r="U125" s="26">
        <f t="shared" si="16"/>
        <v>18.857758620689655</v>
      </c>
      <c r="V125" s="26">
        <f t="shared" si="16"/>
        <v>7.5754310344827589</v>
      </c>
      <c r="W125" s="26">
        <f t="shared" si="16"/>
        <v>0</v>
      </c>
      <c r="X125" s="26">
        <f t="shared" si="15"/>
        <v>1.4116379310344829</v>
      </c>
      <c r="Y125" s="26">
        <f t="shared" si="15"/>
        <v>3.0926724137931036</v>
      </c>
      <c r="Z125" s="26">
        <f t="shared" si="15"/>
        <v>4.806034482758621</v>
      </c>
      <c r="AA125" s="26">
        <f t="shared" si="15"/>
        <v>3.8362068965517242</v>
      </c>
      <c r="AB125" s="26">
        <f t="shared" si="15"/>
        <v>0</v>
      </c>
      <c r="AC125" s="26">
        <f t="shared" si="12"/>
        <v>100.00000000000001</v>
      </c>
      <c r="AD125" s="42">
        <v>0.6753382220704206</v>
      </c>
      <c r="AE125" s="42">
        <v>3.0105342159929087</v>
      </c>
      <c r="AF125" s="42">
        <v>0.24934334084777901</v>
      </c>
      <c r="AG125" s="43"/>
      <c r="AH125" s="12">
        <v>14</v>
      </c>
      <c r="AI125" s="122">
        <v>39.549999999999997</v>
      </c>
      <c r="AJ125" s="122">
        <v>4.3899999999999997</v>
      </c>
      <c r="AK125" s="122">
        <v>13.66</v>
      </c>
      <c r="AL125" s="122">
        <v>0.03</v>
      </c>
      <c r="AM125" s="122">
        <v>15.27</v>
      </c>
      <c r="AN125" s="122">
        <v>9.3000000000000007</v>
      </c>
      <c r="AO125" s="122">
        <v>10.09</v>
      </c>
      <c r="AP125" s="122"/>
      <c r="AQ125" s="122">
        <v>3.15</v>
      </c>
      <c r="AR125" s="122">
        <v>1.27</v>
      </c>
      <c r="AS125" s="122">
        <v>0</v>
      </c>
      <c r="AT125" s="124">
        <v>0</v>
      </c>
      <c r="AU125" s="124">
        <v>0</v>
      </c>
      <c r="AV125" s="124">
        <f t="shared" si="13"/>
        <v>96.71</v>
      </c>
      <c r="AW125" s="29"/>
      <c r="AX125" s="42">
        <v>5.9015350835343741</v>
      </c>
      <c r="AY125" s="42">
        <v>2.0984649164656259</v>
      </c>
      <c r="AZ125" s="42">
        <v>0</v>
      </c>
      <c r="BA125" s="42">
        <v>8</v>
      </c>
      <c r="BB125" s="42">
        <v>0.30365224693638337</v>
      </c>
      <c r="BC125" s="42">
        <v>0.49275298660078992</v>
      </c>
      <c r="BD125" s="42">
        <v>3.5390334281797785E-3</v>
      </c>
      <c r="BE125" s="42">
        <v>0.87915862480868157</v>
      </c>
      <c r="BF125" s="42">
        <v>2.0683240403399132</v>
      </c>
      <c r="BG125" s="42">
        <v>1.0263948592619172</v>
      </c>
      <c r="BH125" s="42">
        <v>0</v>
      </c>
      <c r="BI125" s="42">
        <v>4.7738217913758652</v>
      </c>
      <c r="BJ125" s="42">
        <v>0</v>
      </c>
      <c r="BK125" s="42">
        <v>0</v>
      </c>
      <c r="BL125" s="42">
        <v>0</v>
      </c>
      <c r="BM125" s="42">
        <v>1.6129896872497202</v>
      </c>
      <c r="BN125" s="42">
        <v>0.38701031275027975</v>
      </c>
      <c r="BO125" s="42">
        <v>2</v>
      </c>
      <c r="BP125" s="42">
        <v>0.52425410791881255</v>
      </c>
      <c r="BQ125" s="42">
        <v>0.24172166017054114</v>
      </c>
      <c r="BR125" s="42">
        <v>0.76597576808935375</v>
      </c>
      <c r="BS125" s="24" t="s">
        <v>622</v>
      </c>
      <c r="BT125" s="24" t="s">
        <v>624</v>
      </c>
      <c r="BU125" s="40">
        <v>0.52048006704653782</v>
      </c>
      <c r="BV125" s="42">
        <v>0.92111875826270428</v>
      </c>
      <c r="BW125" s="40">
        <v>0.30596521818932682</v>
      </c>
      <c r="BX125" s="40" t="str">
        <f t="shared" si="14"/>
        <v>Equilibrium</v>
      </c>
      <c r="BY125" s="40"/>
      <c r="BZ125" s="44">
        <v>990.52299913625552</v>
      </c>
      <c r="CA125" s="44">
        <v>646.02977228840098</v>
      </c>
      <c r="CB125" s="5">
        <v>1186.7810982077433</v>
      </c>
      <c r="CC125" s="44">
        <v>516.27882815731004</v>
      </c>
      <c r="CD125" s="44">
        <v>495.79561338626604</v>
      </c>
      <c r="CE125" s="44">
        <v>1477.1228139411664</v>
      </c>
      <c r="CF125" s="44">
        <v>1778.4394072806067</v>
      </c>
      <c r="CG125" s="44">
        <v>960.8439857838564</v>
      </c>
      <c r="CH125" s="40">
        <v>-0.49854038791684141</v>
      </c>
      <c r="CI125" s="44">
        <v>1778.4394072806067</v>
      </c>
      <c r="CJ125" s="24">
        <v>1066.8278330803182</v>
      </c>
      <c r="CK125" s="44">
        <v>1482.6102527441749</v>
      </c>
      <c r="CL125" s="44">
        <v>1028.062272197335</v>
      </c>
      <c r="CM125" s="45">
        <v>0.96419738061755655</v>
      </c>
      <c r="CN125" s="45">
        <v>58.591818991652801</v>
      </c>
      <c r="CO125" s="45">
        <v>0.32850992911828231</v>
      </c>
      <c r="CP125" s="45">
        <v>19.033965068793279</v>
      </c>
      <c r="CQ125" s="45">
        <v>4.848607495812951</v>
      </c>
      <c r="CR125" s="45">
        <v>229.51841214088913</v>
      </c>
      <c r="CS125" s="45">
        <v>1.5728511084464198</v>
      </c>
      <c r="CT125" s="45">
        <v>3.5034279092717324</v>
      </c>
      <c r="CU125" s="45">
        <v>6.8522658924080835</v>
      </c>
      <c r="CV125" s="45">
        <v>324.24985853639265</v>
      </c>
      <c r="CW125" s="24"/>
      <c r="CX125" s="40">
        <v>60.117941581447944</v>
      </c>
      <c r="CY125" s="40">
        <v>60.976625892885963</v>
      </c>
      <c r="CZ125" s="40">
        <v>49.978831371531996</v>
      </c>
      <c r="DA125" s="40">
        <v>59.963345650384809</v>
      </c>
      <c r="DB125" s="40"/>
      <c r="DC125" s="40">
        <v>2.2141870142188269</v>
      </c>
      <c r="DD125" s="40">
        <v>0.77680267461963182</v>
      </c>
      <c r="DE125" s="40"/>
      <c r="DF125" s="40">
        <v>6.4033645515843212</v>
      </c>
      <c r="DG125" s="40">
        <v>6.8216282163988788</v>
      </c>
      <c r="DH125" s="40"/>
      <c r="DI125" s="40">
        <v>1.0567421266555659</v>
      </c>
      <c r="DJ125" s="40"/>
      <c r="DK125" s="40">
        <v>3.7009053580039892</v>
      </c>
      <c r="DL125" s="40">
        <v>3.6478438003695826</v>
      </c>
      <c r="DM125" s="40"/>
      <c r="DN125" s="40">
        <v>2.9135117239558515</v>
      </c>
      <c r="DO125" s="40">
        <v>3.0594671099105986</v>
      </c>
      <c r="DP125" s="40"/>
      <c r="DQ125" s="40">
        <v>19.445886631509623</v>
      </c>
      <c r="DR125" s="40"/>
    </row>
    <row r="126" spans="1:122" ht="10.5" customHeight="1">
      <c r="A126" s="14" t="s">
        <v>0</v>
      </c>
      <c r="B126" s="12">
        <v>15</v>
      </c>
      <c r="C126" s="13" t="s">
        <v>3</v>
      </c>
      <c r="D126" s="121">
        <v>1.4</v>
      </c>
      <c r="E126" s="139">
        <f t="shared" si="18"/>
        <v>1400</v>
      </c>
      <c r="F126" s="140">
        <v>1055</v>
      </c>
      <c r="G126" s="121">
        <v>50.4</v>
      </c>
      <c r="H126" s="121">
        <v>2.11</v>
      </c>
      <c r="I126" s="121">
        <v>15.5</v>
      </c>
      <c r="J126" s="121">
        <v>11.11</v>
      </c>
      <c r="K126" s="121"/>
      <c r="L126" s="121">
        <v>2.48</v>
      </c>
      <c r="M126" s="121">
        <v>3.9</v>
      </c>
      <c r="N126" s="121">
        <v>3.49</v>
      </c>
      <c r="O126" s="121">
        <v>2.84</v>
      </c>
      <c r="P126" s="121"/>
      <c r="Q126" s="122">
        <f t="shared" si="11"/>
        <v>91.83</v>
      </c>
      <c r="R126" s="26"/>
      <c r="S126" s="26">
        <f t="shared" si="16"/>
        <v>54.884024828487419</v>
      </c>
      <c r="T126" s="26">
        <f t="shared" si="16"/>
        <v>2.2977240553196125</v>
      </c>
      <c r="U126" s="26">
        <f t="shared" si="16"/>
        <v>16.879015572253074</v>
      </c>
      <c r="V126" s="26">
        <f t="shared" si="16"/>
        <v>12.098442774692366</v>
      </c>
      <c r="W126" s="26">
        <f t="shared" si="16"/>
        <v>0</v>
      </c>
      <c r="X126" s="26">
        <f t="shared" si="15"/>
        <v>2.7006424915604921</v>
      </c>
      <c r="Y126" s="26">
        <f t="shared" si="15"/>
        <v>4.2469781117281933</v>
      </c>
      <c r="Z126" s="26">
        <f t="shared" si="15"/>
        <v>3.8005009256234352</v>
      </c>
      <c r="AA126" s="26">
        <f t="shared" si="15"/>
        <v>3.0926712403354024</v>
      </c>
      <c r="AB126" s="26">
        <f t="shared" si="15"/>
        <v>0</v>
      </c>
      <c r="AC126" s="26">
        <f t="shared" si="12"/>
        <v>99.999999999999986</v>
      </c>
      <c r="AD126" s="42">
        <v>0.62149457724103652</v>
      </c>
      <c r="AE126" s="42">
        <v>2.5131702859279579</v>
      </c>
      <c r="AF126" s="42">
        <v>0.28464319079707329</v>
      </c>
      <c r="AG126" s="43"/>
      <c r="AH126" s="12">
        <v>15</v>
      </c>
      <c r="AI126" s="122">
        <v>39.24</v>
      </c>
      <c r="AJ126" s="122">
        <v>5.59</v>
      </c>
      <c r="AK126" s="122">
        <v>15.22</v>
      </c>
      <c r="AL126" s="122">
        <v>0.01</v>
      </c>
      <c r="AM126" s="122">
        <v>13.75</v>
      </c>
      <c r="AN126" s="122">
        <v>10.62</v>
      </c>
      <c r="AO126" s="122">
        <v>9.6199999999999992</v>
      </c>
      <c r="AP126" s="122">
        <v>0.01</v>
      </c>
      <c r="AQ126" s="122">
        <v>2.68</v>
      </c>
      <c r="AR126" s="122">
        <v>1.42</v>
      </c>
      <c r="AS126" s="122">
        <v>0</v>
      </c>
      <c r="AT126" s="124">
        <v>0</v>
      </c>
      <c r="AU126" s="124">
        <v>0</v>
      </c>
      <c r="AV126" s="124">
        <f t="shared" si="13"/>
        <v>98.160000000000025</v>
      </c>
      <c r="AW126" s="29"/>
      <c r="AX126" s="42">
        <v>5.7358778351491004</v>
      </c>
      <c r="AY126" s="42">
        <v>2.2641221648508996</v>
      </c>
      <c r="AZ126" s="42">
        <v>0</v>
      </c>
      <c r="BA126" s="42">
        <v>8</v>
      </c>
      <c r="BB126" s="42">
        <v>0.35774405574326229</v>
      </c>
      <c r="BC126" s="42">
        <v>0.6146514942275868</v>
      </c>
      <c r="BD126" s="42">
        <v>1.1556219943374337E-3</v>
      </c>
      <c r="BE126" s="42">
        <v>0.69987930702816925</v>
      </c>
      <c r="BF126" s="42">
        <v>2.3137292496693873</v>
      </c>
      <c r="BG126" s="42">
        <v>0.98100256250204709</v>
      </c>
      <c r="BH126" s="42">
        <v>1.2379686137534997E-3</v>
      </c>
      <c r="BI126" s="42">
        <v>4.9694002597785438</v>
      </c>
      <c r="BJ126" s="42">
        <v>0</v>
      </c>
      <c r="BK126" s="42">
        <v>0</v>
      </c>
      <c r="BL126" s="42">
        <v>0</v>
      </c>
      <c r="BM126" s="42">
        <v>1.5064956617012426</v>
      </c>
      <c r="BN126" s="42">
        <v>0.49350433829875739</v>
      </c>
      <c r="BO126" s="42">
        <v>2</v>
      </c>
      <c r="BP126" s="42">
        <v>0.26598388342771262</v>
      </c>
      <c r="BQ126" s="42">
        <v>0.26476012694390239</v>
      </c>
      <c r="BR126" s="42">
        <v>0.530744010371615</v>
      </c>
      <c r="BS126" s="24" t="s">
        <v>622</v>
      </c>
      <c r="BT126" s="24" t="s">
        <v>681</v>
      </c>
      <c r="BU126" s="40">
        <v>0.57921263938527934</v>
      </c>
      <c r="BV126" s="42">
        <v>0.72633625015165404</v>
      </c>
      <c r="BW126" s="40">
        <v>0.28901195204266195</v>
      </c>
      <c r="BX126" s="40" t="str">
        <f t="shared" si="14"/>
        <v>Equilibrium</v>
      </c>
      <c r="BY126" s="40"/>
      <c r="BZ126" s="44">
        <v>1023.5754179165743</v>
      </c>
      <c r="CA126" s="44">
        <v>840.97525710471677</v>
      </c>
      <c r="CB126" s="5">
        <v>1339.1224747210451</v>
      </c>
      <c r="CC126" s="44">
        <v>844.35002620142973</v>
      </c>
      <c r="CD126" s="44">
        <v>648.66821832740368</v>
      </c>
      <c r="CE126" s="44">
        <v>1241.5216043075143</v>
      </c>
      <c r="CF126" s="44">
        <v>892.57481214221082</v>
      </c>
      <c r="CG126" s="44">
        <v>397.17157810608455</v>
      </c>
      <c r="CH126" s="40">
        <v>0.33346289903158816</v>
      </c>
      <c r="CI126" s="44">
        <v>1241.5216043075143</v>
      </c>
      <c r="CJ126" s="24">
        <v>1242.9045100356659</v>
      </c>
      <c r="CK126" s="44">
        <v>1290.3220395142798</v>
      </c>
      <c r="CL126" s="44">
        <v>1074.2451259424683</v>
      </c>
      <c r="CM126" s="45">
        <v>-2.1179678085738729E-3</v>
      </c>
      <c r="CN126" s="45">
        <v>49.398867146105829</v>
      </c>
      <c r="CO126" s="45">
        <v>2.7440203471285076</v>
      </c>
      <c r="CP126" s="45">
        <v>20.192952917630933</v>
      </c>
      <c r="CQ126" s="45">
        <v>10.874450264144063</v>
      </c>
      <c r="CR126" s="45">
        <v>16.722133454570727</v>
      </c>
      <c r="CS126" s="45">
        <v>8.1664103221503268</v>
      </c>
      <c r="CT126" s="45">
        <v>3.0699934466133771</v>
      </c>
      <c r="CU126" s="45">
        <v>4.6337448581776552</v>
      </c>
      <c r="CV126" s="45">
        <v>115.80257275652141</v>
      </c>
      <c r="CW126" s="24"/>
      <c r="CX126" s="40">
        <v>50.707943365770305</v>
      </c>
      <c r="CY126" s="40">
        <v>51.430756207330646</v>
      </c>
      <c r="CZ126" s="40">
        <v>43.509421396995847</v>
      </c>
      <c r="DA126" s="40">
        <v>53.437732946296876</v>
      </c>
      <c r="DB126" s="40"/>
      <c r="DC126" s="40">
        <v>9.0689737192115683</v>
      </c>
      <c r="DD126" s="40">
        <v>3.2420459237674462</v>
      </c>
      <c r="DE126" s="40"/>
      <c r="DF126" s="40">
        <v>11.963609665721018</v>
      </c>
      <c r="DG126" s="40">
        <v>12.166109061810227</v>
      </c>
      <c r="DH126" s="40"/>
      <c r="DI126" s="40">
        <v>2.3567239917664047</v>
      </c>
      <c r="DJ126" s="40"/>
      <c r="DK126" s="40">
        <v>7.0890990682364654</v>
      </c>
      <c r="DL126" s="40">
        <v>5.6191476854717752</v>
      </c>
      <c r="DM126" s="40"/>
      <c r="DN126" s="40">
        <v>3.1721811095774877</v>
      </c>
      <c r="DO126" s="40">
        <v>2.8004095272382101</v>
      </c>
      <c r="DP126" s="40"/>
      <c r="DQ126" s="40">
        <v>18.134211686224198</v>
      </c>
      <c r="DR126" s="40"/>
    </row>
    <row r="127" spans="1:122" ht="10.5" customHeight="1">
      <c r="A127" s="14" t="s">
        <v>0</v>
      </c>
      <c r="B127" s="12">
        <v>16</v>
      </c>
      <c r="C127" s="13" t="s">
        <v>1</v>
      </c>
      <c r="D127" s="121">
        <v>1.4</v>
      </c>
      <c r="E127" s="139">
        <f t="shared" si="18"/>
        <v>1400</v>
      </c>
      <c r="F127" s="140">
        <v>1075</v>
      </c>
      <c r="G127" s="121">
        <v>41.53</v>
      </c>
      <c r="H127" s="121">
        <v>5.39</v>
      </c>
      <c r="I127" s="121">
        <v>13.22</v>
      </c>
      <c r="J127" s="121">
        <v>8.01</v>
      </c>
      <c r="K127" s="121"/>
      <c r="L127" s="121">
        <v>7.98</v>
      </c>
      <c r="M127" s="121">
        <v>9.5399999999999991</v>
      </c>
      <c r="N127" s="121">
        <v>2.99</v>
      </c>
      <c r="O127" s="121">
        <v>1.38</v>
      </c>
      <c r="P127" s="121"/>
      <c r="Q127" s="122">
        <f t="shared" si="11"/>
        <v>90.04</v>
      </c>
      <c r="R127" s="26"/>
      <c r="S127" s="26">
        <f t="shared" si="16"/>
        <v>46.123944913371837</v>
      </c>
      <c r="T127" s="26">
        <f t="shared" si="16"/>
        <v>5.9862283429586842</v>
      </c>
      <c r="U127" s="26">
        <f t="shared" si="16"/>
        <v>14.682363394047091</v>
      </c>
      <c r="V127" s="26">
        <f t="shared" si="16"/>
        <v>8.8960462016881383</v>
      </c>
      <c r="W127" s="26">
        <f t="shared" si="16"/>
        <v>0</v>
      </c>
      <c r="X127" s="26">
        <f t="shared" si="15"/>
        <v>8.8627276765881842</v>
      </c>
      <c r="Y127" s="26">
        <f t="shared" si="15"/>
        <v>10.595290981785871</v>
      </c>
      <c r="Z127" s="26">
        <f t="shared" si="15"/>
        <v>3.3207463349622395</v>
      </c>
      <c r="AA127" s="26">
        <f t="shared" si="15"/>
        <v>1.5326521545979563</v>
      </c>
      <c r="AB127" s="26">
        <f t="shared" si="15"/>
        <v>0</v>
      </c>
      <c r="AC127" s="26">
        <f t="shared" si="12"/>
        <v>99.999999999999986</v>
      </c>
      <c r="AD127" s="42">
        <v>0.50325613852609152</v>
      </c>
      <c r="AE127" s="42">
        <v>0.56310471380861804</v>
      </c>
      <c r="AF127" s="42">
        <v>0.6397524050474056</v>
      </c>
      <c r="AG127" s="43"/>
      <c r="AH127" s="12">
        <v>16</v>
      </c>
      <c r="AI127" s="122">
        <v>43.44</v>
      </c>
      <c r="AJ127" s="122">
        <v>3.86</v>
      </c>
      <c r="AK127" s="122">
        <v>12.35</v>
      </c>
      <c r="AL127" s="122">
        <v>0.01</v>
      </c>
      <c r="AM127" s="122">
        <v>4.82</v>
      </c>
      <c r="AN127" s="122">
        <v>18.170000000000002</v>
      </c>
      <c r="AO127" s="122">
        <v>11.32</v>
      </c>
      <c r="AP127" s="122">
        <v>0.01</v>
      </c>
      <c r="AQ127" s="122">
        <v>2.62</v>
      </c>
      <c r="AR127" s="122">
        <v>1.55</v>
      </c>
      <c r="AS127" s="122">
        <v>0</v>
      </c>
      <c r="AT127" s="124">
        <v>0</v>
      </c>
      <c r="AU127" s="124">
        <v>0</v>
      </c>
      <c r="AV127" s="124">
        <f t="shared" si="13"/>
        <v>98.15</v>
      </c>
      <c r="AW127" s="29"/>
      <c r="AX127" s="42">
        <v>6.1556820894523208</v>
      </c>
      <c r="AY127" s="42">
        <v>1.8443179105476792</v>
      </c>
      <c r="AZ127" s="42">
        <v>0</v>
      </c>
      <c r="BA127" s="42">
        <v>8</v>
      </c>
      <c r="BB127" s="42">
        <v>0.21810775773787006</v>
      </c>
      <c r="BC127" s="42">
        <v>0.41145269400320988</v>
      </c>
      <c r="BD127" s="42">
        <v>1.1202920927793646E-3</v>
      </c>
      <c r="BE127" s="42">
        <v>0.28383258388207366</v>
      </c>
      <c r="BF127" s="42">
        <v>3.8375886336498426</v>
      </c>
      <c r="BG127" s="42">
        <v>0.24789803863422399</v>
      </c>
      <c r="BH127" s="42">
        <v>0</v>
      </c>
      <c r="BI127" s="42">
        <v>5</v>
      </c>
      <c r="BJ127" s="42">
        <v>0</v>
      </c>
      <c r="BK127" s="42">
        <v>3.9480959314856179E-2</v>
      </c>
      <c r="BL127" s="42">
        <v>1.2001211952462336E-3</v>
      </c>
      <c r="BM127" s="42">
        <v>1.7185204791859696</v>
      </c>
      <c r="BN127" s="42">
        <v>0.24079844030392805</v>
      </c>
      <c r="BO127" s="42">
        <v>2</v>
      </c>
      <c r="BP127" s="42">
        <v>0.47898692469974002</v>
      </c>
      <c r="BQ127" s="42">
        <v>0.28016340443272775</v>
      </c>
      <c r="BR127" s="42">
        <v>0.75915032913246772</v>
      </c>
      <c r="BS127" s="24" t="s">
        <v>622</v>
      </c>
      <c r="BT127" s="24" t="s">
        <v>624</v>
      </c>
      <c r="BU127" s="40">
        <v>0.87043831566116114</v>
      </c>
      <c r="BV127" s="42">
        <v>0.14881669287942331</v>
      </c>
      <c r="BW127" s="40">
        <v>0.26427889738817129</v>
      </c>
      <c r="BX127" s="40" t="str">
        <f t="shared" si="14"/>
        <v>Equilibrium</v>
      </c>
      <c r="BY127" s="40"/>
      <c r="BZ127" s="44">
        <v>1005.6344258236886</v>
      </c>
      <c r="CA127" s="44">
        <v>369.39824448181429</v>
      </c>
      <c r="CB127" s="5">
        <v>972.73148967050474</v>
      </c>
      <c r="CC127" s="44">
        <v>473.63524485669939</v>
      </c>
      <c r="CD127" s="44">
        <v>501.07871609421863</v>
      </c>
      <c r="CE127" s="44">
        <v>1216.855297595175</v>
      </c>
      <c r="CF127" s="44">
        <v>1102.4999805444879</v>
      </c>
      <c r="CG127" s="44">
        <v>743.2200527384756</v>
      </c>
      <c r="CH127" s="40">
        <v>-0.13340628143737787</v>
      </c>
      <c r="CI127" s="44">
        <v>1102.4999805444879</v>
      </c>
      <c r="CJ127" s="24">
        <v>866.47828405289044</v>
      </c>
      <c r="CK127" s="44">
        <v>1037.6157351074962</v>
      </c>
      <c r="CL127" s="44">
        <v>1062.2480075077901</v>
      </c>
      <c r="CM127" s="45">
        <v>5.8157259802960333</v>
      </c>
      <c r="CN127" s="45">
        <v>60.928830100750339</v>
      </c>
      <c r="CO127" s="45">
        <v>0.50704008566925807</v>
      </c>
      <c r="CP127" s="45">
        <v>18.582998342847695</v>
      </c>
      <c r="CQ127" s="45">
        <v>2.7704283387139523</v>
      </c>
      <c r="CR127" s="45">
        <v>1.8961478257570143</v>
      </c>
      <c r="CS127" s="45">
        <v>0.5750717095757496</v>
      </c>
      <c r="CT127" s="45">
        <v>7.000173491562947</v>
      </c>
      <c r="CU127" s="45">
        <v>5.1440368098707197</v>
      </c>
      <c r="CV127" s="45">
        <v>97.404726704747674</v>
      </c>
      <c r="CW127" s="24"/>
      <c r="CX127" s="40">
        <v>49.693224000013792</v>
      </c>
      <c r="CY127" s="40">
        <v>50.426403697870043</v>
      </c>
      <c r="CZ127" s="40">
        <v>44.163417075584704</v>
      </c>
      <c r="DA127" s="40">
        <v>54.365519474867867</v>
      </c>
      <c r="DB127" s="40"/>
      <c r="DC127" s="40">
        <v>8.6198849444068522</v>
      </c>
      <c r="DD127" s="40">
        <v>3.12470384556338</v>
      </c>
      <c r="DE127" s="40"/>
      <c r="DF127" s="40">
        <v>7.1099444123259792</v>
      </c>
      <c r="DG127" s="40">
        <v>6.6312133117920569</v>
      </c>
      <c r="DH127" s="40"/>
      <c r="DI127" s="40">
        <v>4.6014843685102402</v>
      </c>
      <c r="DJ127" s="40"/>
      <c r="DK127" s="40">
        <v>8.5427509060835511</v>
      </c>
      <c r="DL127" s="40">
        <v>8.0150147114553043</v>
      </c>
      <c r="DM127" s="40"/>
      <c r="DN127" s="40">
        <v>2.522990187356462</v>
      </c>
      <c r="DO127" s="40">
        <v>1.7436425569516985</v>
      </c>
      <c r="DP127" s="40"/>
      <c r="DQ127" s="40">
        <v>17.117348001560003</v>
      </c>
      <c r="DR127" s="40"/>
    </row>
    <row r="128" spans="1:122" ht="10.5" customHeight="1">
      <c r="A128" s="14" t="s">
        <v>0</v>
      </c>
      <c r="B128" s="12">
        <v>17</v>
      </c>
      <c r="C128" s="13" t="s">
        <v>2</v>
      </c>
      <c r="D128" s="121">
        <v>1.4</v>
      </c>
      <c r="E128" s="139">
        <f t="shared" si="18"/>
        <v>1400</v>
      </c>
      <c r="F128" s="140">
        <v>975</v>
      </c>
      <c r="G128" s="121">
        <v>53.2</v>
      </c>
      <c r="H128" s="121">
        <v>0.44</v>
      </c>
      <c r="I128" s="121">
        <v>19.420000000000002</v>
      </c>
      <c r="J128" s="121">
        <v>9.25</v>
      </c>
      <c r="K128" s="121"/>
      <c r="L128" s="121">
        <v>1.36</v>
      </c>
      <c r="M128" s="121">
        <v>2.76</v>
      </c>
      <c r="N128" s="121">
        <v>5.15</v>
      </c>
      <c r="O128" s="121">
        <v>3.42</v>
      </c>
      <c r="P128" s="121"/>
      <c r="Q128" s="122">
        <f t="shared" si="11"/>
        <v>95.000000000000014</v>
      </c>
      <c r="R128" s="26"/>
      <c r="S128" s="26">
        <f t="shared" si="16"/>
        <v>55.999999999999993</v>
      </c>
      <c r="T128" s="26">
        <f t="shared" si="16"/>
        <v>0.46315789473684205</v>
      </c>
      <c r="U128" s="26">
        <f t="shared" si="16"/>
        <v>20.442105263157895</v>
      </c>
      <c r="V128" s="26">
        <f t="shared" si="16"/>
        <v>9.7368421052631557</v>
      </c>
      <c r="W128" s="26">
        <f t="shared" si="16"/>
        <v>0</v>
      </c>
      <c r="X128" s="26">
        <f t="shared" si="15"/>
        <v>1.4315789473684208</v>
      </c>
      <c r="Y128" s="26">
        <f t="shared" si="15"/>
        <v>2.9052631578947361</v>
      </c>
      <c r="Z128" s="26">
        <f t="shared" si="15"/>
        <v>5.4210526315789469</v>
      </c>
      <c r="AA128" s="26">
        <f t="shared" si="15"/>
        <v>3.5999999999999996</v>
      </c>
      <c r="AB128" s="26">
        <f t="shared" si="15"/>
        <v>0</v>
      </c>
      <c r="AC128" s="26">
        <f t="shared" si="12"/>
        <v>99.999999999999986</v>
      </c>
      <c r="AD128" s="42">
        <v>0.65271760910033227</v>
      </c>
      <c r="AE128" s="42">
        <v>3.8155958039383808</v>
      </c>
      <c r="AF128" s="42">
        <v>0.20765862433515728</v>
      </c>
      <c r="AG128" s="43"/>
      <c r="AH128" s="12">
        <v>17</v>
      </c>
      <c r="AI128" s="122">
        <v>38.700000000000003</v>
      </c>
      <c r="AJ128" s="122">
        <v>2.94</v>
      </c>
      <c r="AK128" s="122">
        <v>15.16</v>
      </c>
      <c r="AL128" s="122"/>
      <c r="AM128" s="122">
        <v>19.059999999999999</v>
      </c>
      <c r="AN128" s="122">
        <v>8.14</v>
      </c>
      <c r="AO128" s="122">
        <v>9.57</v>
      </c>
      <c r="AP128" s="122">
        <v>0.02</v>
      </c>
      <c r="AQ128" s="122">
        <v>2.96</v>
      </c>
      <c r="AR128" s="122">
        <v>1.27</v>
      </c>
      <c r="AS128" s="122">
        <v>0</v>
      </c>
      <c r="AT128" s="124">
        <v>0</v>
      </c>
      <c r="AU128" s="124">
        <v>0</v>
      </c>
      <c r="AV128" s="124">
        <f t="shared" si="13"/>
        <v>97.819999999999979</v>
      </c>
      <c r="AW128" s="29"/>
      <c r="AX128" s="42">
        <v>5.7761968682042051</v>
      </c>
      <c r="AY128" s="42">
        <v>2.2238031317957949</v>
      </c>
      <c r="AZ128" s="42">
        <v>0</v>
      </c>
      <c r="BA128" s="42">
        <v>8</v>
      </c>
      <c r="BB128" s="42">
        <v>0.44278047286499911</v>
      </c>
      <c r="BC128" s="42">
        <v>0.3300840898289899</v>
      </c>
      <c r="BD128" s="42">
        <v>0</v>
      </c>
      <c r="BE128" s="42">
        <v>1.0313760469503492</v>
      </c>
      <c r="BF128" s="42">
        <v>1.81080861683164</v>
      </c>
      <c r="BG128" s="42">
        <v>1.3477503649810476</v>
      </c>
      <c r="BH128" s="42">
        <v>2.5281320666349669E-3</v>
      </c>
      <c r="BI128" s="42">
        <v>4.9653277235236608</v>
      </c>
      <c r="BJ128" s="42">
        <v>0</v>
      </c>
      <c r="BK128" s="42">
        <v>0</v>
      </c>
      <c r="BL128" s="42">
        <v>0</v>
      </c>
      <c r="BM128" s="42">
        <v>1.5302587748607341</v>
      </c>
      <c r="BN128" s="42">
        <v>0.46974122513926586</v>
      </c>
      <c r="BO128" s="42">
        <v>2</v>
      </c>
      <c r="BP128" s="42">
        <v>0.38677991729441374</v>
      </c>
      <c r="BQ128" s="42">
        <v>0.24178429311999078</v>
      </c>
      <c r="BR128" s="42">
        <v>0.62856421041440447</v>
      </c>
      <c r="BS128" s="24" t="s">
        <v>622</v>
      </c>
      <c r="BT128" s="24" t="s">
        <v>624</v>
      </c>
      <c r="BU128" s="40">
        <v>0.43218059573735956</v>
      </c>
      <c r="BV128" s="42">
        <v>1.313584543347754</v>
      </c>
      <c r="BW128" s="40">
        <v>0.34426721561856699</v>
      </c>
      <c r="BX128" s="40" t="str">
        <f t="shared" si="14"/>
        <v>Equilibrium</v>
      </c>
      <c r="BY128" s="40"/>
      <c r="BZ128" s="44">
        <v>990.11995246697279</v>
      </c>
      <c r="CA128" s="44">
        <v>898.08466092599735</v>
      </c>
      <c r="CB128" s="5">
        <v>1658.3625911059432</v>
      </c>
      <c r="CC128" s="44">
        <v>662.8479910480246</v>
      </c>
      <c r="CD128" s="44">
        <v>565.04082739109299</v>
      </c>
      <c r="CE128" s="44">
        <v>1499.5154768067805</v>
      </c>
      <c r="CF128" s="44">
        <v>1557.8968018599917</v>
      </c>
      <c r="CG128" s="44">
        <v>836.6674857587559</v>
      </c>
      <c r="CH128" s="40">
        <v>6.0581316646169676E-2</v>
      </c>
      <c r="CI128" s="44">
        <v>1557.8968018599917</v>
      </c>
      <c r="CJ128" s="24">
        <v>1561.4862753916595</v>
      </c>
      <c r="CK128" s="44">
        <v>1608.1296964829676</v>
      </c>
      <c r="CL128" s="44">
        <v>997.91119145873631</v>
      </c>
      <c r="CM128" s="45">
        <v>0.98567691154668591</v>
      </c>
      <c r="CN128" s="45">
        <v>60.025726913715104</v>
      </c>
      <c r="CO128" s="45">
        <v>0.36988544631867926</v>
      </c>
      <c r="CP128" s="45">
        <v>19.749031013015554</v>
      </c>
      <c r="CQ128" s="45">
        <v>4.1494430045778223</v>
      </c>
      <c r="CR128" s="45">
        <v>1161.1516654926065</v>
      </c>
      <c r="CS128" s="45">
        <v>3.4736074384640392</v>
      </c>
      <c r="CT128" s="45">
        <v>3.4757906059495602</v>
      </c>
      <c r="CU128" s="45">
        <v>9.822964218184536</v>
      </c>
      <c r="CV128" s="45">
        <v>1262.2181141328319</v>
      </c>
      <c r="CW128" s="24"/>
      <c r="CX128" s="40">
        <v>56.262850384443354</v>
      </c>
      <c r="CY128" s="40">
        <v>57.774890766340704</v>
      </c>
      <c r="CZ128" s="40">
        <v>48.295777593701018</v>
      </c>
      <c r="DA128" s="40">
        <v>58.210035921903845</v>
      </c>
      <c r="DB128" s="40"/>
      <c r="DC128" s="40">
        <v>1.9212553238249583</v>
      </c>
      <c r="DD128" s="40">
        <v>0.68328867282122419</v>
      </c>
      <c r="DE128" s="40"/>
      <c r="DF128" s="40">
        <v>10.280014315355245</v>
      </c>
      <c r="DG128" s="40">
        <v>9.0172248452131907</v>
      </c>
      <c r="DH128" s="40"/>
      <c r="DI128" s="40">
        <v>1.2294725081664133</v>
      </c>
      <c r="DJ128" s="40"/>
      <c r="DK128" s="40">
        <v>4.3584899015861698</v>
      </c>
      <c r="DL128" s="40">
        <v>4.2649956847374684</v>
      </c>
      <c r="DM128" s="40"/>
      <c r="DN128" s="40">
        <v>2.8959618125199431</v>
      </c>
      <c r="DO128" s="40">
        <v>2.3673213287979826</v>
      </c>
      <c r="DP128" s="40"/>
      <c r="DQ128" s="40">
        <v>18.890564878249496</v>
      </c>
      <c r="DR128" s="40"/>
    </row>
    <row r="129" spans="1:122" ht="10.5" customHeight="1">
      <c r="A129" s="14" t="s">
        <v>0</v>
      </c>
      <c r="B129" s="12">
        <v>18</v>
      </c>
      <c r="C129" s="13" t="s">
        <v>2</v>
      </c>
      <c r="D129" s="121">
        <v>1.4</v>
      </c>
      <c r="E129" s="139">
        <f t="shared" si="18"/>
        <v>1400</v>
      </c>
      <c r="F129" s="140">
        <v>1015</v>
      </c>
      <c r="G129" s="121">
        <v>50.47</v>
      </c>
      <c r="H129" s="121">
        <v>0.75</v>
      </c>
      <c r="I129" s="121">
        <v>18.52</v>
      </c>
      <c r="J129" s="121">
        <v>11.62</v>
      </c>
      <c r="K129" s="121"/>
      <c r="L129" s="121">
        <v>1.93</v>
      </c>
      <c r="M129" s="121">
        <v>3.67</v>
      </c>
      <c r="N129" s="121">
        <v>4.17</v>
      </c>
      <c r="O129" s="121">
        <v>3.27</v>
      </c>
      <c r="P129" s="121"/>
      <c r="Q129" s="122">
        <f t="shared" si="11"/>
        <v>94.4</v>
      </c>
      <c r="R129" s="26"/>
      <c r="S129" s="26">
        <f t="shared" si="16"/>
        <v>53.463983050847453</v>
      </c>
      <c r="T129" s="26">
        <f t="shared" si="16"/>
        <v>0.79449152542372881</v>
      </c>
      <c r="U129" s="26">
        <f t="shared" si="16"/>
        <v>19.618644067796609</v>
      </c>
      <c r="V129" s="26">
        <f t="shared" si="16"/>
        <v>12.309322033898304</v>
      </c>
      <c r="W129" s="26">
        <f t="shared" si="16"/>
        <v>0</v>
      </c>
      <c r="X129" s="26">
        <f t="shared" si="15"/>
        <v>2.0444915254237284</v>
      </c>
      <c r="Y129" s="26">
        <f t="shared" si="15"/>
        <v>3.8877118644067794</v>
      </c>
      <c r="Z129" s="26">
        <f t="shared" si="15"/>
        <v>4.4173728813559316</v>
      </c>
      <c r="AA129" s="26">
        <f t="shared" si="15"/>
        <v>3.4639830508474572</v>
      </c>
      <c r="AB129" s="26">
        <f t="shared" si="15"/>
        <v>0</v>
      </c>
      <c r="AC129" s="26">
        <f t="shared" si="12"/>
        <v>99.999999999999986</v>
      </c>
      <c r="AD129" s="42">
        <v>0.61711288275154097</v>
      </c>
      <c r="AE129" s="42">
        <v>3.377601098378324</v>
      </c>
      <c r="AF129" s="42">
        <v>0.22843561519811584</v>
      </c>
      <c r="AG129" s="43"/>
      <c r="AH129" s="12">
        <v>18</v>
      </c>
      <c r="AI129" s="122">
        <v>38.6</v>
      </c>
      <c r="AJ129" s="122">
        <v>3.84</v>
      </c>
      <c r="AK129" s="122">
        <v>15.56</v>
      </c>
      <c r="AL129" s="122">
        <v>0.01</v>
      </c>
      <c r="AM129" s="122">
        <v>16.559999999999999</v>
      </c>
      <c r="AN129" s="122">
        <v>9.34</v>
      </c>
      <c r="AO129" s="122">
        <v>9.7100000000000009</v>
      </c>
      <c r="AP129" s="122">
        <v>0.01</v>
      </c>
      <c r="AQ129" s="122">
        <v>2.79</v>
      </c>
      <c r="AR129" s="122">
        <v>1.36</v>
      </c>
      <c r="AS129" s="122">
        <v>0</v>
      </c>
      <c r="AT129" s="124">
        <v>0</v>
      </c>
      <c r="AU129" s="124">
        <v>0</v>
      </c>
      <c r="AV129" s="124">
        <f t="shared" si="13"/>
        <v>97.780000000000015</v>
      </c>
      <c r="AW129" s="29"/>
      <c r="AX129" s="42">
        <v>5.714806275435472</v>
      </c>
      <c r="AY129" s="42">
        <v>2.285193724564528</v>
      </c>
      <c r="AZ129" s="42">
        <v>0</v>
      </c>
      <c r="BA129" s="42">
        <v>8</v>
      </c>
      <c r="BB129" s="42">
        <v>0.42967467513609714</v>
      </c>
      <c r="BC129" s="42">
        <v>0.42765314696879397</v>
      </c>
      <c r="BD129" s="42">
        <v>1.1704668360993313E-3</v>
      </c>
      <c r="BE129" s="42">
        <v>0.91884620514898074</v>
      </c>
      <c r="BF129" s="42">
        <v>2.0610010372996865</v>
      </c>
      <c r="BG129" s="42">
        <v>1.1315516603676468</v>
      </c>
      <c r="BH129" s="42">
        <v>1.2538712603519689E-3</v>
      </c>
      <c r="BI129" s="42">
        <v>4.9711510630176567</v>
      </c>
      <c r="BJ129" s="42">
        <v>0</v>
      </c>
      <c r="BK129" s="42">
        <v>0</v>
      </c>
      <c r="BL129" s="42">
        <v>0</v>
      </c>
      <c r="BM129" s="42">
        <v>1.5401228248983061</v>
      </c>
      <c r="BN129" s="42">
        <v>0.4598771751016939</v>
      </c>
      <c r="BO129" s="42">
        <v>2</v>
      </c>
      <c r="BP129" s="42">
        <v>0.3409407145517005</v>
      </c>
      <c r="BQ129" s="42">
        <v>0.25683041802045664</v>
      </c>
      <c r="BR129" s="42">
        <v>0.59777113257215708</v>
      </c>
      <c r="BS129" s="24" t="s">
        <v>622</v>
      </c>
      <c r="BT129" s="24" t="s">
        <v>624</v>
      </c>
      <c r="BU129" s="40">
        <v>0.50128948467829237</v>
      </c>
      <c r="BV129" s="42">
        <v>0.99465620068266258</v>
      </c>
      <c r="BW129" s="40">
        <v>0.29448598923070679</v>
      </c>
      <c r="BX129" s="40" t="str">
        <f t="shared" si="14"/>
        <v>Equilibrium</v>
      </c>
      <c r="BY129" s="40"/>
      <c r="BZ129" s="44">
        <v>1015.3566894129631</v>
      </c>
      <c r="CA129" s="44">
        <v>961.12860833672141</v>
      </c>
      <c r="CB129" s="5">
        <v>1618.9322480983044</v>
      </c>
      <c r="CC129" s="44">
        <v>801.24999709930376</v>
      </c>
      <c r="CD129" s="44">
        <v>627.97712894290339</v>
      </c>
      <c r="CE129" s="44">
        <v>1414.5856988668529</v>
      </c>
      <c r="CF129" s="44">
        <v>1290.8573193317643</v>
      </c>
      <c r="CG129" s="44">
        <v>613.33570176754915</v>
      </c>
      <c r="CH129" s="40">
        <v>0.20264895529254959</v>
      </c>
      <c r="CI129" s="44">
        <v>1290.8573193317643</v>
      </c>
      <c r="CJ129" s="24">
        <v>1530.2071159594982</v>
      </c>
      <c r="CK129" s="44">
        <v>1454.8947837150345</v>
      </c>
      <c r="CL129" s="44">
        <v>1028.6900781543568</v>
      </c>
      <c r="CM129" s="45">
        <v>0.92142018180802099</v>
      </c>
      <c r="CN129" s="45">
        <v>54.940813748374431</v>
      </c>
      <c r="CO129" s="45">
        <v>1.069483647409641</v>
      </c>
      <c r="CP129" s="45">
        <v>20.208273892248506</v>
      </c>
      <c r="CQ129" s="45">
        <v>6.3127805772577679</v>
      </c>
      <c r="CR129" s="45">
        <v>158.00483482904301</v>
      </c>
      <c r="CS129" s="45">
        <v>6.3425940426715508</v>
      </c>
      <c r="CT129" s="45">
        <v>3.327139035004</v>
      </c>
      <c r="CU129" s="45">
        <v>7.4902541802628591</v>
      </c>
      <c r="CV129" s="45">
        <v>257.69617395227175</v>
      </c>
      <c r="CW129" s="24"/>
      <c r="CX129" s="40">
        <v>52.642787972629044</v>
      </c>
      <c r="CY129" s="40">
        <v>53.871829689570582</v>
      </c>
      <c r="CZ129" s="40">
        <v>44.726599364989426</v>
      </c>
      <c r="DA129" s="40">
        <v>54.629725454900743</v>
      </c>
      <c r="DB129" s="40"/>
      <c r="DC129" s="40">
        <v>3.8478224203906675</v>
      </c>
      <c r="DD129" s="40">
        <v>1.3771869686075695</v>
      </c>
      <c r="DE129" s="40"/>
      <c r="DF129" s="40">
        <v>11.836842726914844</v>
      </c>
      <c r="DG129" s="40">
        <v>11.088702943997637</v>
      </c>
      <c r="DH129" s="40"/>
      <c r="DI129" s="40">
        <v>1.9537060245333424</v>
      </c>
      <c r="DJ129" s="40"/>
      <c r="DK129" s="40">
        <v>5.9424257401352625</v>
      </c>
      <c r="DL129" s="40">
        <v>5.3369955323771912</v>
      </c>
      <c r="DM129" s="40"/>
      <c r="DN129" s="40">
        <v>2.8148858406081265</v>
      </c>
      <c r="DO129" s="40">
        <v>2.3786813035161773</v>
      </c>
      <c r="DP129" s="40"/>
      <c r="DQ129" s="40">
        <v>18.794370580676645</v>
      </c>
      <c r="DR129" s="40"/>
    </row>
    <row r="130" spans="1:122" ht="10.5" customHeight="1">
      <c r="A130" s="14" t="s">
        <v>0</v>
      </c>
      <c r="B130" s="12">
        <v>19</v>
      </c>
      <c r="C130" s="13" t="s">
        <v>3</v>
      </c>
      <c r="D130" s="121">
        <v>1.4</v>
      </c>
      <c r="E130" s="139">
        <f t="shared" si="18"/>
        <v>1400</v>
      </c>
      <c r="F130" s="140">
        <v>1045</v>
      </c>
      <c r="G130" s="121">
        <v>48.1</v>
      </c>
      <c r="H130" s="121">
        <v>2.35</v>
      </c>
      <c r="I130" s="121">
        <v>16.55</v>
      </c>
      <c r="J130" s="121">
        <v>14.97</v>
      </c>
      <c r="K130" s="121"/>
      <c r="L130" s="121">
        <v>2.2400000000000002</v>
      </c>
      <c r="M130" s="121">
        <v>4.6399999999999997</v>
      </c>
      <c r="N130" s="121">
        <v>3.94</v>
      </c>
      <c r="O130" s="121">
        <v>2.84</v>
      </c>
      <c r="P130" s="121"/>
      <c r="Q130" s="122">
        <f t="shared" si="11"/>
        <v>95.63</v>
      </c>
      <c r="R130" s="26"/>
      <c r="S130" s="26">
        <f t="shared" si="16"/>
        <v>50.298023632751232</v>
      </c>
      <c r="T130" s="26">
        <f t="shared" si="16"/>
        <v>2.4573878490013596</v>
      </c>
      <c r="U130" s="26">
        <f t="shared" si="16"/>
        <v>17.306284638711702</v>
      </c>
      <c r="V130" s="26">
        <f t="shared" si="16"/>
        <v>15.654083446617173</v>
      </c>
      <c r="W130" s="26">
        <f t="shared" si="16"/>
        <v>0</v>
      </c>
      <c r="X130" s="26">
        <f t="shared" si="15"/>
        <v>2.342361183728956</v>
      </c>
      <c r="Y130" s="26">
        <f t="shared" si="15"/>
        <v>4.8520338805814074</v>
      </c>
      <c r="Z130" s="26">
        <f t="shared" si="15"/>
        <v>4.1200460106661092</v>
      </c>
      <c r="AA130" s="26">
        <f t="shared" si="15"/>
        <v>2.9697793579420684</v>
      </c>
      <c r="AB130" s="26">
        <f t="shared" si="15"/>
        <v>0</v>
      </c>
      <c r="AC130" s="26">
        <f t="shared" si="12"/>
        <v>100.00000000000001</v>
      </c>
      <c r="AD130" s="42">
        <v>0.58504561033290214</v>
      </c>
      <c r="AE130" s="42">
        <v>3.7491543480474072</v>
      </c>
      <c r="AF130" s="42">
        <v>0.2105638028823269</v>
      </c>
      <c r="AG130" s="43"/>
      <c r="AH130" s="12">
        <v>19</v>
      </c>
      <c r="AI130" s="122">
        <v>37.97</v>
      </c>
      <c r="AJ130" s="122">
        <v>5.41</v>
      </c>
      <c r="AK130" s="122">
        <v>14.53</v>
      </c>
      <c r="AL130" s="122"/>
      <c r="AM130" s="122">
        <v>15.96</v>
      </c>
      <c r="AN130" s="122">
        <v>9.14</v>
      </c>
      <c r="AO130" s="122">
        <v>9.92</v>
      </c>
      <c r="AP130" s="122"/>
      <c r="AQ130" s="122">
        <v>2.74</v>
      </c>
      <c r="AR130" s="122">
        <v>1.53</v>
      </c>
      <c r="AS130" s="122">
        <v>0</v>
      </c>
      <c r="AT130" s="124">
        <v>0</v>
      </c>
      <c r="AU130" s="124">
        <v>0</v>
      </c>
      <c r="AV130" s="124">
        <f t="shared" si="13"/>
        <v>97.2</v>
      </c>
      <c r="AW130" s="29"/>
      <c r="AX130" s="42">
        <v>5.6817993361782566</v>
      </c>
      <c r="AY130" s="42">
        <v>2.3182006638217434</v>
      </c>
      <c r="AZ130" s="42">
        <v>0</v>
      </c>
      <c r="BA130" s="42">
        <v>8</v>
      </c>
      <c r="BB130" s="42">
        <v>0.24413422741410828</v>
      </c>
      <c r="BC130" s="42">
        <v>0.60896004574597262</v>
      </c>
      <c r="BD130" s="42">
        <v>0</v>
      </c>
      <c r="BE130" s="42">
        <v>0.81086336333312659</v>
      </c>
      <c r="BF130" s="42">
        <v>2.0384901446465484</v>
      </c>
      <c r="BG130" s="42">
        <v>1.1864296458430057</v>
      </c>
      <c r="BH130" s="42">
        <v>0</v>
      </c>
      <c r="BI130" s="42">
        <v>4.8888774269827611</v>
      </c>
      <c r="BJ130" s="42">
        <v>0</v>
      </c>
      <c r="BK130" s="42">
        <v>0</v>
      </c>
      <c r="BL130" s="42">
        <v>0</v>
      </c>
      <c r="BM130" s="42">
        <v>1.590299365802385</v>
      </c>
      <c r="BN130" s="42">
        <v>0.40970063419761504</v>
      </c>
      <c r="BO130" s="42">
        <v>2</v>
      </c>
      <c r="BP130" s="42">
        <v>0.38519701424399388</v>
      </c>
      <c r="BQ130" s="42">
        <v>0.29203174757065348</v>
      </c>
      <c r="BR130" s="42">
        <v>0.67722876181464731</v>
      </c>
      <c r="BS130" s="24" t="s">
        <v>622</v>
      </c>
      <c r="BT130" s="24" t="s">
        <v>681</v>
      </c>
      <c r="BU130" s="40">
        <v>0.50510398278353907</v>
      </c>
      <c r="BV130" s="42">
        <v>0.97959425491708474</v>
      </c>
      <c r="BW130" s="40">
        <v>0.26128405607714339</v>
      </c>
      <c r="BX130" s="40" t="str">
        <f t="shared" si="14"/>
        <v>Equilibrium</v>
      </c>
      <c r="BY130" s="40"/>
      <c r="BZ130" s="44">
        <v>1022.9757864710974</v>
      </c>
      <c r="CA130" s="44">
        <v>789.85020344643181</v>
      </c>
      <c r="CB130" s="5">
        <v>1145.634358052833</v>
      </c>
      <c r="CC130" s="44">
        <v>677.13713953633442</v>
      </c>
      <c r="CD130" s="44">
        <v>595.17689855170636</v>
      </c>
      <c r="CE130" s="44">
        <v>1194.5548815658431</v>
      </c>
      <c r="CF130" s="44">
        <v>927.36873343736318</v>
      </c>
      <c r="CG130" s="44">
        <v>517.41774202950864</v>
      </c>
      <c r="CH130" s="40">
        <v>0.1905194472226226</v>
      </c>
      <c r="CI130" s="44">
        <v>927.36873343736318</v>
      </c>
      <c r="CJ130" s="24">
        <v>1056.1633160419196</v>
      </c>
      <c r="CK130" s="44">
        <v>1036.5015457450982</v>
      </c>
      <c r="CL130" s="44">
        <v>1042.6445214008997</v>
      </c>
      <c r="CM130" s="45">
        <v>-0.30754767797274241</v>
      </c>
      <c r="CN130" s="45">
        <v>51.88269559317559</v>
      </c>
      <c r="CO130" s="45">
        <v>1.8432492370020075</v>
      </c>
      <c r="CP130" s="45">
        <v>19.953619564963706</v>
      </c>
      <c r="CQ130" s="45">
        <v>9.038543739238083</v>
      </c>
      <c r="CR130" s="45">
        <v>2.1527363136048141</v>
      </c>
      <c r="CS130" s="45">
        <v>6.4283801621999395</v>
      </c>
      <c r="CT130" s="45">
        <v>4.3594107289990101</v>
      </c>
      <c r="CU130" s="45">
        <v>4.845416717387006</v>
      </c>
      <c r="CV130" s="45">
        <v>100.50405205657016</v>
      </c>
      <c r="CW130" s="24"/>
      <c r="CX130" s="40">
        <v>53.081385308893339</v>
      </c>
      <c r="CY130" s="40">
        <v>54.008066596356777</v>
      </c>
      <c r="CZ130" s="40">
        <v>43.933354218263084</v>
      </c>
      <c r="DA130" s="40">
        <v>53.820482570581248</v>
      </c>
      <c r="DB130" s="40"/>
      <c r="DC130" s="40">
        <v>5.4064018812404342</v>
      </c>
      <c r="DD130" s="40">
        <v>1.8890734332363843</v>
      </c>
      <c r="DE130" s="40"/>
      <c r="DF130" s="40">
        <v>10.821379785236852</v>
      </c>
      <c r="DG130" s="40">
        <v>11.024508822531587</v>
      </c>
      <c r="DH130" s="40"/>
      <c r="DI130" s="40">
        <v>1.704750781740404</v>
      </c>
      <c r="DJ130" s="40"/>
      <c r="DK130" s="40">
        <v>5.8747450104739301</v>
      </c>
      <c r="DL130" s="40">
        <v>4.2771529976197806</v>
      </c>
      <c r="DM130" s="40"/>
      <c r="DN130" s="40">
        <v>3.5460608939348521</v>
      </c>
      <c r="DO130" s="40">
        <v>3.3202651239586785</v>
      </c>
      <c r="DP130" s="40"/>
      <c r="DQ130" s="40">
        <v>18.391625724365571</v>
      </c>
      <c r="DR130" s="40"/>
    </row>
    <row r="131" spans="1:122" ht="10.5" customHeight="1">
      <c r="A131" s="14" t="s">
        <v>0</v>
      </c>
      <c r="B131" s="12">
        <v>20</v>
      </c>
      <c r="C131" s="13" t="s">
        <v>4</v>
      </c>
      <c r="D131" s="121">
        <v>1.4</v>
      </c>
      <c r="E131" s="139">
        <f t="shared" si="18"/>
        <v>1400</v>
      </c>
      <c r="F131" s="140">
        <v>1050</v>
      </c>
      <c r="G131" s="121">
        <v>48.52</v>
      </c>
      <c r="H131" s="121">
        <v>2.93</v>
      </c>
      <c r="I131" s="121">
        <v>17.89</v>
      </c>
      <c r="J131" s="121">
        <v>7.42</v>
      </c>
      <c r="K131" s="121"/>
      <c r="L131" s="121">
        <v>3.38</v>
      </c>
      <c r="M131" s="121">
        <v>5.69</v>
      </c>
      <c r="N131" s="121">
        <v>3.96</v>
      </c>
      <c r="O131" s="121">
        <v>2.6</v>
      </c>
      <c r="P131" s="121"/>
      <c r="Q131" s="122">
        <f t="shared" si="11"/>
        <v>92.389999999999986</v>
      </c>
      <c r="R131" s="26"/>
      <c r="S131" s="26">
        <f t="shared" si="16"/>
        <v>52.516506115380466</v>
      </c>
      <c r="T131" s="26">
        <f t="shared" si="16"/>
        <v>3.171338889490205</v>
      </c>
      <c r="U131" s="26">
        <f t="shared" si="16"/>
        <v>19.363567485658624</v>
      </c>
      <c r="V131" s="26">
        <f t="shared" si="16"/>
        <v>8.0311722047840686</v>
      </c>
      <c r="W131" s="26">
        <f t="shared" si="16"/>
        <v>0</v>
      </c>
      <c r="X131" s="26">
        <f t="shared" si="15"/>
        <v>3.6584045892412607</v>
      </c>
      <c r="Y131" s="26">
        <f t="shared" si="15"/>
        <v>6.1586751812966787</v>
      </c>
      <c r="Z131" s="26">
        <f t="shared" si="15"/>
        <v>4.286178157809287</v>
      </c>
      <c r="AA131" s="26">
        <f t="shared" si="15"/>
        <v>2.8141573763394314</v>
      </c>
      <c r="AB131" s="26">
        <f t="shared" si="15"/>
        <v>0</v>
      </c>
      <c r="AC131" s="26">
        <f t="shared" si="12"/>
        <v>100.00000000000003</v>
      </c>
      <c r="AD131" s="42">
        <v>0.59428922333137135</v>
      </c>
      <c r="AE131" s="42">
        <v>1.2315349552759634</v>
      </c>
      <c r="AF131" s="42">
        <v>0.44812204157309948</v>
      </c>
      <c r="AG131" s="43"/>
      <c r="AH131" s="12">
        <v>20</v>
      </c>
      <c r="AI131" s="122">
        <v>39.75</v>
      </c>
      <c r="AJ131" s="122">
        <v>6.35</v>
      </c>
      <c r="AK131" s="122">
        <v>14.29</v>
      </c>
      <c r="AL131" s="122"/>
      <c r="AM131" s="122">
        <v>7.93</v>
      </c>
      <c r="AN131" s="122">
        <v>13.89</v>
      </c>
      <c r="AO131" s="122">
        <v>10.71</v>
      </c>
      <c r="AP131" s="122"/>
      <c r="AQ131" s="122">
        <v>2.87</v>
      </c>
      <c r="AR131" s="122">
        <v>1.47</v>
      </c>
      <c r="AS131" s="122">
        <v>0</v>
      </c>
      <c r="AT131" s="124">
        <v>0</v>
      </c>
      <c r="AU131" s="124">
        <v>0</v>
      </c>
      <c r="AV131" s="124">
        <f t="shared" si="13"/>
        <v>97.259999999999991</v>
      </c>
      <c r="AW131" s="29"/>
      <c r="AX131" s="42">
        <v>5.7687777770780215</v>
      </c>
      <c r="AY131" s="42">
        <v>2.2312222229219785</v>
      </c>
      <c r="AZ131" s="42">
        <v>0</v>
      </c>
      <c r="BA131" s="42">
        <v>8</v>
      </c>
      <c r="BB131" s="42">
        <v>0.21279288871930646</v>
      </c>
      <c r="BC131" s="42">
        <v>0.69321290876840969</v>
      </c>
      <c r="BD131" s="42">
        <v>0</v>
      </c>
      <c r="BE131" s="42">
        <v>0.47619699353992218</v>
      </c>
      <c r="BF131" s="42">
        <v>3.004457383131494</v>
      </c>
      <c r="BG131" s="42">
        <v>0.4862647239579071</v>
      </c>
      <c r="BH131" s="42">
        <v>0</v>
      </c>
      <c r="BI131" s="42">
        <v>4.8729248981170397</v>
      </c>
      <c r="BJ131" s="42">
        <v>0</v>
      </c>
      <c r="BK131" s="42">
        <v>0</v>
      </c>
      <c r="BL131" s="42">
        <v>0</v>
      </c>
      <c r="BM131" s="42">
        <v>1.6651680386284362</v>
      </c>
      <c r="BN131" s="42">
        <v>0.33483196137156379</v>
      </c>
      <c r="BO131" s="42">
        <v>2</v>
      </c>
      <c r="BP131" s="42">
        <v>0.47267063630517214</v>
      </c>
      <c r="BQ131" s="42">
        <v>0.27211805195823413</v>
      </c>
      <c r="BR131" s="42">
        <v>0.74478868826340627</v>
      </c>
      <c r="BS131" s="24" t="s">
        <v>622</v>
      </c>
      <c r="BT131" s="24" t="s">
        <v>681</v>
      </c>
      <c r="BU131" s="40">
        <v>0.75737803240173418</v>
      </c>
      <c r="BV131" s="42">
        <v>0.32028048665238185</v>
      </c>
      <c r="BW131" s="40">
        <v>0.26006609498194322</v>
      </c>
      <c r="BX131" s="40" t="str">
        <f t="shared" si="14"/>
        <v>Equilibrium</v>
      </c>
      <c r="BY131" s="40"/>
      <c r="BZ131" s="44">
        <v>1058.1844353626191</v>
      </c>
      <c r="CA131" s="44">
        <v>668.187465203633</v>
      </c>
      <c r="CB131" s="5">
        <v>1198.5934929060081</v>
      </c>
      <c r="CC131" s="44">
        <v>750.36114486200802</v>
      </c>
      <c r="CD131" s="44">
        <v>631.84679567290891</v>
      </c>
      <c r="CE131" s="44">
        <v>1325.3360745202717</v>
      </c>
      <c r="CF131" s="44">
        <v>1096.3550027274873</v>
      </c>
      <c r="CG131" s="44">
        <v>574.9749296582637</v>
      </c>
      <c r="CH131" s="40">
        <v>8.529871952720354E-2</v>
      </c>
      <c r="CI131" s="44">
        <v>1096.3550027274873</v>
      </c>
      <c r="CJ131" s="24">
        <v>1103.0484290569957</v>
      </c>
      <c r="CK131" s="44">
        <v>1147.4742478167477</v>
      </c>
      <c r="CL131" s="44">
        <v>1118.4535143465248</v>
      </c>
      <c r="CM131" s="45">
        <v>1.9195494004876017</v>
      </c>
      <c r="CN131" s="45">
        <v>47.543510906270853</v>
      </c>
      <c r="CO131" s="45">
        <v>3.6176631174533913</v>
      </c>
      <c r="CP131" s="45">
        <v>20.289510874667606</v>
      </c>
      <c r="CQ131" s="45">
        <v>12.126207548061968</v>
      </c>
      <c r="CR131" s="45">
        <v>4.6637073972974488</v>
      </c>
      <c r="CS131" s="45">
        <v>7.3807388512948471</v>
      </c>
      <c r="CT131" s="45">
        <v>3.2124796932290245</v>
      </c>
      <c r="CU131" s="45">
        <v>3.4857171105842015</v>
      </c>
      <c r="CV131" s="45">
        <v>102.31953549885934</v>
      </c>
      <c r="CW131" s="24"/>
      <c r="CX131" s="40">
        <v>48.209232216545978</v>
      </c>
      <c r="CY131" s="40">
        <v>48.111811800854696</v>
      </c>
      <c r="CZ131" s="40">
        <v>39.466760819289114</v>
      </c>
      <c r="DA131" s="40">
        <v>49.452984044290901</v>
      </c>
      <c r="DB131" s="40"/>
      <c r="DC131" s="40">
        <v>14.280700870374769</v>
      </c>
      <c r="DD131" s="40">
        <v>5.1106860252454691</v>
      </c>
      <c r="DE131" s="40"/>
      <c r="DF131" s="40">
        <v>10.561712635228208</v>
      </c>
      <c r="DG131" s="40">
        <v>11.825447090361944</v>
      </c>
      <c r="DH131" s="40"/>
      <c r="DI131" s="40">
        <v>4.4328876553009255</v>
      </c>
      <c r="DJ131" s="40"/>
      <c r="DK131" s="40">
        <v>8.3249808401610892</v>
      </c>
      <c r="DL131" s="40">
        <v>7.1285996286745936</v>
      </c>
      <c r="DM131" s="40"/>
      <c r="DN131" s="40">
        <v>2.7435680213742413</v>
      </c>
      <c r="DO131" s="40">
        <v>2.8356873084434384</v>
      </c>
      <c r="DP131" s="40"/>
      <c r="DQ131" s="40">
        <v>18.753024294839776</v>
      </c>
      <c r="DR131" s="40"/>
    </row>
    <row r="132" spans="1:122" ht="10.5" customHeight="1">
      <c r="A132" s="14" t="s">
        <v>0</v>
      </c>
      <c r="B132" s="12">
        <v>21</v>
      </c>
      <c r="C132" s="13" t="s">
        <v>4</v>
      </c>
      <c r="D132" s="121">
        <v>1.4</v>
      </c>
      <c r="E132" s="139">
        <f t="shared" si="18"/>
        <v>1400</v>
      </c>
      <c r="F132" s="140">
        <v>1050</v>
      </c>
      <c r="G132" s="121">
        <v>48.37</v>
      </c>
      <c r="H132" s="121">
        <v>2.46</v>
      </c>
      <c r="I132" s="121">
        <v>19.62</v>
      </c>
      <c r="J132" s="121">
        <v>3.56</v>
      </c>
      <c r="K132" s="121"/>
      <c r="L132" s="121">
        <v>3.83</v>
      </c>
      <c r="M132" s="121">
        <v>5.21</v>
      </c>
      <c r="N132" s="121">
        <v>5.38</v>
      </c>
      <c r="O132" s="121">
        <v>3.03</v>
      </c>
      <c r="P132" s="121"/>
      <c r="Q132" s="122">
        <f t="shared" si="11"/>
        <v>91.46</v>
      </c>
      <c r="R132" s="26"/>
      <c r="S132" s="26">
        <f t="shared" si="16"/>
        <v>52.886507762956484</v>
      </c>
      <c r="T132" s="26">
        <f t="shared" si="16"/>
        <v>2.6897004154821782</v>
      </c>
      <c r="U132" s="26">
        <f t="shared" si="16"/>
        <v>21.452000874699326</v>
      </c>
      <c r="V132" s="26">
        <f t="shared" si="16"/>
        <v>3.8924119833807134</v>
      </c>
      <c r="W132" s="26">
        <f t="shared" si="16"/>
        <v>0</v>
      </c>
      <c r="X132" s="26">
        <f t="shared" si="15"/>
        <v>4.1876230045921714</v>
      </c>
      <c r="Y132" s="26">
        <f t="shared" si="15"/>
        <v>5.6964793352285152</v>
      </c>
      <c r="Z132" s="26">
        <f t="shared" si="15"/>
        <v>5.882352941176471</v>
      </c>
      <c r="AA132" s="26">
        <f t="shared" si="15"/>
        <v>3.3129236824841457</v>
      </c>
      <c r="AB132" s="26">
        <f t="shared" si="15"/>
        <v>0</v>
      </c>
      <c r="AC132" s="26">
        <f t="shared" si="12"/>
        <v>99.999999999999986</v>
      </c>
      <c r="AD132" s="42">
        <v>0.61492064765968557</v>
      </c>
      <c r="AE132" s="42">
        <v>0.52144770712999966</v>
      </c>
      <c r="AF132" s="42">
        <v>0.65726872853642893</v>
      </c>
      <c r="AG132" s="43"/>
      <c r="AH132" s="12">
        <v>21</v>
      </c>
      <c r="AI132" s="122">
        <v>40.44</v>
      </c>
      <c r="AJ132" s="122">
        <v>6.11</v>
      </c>
      <c r="AK132" s="122">
        <v>14.36</v>
      </c>
      <c r="AL132" s="122">
        <v>0.02</v>
      </c>
      <c r="AM132" s="122">
        <v>3.77</v>
      </c>
      <c r="AN132" s="122">
        <v>16.39</v>
      </c>
      <c r="AO132" s="122">
        <v>11.01</v>
      </c>
      <c r="AP132" s="122"/>
      <c r="AQ132" s="122">
        <v>3.16</v>
      </c>
      <c r="AR132" s="122">
        <v>1.1399999999999999</v>
      </c>
      <c r="AS132" s="122">
        <v>0</v>
      </c>
      <c r="AT132" s="124">
        <v>0</v>
      </c>
      <c r="AU132" s="124">
        <v>0</v>
      </c>
      <c r="AV132" s="124">
        <f t="shared" si="13"/>
        <v>96.4</v>
      </c>
      <c r="AW132" s="29"/>
      <c r="AX132" s="42">
        <v>5.8339723347981263</v>
      </c>
      <c r="AY132" s="42">
        <v>2.1660276652018737</v>
      </c>
      <c r="AZ132" s="42">
        <v>0</v>
      </c>
      <c r="BA132" s="42">
        <v>8</v>
      </c>
      <c r="BB132" s="42">
        <v>0.27533691727536702</v>
      </c>
      <c r="BC132" s="42">
        <v>0.66304143330781029</v>
      </c>
      <c r="BD132" s="42">
        <v>2.2810148819246683E-3</v>
      </c>
      <c r="BE132" s="42">
        <v>0.22629543291798626</v>
      </c>
      <c r="BF132" s="42">
        <v>3.5241087178753041</v>
      </c>
      <c r="BG132" s="42">
        <v>0.22854406237609204</v>
      </c>
      <c r="BH132" s="42">
        <v>0</v>
      </c>
      <c r="BI132" s="42">
        <v>4.9196075786344844</v>
      </c>
      <c r="BJ132" s="42">
        <v>0</v>
      </c>
      <c r="BK132" s="42">
        <v>0</v>
      </c>
      <c r="BL132" s="42">
        <v>0</v>
      </c>
      <c r="BM132" s="42">
        <v>1.7016195102799889</v>
      </c>
      <c r="BN132" s="42">
        <v>0.29838048972001108</v>
      </c>
      <c r="BO132" s="42">
        <v>2</v>
      </c>
      <c r="BP132" s="42">
        <v>0.58542288562953315</v>
      </c>
      <c r="BQ132" s="42">
        <v>0.20977388033247879</v>
      </c>
      <c r="BR132" s="42">
        <v>0.79519676596201194</v>
      </c>
      <c r="BS132" s="24" t="s">
        <v>622</v>
      </c>
      <c r="BT132" s="24" t="s">
        <v>681</v>
      </c>
      <c r="BU132" s="40">
        <v>0.8856885109012812</v>
      </c>
      <c r="BV132" s="42">
        <v>0.1290392810774722</v>
      </c>
      <c r="BW132" s="40">
        <v>0.24746351228139934</v>
      </c>
      <c r="BX132" s="40" t="str">
        <f t="shared" si="14"/>
        <v>Equilibrium</v>
      </c>
      <c r="BY132" s="40"/>
      <c r="BZ132" s="44">
        <v>1077.8165043021086</v>
      </c>
      <c r="CA132" s="44">
        <v>657.13053313491855</v>
      </c>
      <c r="CB132" s="5">
        <v>1486.8332301205132</v>
      </c>
      <c r="CC132" s="44">
        <v>814.75269881636382</v>
      </c>
      <c r="CD132" s="44">
        <v>649.47631720347465</v>
      </c>
      <c r="CE132" s="44">
        <v>1561.781308279591</v>
      </c>
      <c r="CF132" s="44">
        <v>1547.5968146037285</v>
      </c>
      <c r="CG132" s="44">
        <v>747.02860946322721</v>
      </c>
      <c r="CH132" s="40">
        <v>-4.0867787491062561E-2</v>
      </c>
      <c r="CI132" s="44">
        <v>1547.5968146037285</v>
      </c>
      <c r="CJ132" s="24">
        <v>1384.8307590275031</v>
      </c>
      <c r="CK132" s="44">
        <v>1517.2150223621209</v>
      </c>
      <c r="CL132" s="44">
        <v>1165.9421889549756</v>
      </c>
      <c r="CM132" s="45">
        <v>3.4600250409283158</v>
      </c>
      <c r="CN132" s="45">
        <v>46.29791440830757</v>
      </c>
      <c r="CO132" s="45">
        <v>3.3693526896943187</v>
      </c>
      <c r="CP132" s="45">
        <v>20.703566551069787</v>
      </c>
      <c r="CQ132" s="45">
        <v>14.150863263841146</v>
      </c>
      <c r="CR132" s="45">
        <v>366.23600515468098</v>
      </c>
      <c r="CS132" s="45">
        <v>7.4543555608081924</v>
      </c>
      <c r="CT132" s="45">
        <v>1.698353782705337</v>
      </c>
      <c r="CU132" s="45">
        <v>3.5829831873129248</v>
      </c>
      <c r="CV132" s="45">
        <v>463.49339459842031</v>
      </c>
      <c r="CW132" s="24"/>
      <c r="CX132" s="40">
        <v>45.138061894278849</v>
      </c>
      <c r="CY132" s="40">
        <v>43.729398979091172</v>
      </c>
      <c r="CZ132" s="40">
        <v>37.569650511741287</v>
      </c>
      <c r="DA132" s="40">
        <v>47.616897552592235</v>
      </c>
      <c r="DB132" s="40"/>
      <c r="DC132" s="40">
        <v>19.101023004030147</v>
      </c>
      <c r="DD132" s="40">
        <v>7.1394531248154305</v>
      </c>
      <c r="DE132" s="40"/>
      <c r="DF132" s="40">
        <v>11.10128852656384</v>
      </c>
      <c r="DG132" s="40">
        <v>11.875647408881155</v>
      </c>
      <c r="DH132" s="40"/>
      <c r="DI132" s="40">
        <v>7.6758341425460337</v>
      </c>
      <c r="DJ132" s="40"/>
      <c r="DK132" s="40">
        <v>9.1793393202379576</v>
      </c>
      <c r="DL132" s="40">
        <v>10.197200267380476</v>
      </c>
      <c r="DM132" s="40"/>
      <c r="DN132" s="40">
        <v>1.9993543730278258</v>
      </c>
      <c r="DO132" s="40">
        <v>2.2748016909879181</v>
      </c>
      <c r="DP132" s="40"/>
      <c r="DQ132" s="40">
        <v>19.200224062638707</v>
      </c>
      <c r="DR132" s="40"/>
    </row>
    <row r="133" spans="1:122" ht="10.5" customHeight="1">
      <c r="A133" s="14" t="s">
        <v>0</v>
      </c>
      <c r="B133" s="12">
        <v>23</v>
      </c>
      <c r="C133" s="13" t="s">
        <v>3</v>
      </c>
      <c r="D133" s="121">
        <v>1.4</v>
      </c>
      <c r="E133" s="139">
        <f t="shared" si="18"/>
        <v>1400</v>
      </c>
      <c r="F133" s="140">
        <v>1030</v>
      </c>
      <c r="G133" s="121">
        <v>49.69</v>
      </c>
      <c r="H133" s="121">
        <v>2.65</v>
      </c>
      <c r="I133" s="121">
        <v>18.079999999999998</v>
      </c>
      <c r="J133" s="121">
        <v>13.18</v>
      </c>
      <c r="K133" s="121"/>
      <c r="L133" s="121">
        <v>2.76</v>
      </c>
      <c r="M133" s="121">
        <v>4.13</v>
      </c>
      <c r="N133" s="121">
        <v>4.3499999999999996</v>
      </c>
      <c r="O133" s="121">
        <v>0.06</v>
      </c>
      <c r="P133" s="121"/>
      <c r="Q133" s="122">
        <f t="shared" si="11"/>
        <v>94.899999999999991</v>
      </c>
      <c r="R133" s="26"/>
      <c r="S133" s="26">
        <f t="shared" si="16"/>
        <v>52.360379346680716</v>
      </c>
      <c r="T133" s="26">
        <f t="shared" si="16"/>
        <v>2.7924130663856692</v>
      </c>
      <c r="U133" s="26">
        <f t="shared" si="16"/>
        <v>19.051633298208639</v>
      </c>
      <c r="V133" s="26">
        <f t="shared" si="16"/>
        <v>13.888303477344573</v>
      </c>
      <c r="W133" s="26">
        <f t="shared" si="16"/>
        <v>0</v>
      </c>
      <c r="X133" s="26">
        <f t="shared" ref="X133:AB184" si="19">L133/$Q133*100</f>
        <v>2.9083245521601686</v>
      </c>
      <c r="Y133" s="26">
        <f t="shared" si="19"/>
        <v>4.3519494204425708</v>
      </c>
      <c r="Z133" s="26">
        <f t="shared" si="19"/>
        <v>4.5837723919915705</v>
      </c>
      <c r="AA133" s="26">
        <f t="shared" si="19"/>
        <v>6.3224446786090627E-2</v>
      </c>
      <c r="AB133" s="26">
        <f t="shared" si="19"/>
        <v>0</v>
      </c>
      <c r="AC133" s="26">
        <f t="shared" si="12"/>
        <v>100</v>
      </c>
      <c r="AD133" s="42">
        <v>0.57587296678011612</v>
      </c>
      <c r="AE133" s="42">
        <v>2.67895776210085</v>
      </c>
      <c r="AF133" s="42">
        <v>0.27181611333013916</v>
      </c>
      <c r="AG133" s="43"/>
      <c r="AH133" s="12">
        <v>23</v>
      </c>
      <c r="AI133" s="122">
        <v>39.82</v>
      </c>
      <c r="AJ133" s="122">
        <v>6.04</v>
      </c>
      <c r="AK133" s="122">
        <v>14.27</v>
      </c>
      <c r="AL133" s="122"/>
      <c r="AM133" s="122">
        <v>14.27</v>
      </c>
      <c r="AN133" s="122">
        <v>10.47</v>
      </c>
      <c r="AO133" s="122">
        <v>10.050000000000001</v>
      </c>
      <c r="AP133" s="122">
        <v>0.02</v>
      </c>
      <c r="AQ133" s="122">
        <v>4.04</v>
      </c>
      <c r="AR133" s="122">
        <v>0.05</v>
      </c>
      <c r="AS133" s="122">
        <v>0</v>
      </c>
      <c r="AT133" s="124">
        <v>0</v>
      </c>
      <c r="AU133" s="124">
        <v>0</v>
      </c>
      <c r="AV133" s="124">
        <f t="shared" si="13"/>
        <v>99.029999999999987</v>
      </c>
      <c r="AW133" s="29"/>
      <c r="AX133" s="42">
        <v>5.7546645977181337</v>
      </c>
      <c r="AY133" s="42">
        <v>2.2453354022818663</v>
      </c>
      <c r="AZ133" s="42">
        <v>0</v>
      </c>
      <c r="BA133" s="42">
        <v>8</v>
      </c>
      <c r="BB133" s="42">
        <v>0.18500840647815986</v>
      </c>
      <c r="BC133" s="42">
        <v>0.65660160346784913</v>
      </c>
      <c r="BD133" s="42">
        <v>0</v>
      </c>
      <c r="BE133" s="42">
        <v>0.84617561052008483</v>
      </c>
      <c r="BF133" s="42">
        <v>2.2551870463436119</v>
      </c>
      <c r="BG133" s="42">
        <v>0.87849568091743491</v>
      </c>
      <c r="BH133" s="42">
        <v>2.4478651891710144E-3</v>
      </c>
      <c r="BI133" s="42">
        <v>4.8239162129163118</v>
      </c>
      <c r="BJ133" s="42">
        <v>0</v>
      </c>
      <c r="BK133" s="42">
        <v>0</v>
      </c>
      <c r="BL133" s="42">
        <v>0</v>
      </c>
      <c r="BM133" s="42">
        <v>1.5559897851497033</v>
      </c>
      <c r="BN133" s="42">
        <v>0.44401021485029668</v>
      </c>
      <c r="BO133" s="42">
        <v>2</v>
      </c>
      <c r="BP133" s="42">
        <v>0.68790912611996569</v>
      </c>
      <c r="BQ133" s="42">
        <v>9.2168412456340096E-3</v>
      </c>
      <c r="BR133" s="42">
        <v>0.69712596736559973</v>
      </c>
      <c r="BS133" s="24" t="s">
        <v>622</v>
      </c>
      <c r="BT133" s="24" t="s">
        <v>681</v>
      </c>
      <c r="BU133" s="40">
        <v>0.56665008021389374</v>
      </c>
      <c r="BV133" s="42">
        <v>0.76460446460871923</v>
      </c>
      <c r="BW133" s="40">
        <v>0.28541116826310586</v>
      </c>
      <c r="BX133" s="40" t="str">
        <f t="shared" si="14"/>
        <v>Equilibrium</v>
      </c>
      <c r="BY133" s="40"/>
      <c r="BZ133" s="44">
        <v>1019.7639495903783</v>
      </c>
      <c r="CA133" s="44">
        <v>663.97546123828431</v>
      </c>
      <c r="CB133" s="5">
        <v>1262.1949031479742</v>
      </c>
      <c r="CC133" s="44">
        <v>564.8197440922894</v>
      </c>
      <c r="CD133" s="44">
        <v>493.66659175127847</v>
      </c>
      <c r="CE133" s="44">
        <v>1505.4562296946649</v>
      </c>
      <c r="CF133" s="44">
        <v>1487.1003371650786</v>
      </c>
      <c r="CG133" s="44">
        <v>940.6364856023755</v>
      </c>
      <c r="CH133" s="40">
        <v>-0.17818597861247859</v>
      </c>
      <c r="CI133" s="44">
        <v>1487.1003371650786</v>
      </c>
      <c r="CJ133" s="24">
        <v>1154.0144272674902</v>
      </c>
      <c r="CK133" s="44">
        <v>1374.6476201565265</v>
      </c>
      <c r="CL133" s="44">
        <v>1132.7480555070642</v>
      </c>
      <c r="CM133" s="45">
        <v>-1.9801751518616277</v>
      </c>
      <c r="CN133" s="45">
        <v>48.002445250641976</v>
      </c>
      <c r="CO133" s="45">
        <v>1.003072928039223</v>
      </c>
      <c r="CP133" s="45">
        <v>20.471174163797475</v>
      </c>
      <c r="CQ133" s="45">
        <v>30.717808798624059</v>
      </c>
      <c r="CR133" s="45">
        <v>53.155742923534888</v>
      </c>
      <c r="CS133" s="45">
        <v>6.1165034524269029</v>
      </c>
      <c r="CT133" s="45">
        <v>0.39625297652495239</v>
      </c>
      <c r="CU133" s="45">
        <v>4.0616071990932676</v>
      </c>
      <c r="CV133" s="45">
        <v>163.92460769268274</v>
      </c>
      <c r="CW133" s="24"/>
      <c r="CX133" s="40">
        <v>57.534607894351964</v>
      </c>
      <c r="CY133" s="40">
        <v>55.092657464666644</v>
      </c>
      <c r="CZ133" s="40">
        <v>44.471580165617866</v>
      </c>
      <c r="DA133" s="40">
        <v>54.404434033268629</v>
      </c>
      <c r="DB133" s="40"/>
      <c r="DC133" s="40">
        <v>4.1335563431326321</v>
      </c>
      <c r="DD133" s="40">
        <v>1.419184156601617</v>
      </c>
      <c r="DE133" s="40"/>
      <c r="DF133" s="40">
        <v>9.8098671237368205</v>
      </c>
      <c r="DG133" s="40">
        <v>10.719147465197393</v>
      </c>
      <c r="DH133" s="40"/>
      <c r="DI133" s="40">
        <v>1.7379049953643511</v>
      </c>
      <c r="DJ133" s="40"/>
      <c r="DK133" s="40">
        <v>4.6126907008542553</v>
      </c>
      <c r="DL133" s="40">
        <v>4.2059811896294326</v>
      </c>
      <c r="DM133" s="40"/>
      <c r="DN133" s="40">
        <v>1.7747003753055703</v>
      </c>
      <c r="DO133" s="40">
        <v>3.244673002420086</v>
      </c>
      <c r="DP133" s="40"/>
      <c r="DQ133" s="40">
        <v>20.808449664298475</v>
      </c>
      <c r="DR133" s="40"/>
    </row>
    <row r="134" spans="1:122" ht="10.5" customHeight="1">
      <c r="A134" s="14" t="s">
        <v>0</v>
      </c>
      <c r="B134" s="12">
        <v>24</v>
      </c>
      <c r="C134" s="13" t="s">
        <v>3</v>
      </c>
      <c r="D134" s="121">
        <v>1.4</v>
      </c>
      <c r="E134" s="139">
        <f t="shared" si="18"/>
        <v>1400</v>
      </c>
      <c r="F134" s="140">
        <v>1030</v>
      </c>
      <c r="G134" s="125">
        <v>48.52</v>
      </c>
      <c r="H134" s="121">
        <v>2.74</v>
      </c>
      <c r="I134" s="121">
        <v>16.809999999999999</v>
      </c>
      <c r="J134" s="121">
        <v>12.52</v>
      </c>
      <c r="K134" s="121"/>
      <c r="L134" s="121">
        <v>2.94</v>
      </c>
      <c r="M134" s="121">
        <v>4.38</v>
      </c>
      <c r="N134" s="121">
        <v>3.29</v>
      </c>
      <c r="O134" s="121">
        <v>1.52</v>
      </c>
      <c r="P134" s="121"/>
      <c r="Q134" s="122">
        <f t="shared" ref="Q134:Q198" si="20">SUM(G134:P134)</f>
        <v>92.72</v>
      </c>
      <c r="R134" s="26"/>
      <c r="S134" s="26">
        <f t="shared" ref="S134:Y185" si="21">G134/$Q134*100</f>
        <v>52.329594477998278</v>
      </c>
      <c r="T134" s="26">
        <f t="shared" si="21"/>
        <v>2.9551337359792926</v>
      </c>
      <c r="U134" s="26">
        <f t="shared" si="21"/>
        <v>18.129853321829163</v>
      </c>
      <c r="V134" s="26">
        <f t="shared" si="21"/>
        <v>13.5030198446937</v>
      </c>
      <c r="W134" s="26">
        <f t="shared" si="21"/>
        <v>0</v>
      </c>
      <c r="X134" s="26">
        <f t="shared" si="19"/>
        <v>3.1708369283865405</v>
      </c>
      <c r="Y134" s="26">
        <f t="shared" si="19"/>
        <v>4.7238999137187232</v>
      </c>
      <c r="Z134" s="26">
        <f t="shared" si="19"/>
        <v>3.5483175150992237</v>
      </c>
      <c r="AA134" s="26">
        <f t="shared" si="19"/>
        <v>1.639344262295082</v>
      </c>
      <c r="AB134" s="26">
        <f t="shared" si="19"/>
        <v>0</v>
      </c>
      <c r="AC134" s="26">
        <f t="shared" ref="AC134:AC198" si="22">SUM(S134:AB134)</f>
        <v>100</v>
      </c>
      <c r="AD134" s="42">
        <v>0.57845920811158047</v>
      </c>
      <c r="AE134" s="42">
        <v>2.3890021280683804</v>
      </c>
      <c r="AF134" s="42">
        <v>0.29507210742590095</v>
      </c>
      <c r="AG134" s="43"/>
      <c r="AH134" s="12">
        <v>24</v>
      </c>
      <c r="AI134" s="122">
        <v>39.450000000000003</v>
      </c>
      <c r="AJ134" s="122">
        <v>5.0999999999999996</v>
      </c>
      <c r="AK134" s="122">
        <v>14.74</v>
      </c>
      <c r="AL134" s="122">
        <v>0.01</v>
      </c>
      <c r="AM134" s="122">
        <v>13.7</v>
      </c>
      <c r="AN134" s="122">
        <v>10.91</v>
      </c>
      <c r="AO134" s="122">
        <v>10.4</v>
      </c>
      <c r="AP134" s="122"/>
      <c r="AQ134" s="122">
        <v>3.22</v>
      </c>
      <c r="AR134" s="122">
        <v>0.94</v>
      </c>
      <c r="AS134" s="122">
        <v>0</v>
      </c>
      <c r="AT134" s="124">
        <v>0</v>
      </c>
      <c r="AU134" s="124">
        <v>0</v>
      </c>
      <c r="AV134" s="124">
        <f t="shared" ref="AV134:AV198" si="23">SUM(AI134:AU134)</f>
        <v>98.47</v>
      </c>
      <c r="AW134" s="29"/>
      <c r="AX134" s="42">
        <v>5.7414818624438775</v>
      </c>
      <c r="AY134" s="42">
        <v>2.2585181375561225</v>
      </c>
      <c r="AZ134" s="42">
        <v>0</v>
      </c>
      <c r="BA134" s="42">
        <v>8</v>
      </c>
      <c r="BB134" s="42">
        <v>0.26961216812960975</v>
      </c>
      <c r="BC134" s="42">
        <v>0.55833313878642876</v>
      </c>
      <c r="BD134" s="42">
        <v>1.150593441902707E-3</v>
      </c>
      <c r="BE134" s="42">
        <v>0.81863457332945444</v>
      </c>
      <c r="BF134" s="42">
        <v>2.3665673366802098</v>
      </c>
      <c r="BG134" s="42">
        <v>0.84884743677400887</v>
      </c>
      <c r="BH134" s="42">
        <v>0</v>
      </c>
      <c r="BI134" s="42">
        <v>4.8631452471416141</v>
      </c>
      <c r="BJ134" s="42">
        <v>0</v>
      </c>
      <c r="BK134" s="42">
        <v>0</v>
      </c>
      <c r="BL134" s="42">
        <v>0</v>
      </c>
      <c r="BM134" s="42">
        <v>1.6215571070273194</v>
      </c>
      <c r="BN134" s="42">
        <v>0.37844289297268063</v>
      </c>
      <c r="BO134" s="42">
        <v>2</v>
      </c>
      <c r="BP134" s="42">
        <v>0.53010581722921313</v>
      </c>
      <c r="BQ134" s="42">
        <v>0.17450110654255035</v>
      </c>
      <c r="BR134" s="42">
        <v>0.70460692377176348</v>
      </c>
      <c r="BS134" s="24" t="s">
        <v>622</v>
      </c>
      <c r="BT134" s="24" t="s">
        <v>681</v>
      </c>
      <c r="BU134" s="40">
        <v>0.58664808812194169</v>
      </c>
      <c r="BV134" s="42">
        <v>0.70445840433007068</v>
      </c>
      <c r="BW134" s="40">
        <v>0.29487558677884401</v>
      </c>
      <c r="BX134" s="40" t="str">
        <f t="shared" ref="BX134:BX198" si="24">IF(BW134&lt;=0.17,"N",IF(BW134&gt;=0.39,"N","Equilibrium"))</f>
        <v>Equilibrium</v>
      </c>
      <c r="BY134" s="40"/>
      <c r="BZ134" s="44">
        <v>1029.2800687031001</v>
      </c>
      <c r="CA134" s="44">
        <v>757.14210270533033</v>
      </c>
      <c r="CB134" s="5">
        <v>1237.376673665208</v>
      </c>
      <c r="CC134" s="44">
        <v>660.87042389878991</v>
      </c>
      <c r="CD134" s="44">
        <v>566.72608253363478</v>
      </c>
      <c r="CE134" s="44">
        <v>1367.1916606808227</v>
      </c>
      <c r="CF134" s="44">
        <v>1324.5361942139323</v>
      </c>
      <c r="CG134" s="44">
        <v>706.32123678203277</v>
      </c>
      <c r="CH134" s="40">
        <v>-7.0438955577326989E-2</v>
      </c>
      <c r="CI134" s="44">
        <v>1324.5361942139323</v>
      </c>
      <c r="CJ134" s="24">
        <v>1133.9745470104917</v>
      </c>
      <c r="CK134" s="44">
        <v>1280.9564339395702</v>
      </c>
      <c r="CL134" s="44">
        <v>1073.6040397647268</v>
      </c>
      <c r="CM134" s="45">
        <v>0.2537406538729452</v>
      </c>
      <c r="CN134" s="45">
        <v>51.379829003023211</v>
      </c>
      <c r="CO134" s="45">
        <v>1.2220282435615661</v>
      </c>
      <c r="CP134" s="45">
        <v>20.215062626443721</v>
      </c>
      <c r="CQ134" s="45">
        <v>12.198033895338051</v>
      </c>
      <c r="CR134" s="45">
        <v>14.567054337872984</v>
      </c>
      <c r="CS134" s="45">
        <v>6.1559150237391878</v>
      </c>
      <c r="CT134" s="45">
        <v>1.6083338403852743</v>
      </c>
      <c r="CU134" s="45">
        <v>5.3230365896989049</v>
      </c>
      <c r="CV134" s="45">
        <v>112.6692935600629</v>
      </c>
      <c r="CW134" s="24"/>
      <c r="CX134" s="40">
        <v>54.352904464430722</v>
      </c>
      <c r="CY134" s="40">
        <v>53.913992902964345</v>
      </c>
      <c r="CZ134" s="40">
        <v>43.289111694780139</v>
      </c>
      <c r="DA134" s="40">
        <v>53.22320998479556</v>
      </c>
      <c r="DB134" s="40"/>
      <c r="DC134" s="40">
        <v>4.6709245812858118</v>
      </c>
      <c r="DD134" s="40">
        <v>1.6400738365012091</v>
      </c>
      <c r="DE134" s="40"/>
      <c r="DF134" s="40">
        <v>9.872738691786525</v>
      </c>
      <c r="DG134" s="40">
        <v>10.516922573027919</v>
      </c>
      <c r="DH134" s="40"/>
      <c r="DI134" s="40">
        <v>2.2627564534627727</v>
      </c>
      <c r="DJ134" s="40"/>
      <c r="DK134" s="40">
        <v>5.9090175347460763</v>
      </c>
      <c r="DL134" s="40">
        <v>5.1504202720879739</v>
      </c>
      <c r="DM134" s="40"/>
      <c r="DN134" s="40">
        <v>2.3314001887836469</v>
      </c>
      <c r="DO134" s="40">
        <v>2.8512137904569568</v>
      </c>
      <c r="DP134" s="40"/>
      <c r="DQ134" s="40">
        <v>19.66777057212245</v>
      </c>
      <c r="DR134" s="40"/>
    </row>
    <row r="135" spans="1:122" s="34" customFormat="1" ht="10.5" customHeight="1" thickBot="1">
      <c r="A135" s="21" t="s">
        <v>0</v>
      </c>
      <c r="B135" s="19">
        <v>25</v>
      </c>
      <c r="C135" s="20" t="s">
        <v>1</v>
      </c>
      <c r="D135" s="126">
        <v>1.4</v>
      </c>
      <c r="E135" s="144">
        <f t="shared" si="18"/>
        <v>1400</v>
      </c>
      <c r="F135" s="145">
        <v>1030</v>
      </c>
      <c r="G135" s="128">
        <v>43.35</v>
      </c>
      <c r="H135" s="126">
        <v>3.15</v>
      </c>
      <c r="I135" s="126">
        <v>13.79</v>
      </c>
      <c r="J135" s="126">
        <v>13.14</v>
      </c>
      <c r="K135" s="126"/>
      <c r="L135" s="126">
        <v>3.32</v>
      </c>
      <c r="M135" s="126">
        <v>7.02</v>
      </c>
      <c r="N135" s="126">
        <v>3.22</v>
      </c>
      <c r="O135" s="126">
        <v>2.1800000000000002</v>
      </c>
      <c r="P135" s="126"/>
      <c r="Q135" s="127">
        <f t="shared" si="20"/>
        <v>89.17</v>
      </c>
      <c r="R135" s="33"/>
      <c r="S135" s="33">
        <f t="shared" si="21"/>
        <v>48.615005046540318</v>
      </c>
      <c r="T135" s="33">
        <f t="shared" si="21"/>
        <v>3.532578221374902</v>
      </c>
      <c r="U135" s="33">
        <f t="shared" si="21"/>
        <v>15.464842435796792</v>
      </c>
      <c r="V135" s="33">
        <f t="shared" si="21"/>
        <v>14.73589772344959</v>
      </c>
      <c r="W135" s="33">
        <f t="shared" si="21"/>
        <v>0</v>
      </c>
      <c r="X135" s="33">
        <f t="shared" si="19"/>
        <v>3.7232252999887852</v>
      </c>
      <c r="Y135" s="33">
        <f t="shared" si="19"/>
        <v>7.8726028933497814</v>
      </c>
      <c r="Z135" s="33">
        <f t="shared" si="19"/>
        <v>3.6110799596276779</v>
      </c>
      <c r="AA135" s="33">
        <f t="shared" si="19"/>
        <v>2.4447684198721542</v>
      </c>
      <c r="AB135" s="33">
        <f t="shared" si="19"/>
        <v>0</v>
      </c>
      <c r="AC135" s="33">
        <f t="shared" si="22"/>
        <v>99.999999999999986</v>
      </c>
      <c r="AD135" s="46">
        <v>0.55447937287757809</v>
      </c>
      <c r="AE135" s="46">
        <v>2.2203263840670937</v>
      </c>
      <c r="AF135" s="46">
        <v>0.31052753067130279</v>
      </c>
      <c r="AG135" s="47"/>
      <c r="AH135" s="19">
        <v>25</v>
      </c>
      <c r="AI135" s="127">
        <v>40.4</v>
      </c>
      <c r="AJ135" s="127">
        <v>4.2</v>
      </c>
      <c r="AK135" s="127">
        <v>13.41</v>
      </c>
      <c r="AL135" s="127">
        <v>0.03</v>
      </c>
      <c r="AM135" s="127">
        <v>12.25</v>
      </c>
      <c r="AN135" s="127">
        <v>12.64</v>
      </c>
      <c r="AO135" s="127">
        <v>11.19</v>
      </c>
      <c r="AP135" s="127">
        <v>0.01</v>
      </c>
      <c r="AQ135" s="127">
        <v>2.36</v>
      </c>
      <c r="AR135" s="127">
        <v>1.77</v>
      </c>
      <c r="AS135" s="127">
        <v>0</v>
      </c>
      <c r="AT135" s="151">
        <v>0</v>
      </c>
      <c r="AU135" s="151">
        <v>0</v>
      </c>
      <c r="AV135" s="151">
        <f t="shared" si="23"/>
        <v>98.26</v>
      </c>
      <c r="AW135" s="35"/>
      <c r="AX135" s="46">
        <v>5.8856205017308891</v>
      </c>
      <c r="AY135" s="46">
        <v>2.1143794982691109</v>
      </c>
      <c r="AZ135" s="46">
        <v>0</v>
      </c>
      <c r="BA135" s="46">
        <v>8</v>
      </c>
      <c r="BB135" s="46">
        <v>0.18793500929513884</v>
      </c>
      <c r="BC135" s="46">
        <v>0.46026337815186247</v>
      </c>
      <c r="BD135" s="46">
        <v>3.4552307024888155E-3</v>
      </c>
      <c r="BE135" s="46">
        <v>0.73414064915135668</v>
      </c>
      <c r="BF135" s="46">
        <v>2.74457492058088</v>
      </c>
      <c r="BG135" s="46">
        <v>0.75834642914140482</v>
      </c>
      <c r="BH135" s="46">
        <v>1.233813820297141E-3</v>
      </c>
      <c r="BI135" s="46">
        <v>4.889949430843429</v>
      </c>
      <c r="BJ135" s="46">
        <v>0</v>
      </c>
      <c r="BK135" s="46">
        <v>0</v>
      </c>
      <c r="BL135" s="46">
        <v>0</v>
      </c>
      <c r="BM135" s="46">
        <v>1.7464771032256206</v>
      </c>
      <c r="BN135" s="46">
        <v>0.25352289677437945</v>
      </c>
      <c r="BO135" s="46">
        <v>2</v>
      </c>
      <c r="BP135" s="46">
        <v>0.41303556880923709</v>
      </c>
      <c r="BQ135" s="46">
        <v>0.32891031909469542</v>
      </c>
      <c r="BR135" s="46">
        <v>0.74194588790393246</v>
      </c>
      <c r="BS135" s="49" t="s">
        <v>622</v>
      </c>
      <c r="BT135" s="49" t="s">
        <v>624</v>
      </c>
      <c r="BU135" s="48">
        <v>0.64775425077812965</v>
      </c>
      <c r="BV135" s="46">
        <v>0.54368650439286204</v>
      </c>
      <c r="BW135" s="48">
        <v>0.24486783037589349</v>
      </c>
      <c r="BX135" s="48" t="str">
        <f t="shared" si="24"/>
        <v>Equilibrium</v>
      </c>
      <c r="BY135" s="48"/>
      <c r="BZ135" s="50">
        <v>1012.24042180177</v>
      </c>
      <c r="CA135" s="50">
        <v>541.53022439249912</v>
      </c>
      <c r="CB135" s="11">
        <v>803.0250750115614</v>
      </c>
      <c r="CC135" s="50">
        <v>513.59621047820917</v>
      </c>
      <c r="CD135" s="50">
        <v>531.26194953820777</v>
      </c>
      <c r="CE135" s="50">
        <v>964.85452805943021</v>
      </c>
      <c r="CF135" s="50">
        <v>908.10224433530675</v>
      </c>
      <c r="CG135" s="50">
        <v>451.25831758122104</v>
      </c>
      <c r="CH135" s="48">
        <v>-0.13085166652141283</v>
      </c>
      <c r="CI135" s="50">
        <v>964.85452805943021</v>
      </c>
      <c r="CJ135" s="49">
        <v>693.8712020460747</v>
      </c>
      <c r="CK135" s="50">
        <v>883.9398015354958</v>
      </c>
      <c r="CL135" s="50">
        <v>1000.3889989642394</v>
      </c>
      <c r="CM135" s="51">
        <v>2.7595037051338762</v>
      </c>
      <c r="CN135" s="51">
        <v>58.873616320465025</v>
      </c>
      <c r="CO135" s="51">
        <v>0.73231608162503403</v>
      </c>
      <c r="CP135" s="51">
        <v>18.823940601649195</v>
      </c>
      <c r="CQ135" s="51">
        <v>3.6526265756673597</v>
      </c>
      <c r="CR135" s="51">
        <v>1.552164983976773</v>
      </c>
      <c r="CS135" s="51">
        <v>2.8542611143805576</v>
      </c>
      <c r="CT135" s="51">
        <v>8.0142933486950394</v>
      </c>
      <c r="CU135" s="51">
        <v>6.0978431379444702</v>
      </c>
      <c r="CV135" s="51">
        <v>100.60106216440344</v>
      </c>
      <c r="CW135" s="49"/>
      <c r="CX135" s="48">
        <v>54.361950777100169</v>
      </c>
      <c r="CY135" s="48">
        <v>56.247212639087515</v>
      </c>
      <c r="CZ135" s="48">
        <v>44.651422193537968</v>
      </c>
      <c r="DA135" s="48">
        <v>54.671743552978739</v>
      </c>
      <c r="DB135" s="48"/>
      <c r="DC135" s="48">
        <v>4.4283327162383666</v>
      </c>
      <c r="DD135" s="48">
        <v>1.5397178021988935</v>
      </c>
      <c r="DE135" s="48"/>
      <c r="DF135" s="48">
        <v>7.1810723143382216</v>
      </c>
      <c r="DG135" s="48">
        <v>7.5556216166887573</v>
      </c>
      <c r="DH135" s="48"/>
      <c r="DI135" s="48">
        <v>2.288488650787893</v>
      </c>
      <c r="DJ135" s="48"/>
      <c r="DK135" s="48">
        <v>6.8387363822113389</v>
      </c>
      <c r="DL135" s="48">
        <v>5.0437080891168513</v>
      </c>
      <c r="DM135" s="48"/>
      <c r="DN135" s="48">
        <v>3.2915369255361231</v>
      </c>
      <c r="DO135" s="48">
        <v>2.7550412902919788</v>
      </c>
      <c r="DP135" s="48"/>
      <c r="DQ135" s="48">
        <v>17.674761082406519</v>
      </c>
      <c r="DR135" s="48"/>
    </row>
    <row r="136" spans="1:122" s="81" customFormat="1" ht="10.5" customHeight="1">
      <c r="A136" s="78" t="s">
        <v>607</v>
      </c>
      <c r="C136" s="77"/>
      <c r="D136" s="129"/>
      <c r="E136" s="146"/>
      <c r="F136" s="147"/>
      <c r="G136" s="131"/>
      <c r="H136" s="129"/>
      <c r="I136" s="129"/>
      <c r="J136" s="129"/>
      <c r="K136" s="129"/>
      <c r="L136" s="129"/>
      <c r="M136" s="129"/>
      <c r="N136" s="129"/>
      <c r="O136" s="129"/>
      <c r="P136" s="129"/>
      <c r="Q136" s="130"/>
      <c r="R136" s="79"/>
      <c r="S136" s="79"/>
      <c r="T136" s="79"/>
      <c r="U136" s="79"/>
      <c r="V136" s="79"/>
      <c r="W136" s="79"/>
      <c r="X136" s="79"/>
      <c r="Y136" s="79"/>
      <c r="Z136" s="79"/>
      <c r="AA136" s="79"/>
      <c r="AB136" s="79"/>
      <c r="AC136" s="79"/>
      <c r="AD136" s="80"/>
      <c r="AE136" s="80"/>
      <c r="AF136" s="80"/>
      <c r="AH136" s="76"/>
      <c r="AI136" s="130"/>
      <c r="AJ136" s="130"/>
      <c r="AK136" s="130"/>
      <c r="AL136" s="130"/>
      <c r="AM136" s="130"/>
      <c r="AN136" s="130"/>
      <c r="AO136" s="130"/>
      <c r="AP136" s="130"/>
      <c r="AQ136" s="130"/>
      <c r="AR136" s="130"/>
      <c r="AS136" s="130"/>
      <c r="AT136" s="130"/>
      <c r="AU136" s="130"/>
      <c r="AV136" s="130"/>
      <c r="AW136" s="79"/>
      <c r="AX136" s="80"/>
      <c r="AY136" s="80"/>
      <c r="AZ136" s="80"/>
      <c r="BA136" s="80"/>
      <c r="BB136" s="80"/>
      <c r="BC136" s="80"/>
      <c r="BD136" s="80"/>
      <c r="BE136" s="80"/>
      <c r="BF136" s="80"/>
      <c r="BG136" s="80"/>
      <c r="BH136" s="80"/>
      <c r="BI136" s="80"/>
      <c r="BJ136" s="80"/>
      <c r="BK136" s="80"/>
      <c r="BL136" s="80"/>
      <c r="BM136" s="80"/>
      <c r="BN136" s="80"/>
      <c r="BO136" s="80"/>
      <c r="BP136" s="80"/>
      <c r="BQ136" s="80"/>
      <c r="BR136" s="80"/>
      <c r="BS136" s="66"/>
      <c r="BT136" s="66"/>
      <c r="BU136" s="64"/>
      <c r="BV136" s="80"/>
      <c r="BW136" s="64"/>
      <c r="BX136" s="64"/>
      <c r="BY136" s="64"/>
      <c r="BZ136" s="82"/>
      <c r="CA136" s="82"/>
      <c r="CB136" s="82"/>
      <c r="CC136" s="82"/>
      <c r="CD136" s="82"/>
      <c r="CE136" s="82"/>
      <c r="CF136" s="82"/>
      <c r="CG136" s="82"/>
      <c r="CH136" s="64"/>
      <c r="CI136" s="82"/>
      <c r="CJ136" s="66"/>
      <c r="CK136" s="82"/>
      <c r="CL136" s="82"/>
      <c r="CM136" s="83"/>
      <c r="CN136" s="83"/>
      <c r="CO136" s="83"/>
      <c r="CP136" s="83"/>
      <c r="CQ136" s="83"/>
      <c r="CR136" s="83"/>
      <c r="CS136" s="83"/>
      <c r="CT136" s="83"/>
      <c r="CU136" s="83"/>
      <c r="CV136" s="83"/>
      <c r="CW136" s="66"/>
      <c r="CX136" s="64"/>
      <c r="CY136" s="64"/>
      <c r="CZ136" s="64"/>
      <c r="DA136" s="64"/>
      <c r="DB136" s="64"/>
      <c r="DC136" s="64"/>
      <c r="DD136" s="64"/>
      <c r="DE136" s="64"/>
      <c r="DF136" s="64"/>
      <c r="DG136" s="64"/>
      <c r="DH136" s="64"/>
      <c r="DI136" s="64"/>
      <c r="DJ136" s="64"/>
      <c r="DK136" s="64"/>
      <c r="DL136" s="64"/>
      <c r="DM136" s="64"/>
      <c r="DN136" s="64"/>
      <c r="DO136" s="64"/>
      <c r="DP136" s="64"/>
      <c r="DQ136" s="64"/>
      <c r="DR136" s="64"/>
    </row>
    <row r="137" spans="1:122" s="43" customFormat="1" ht="10.5" customHeight="1">
      <c r="A137" s="30" t="s">
        <v>294</v>
      </c>
      <c r="B137" s="25">
        <v>1951</v>
      </c>
      <c r="C137" s="30" t="s">
        <v>293</v>
      </c>
      <c r="D137" s="139"/>
      <c r="E137" s="139">
        <v>1000</v>
      </c>
      <c r="F137" s="139">
        <v>1025</v>
      </c>
      <c r="G137" s="132">
        <v>41.36</v>
      </c>
      <c r="H137" s="122">
        <v>2.57</v>
      </c>
      <c r="I137" s="122">
        <v>12.48</v>
      </c>
      <c r="J137" s="122">
        <v>9.6999999999999993</v>
      </c>
      <c r="K137" s="122">
        <v>0.2</v>
      </c>
      <c r="L137" s="122">
        <v>5.7</v>
      </c>
      <c r="M137" s="122">
        <v>8.35</v>
      </c>
      <c r="N137" s="122">
        <v>4.13</v>
      </c>
      <c r="O137" s="122">
        <v>1.97</v>
      </c>
      <c r="P137" s="122">
        <v>1.65</v>
      </c>
      <c r="Q137" s="122">
        <f t="shared" si="20"/>
        <v>88.11</v>
      </c>
      <c r="R137" s="26"/>
      <c r="S137" s="26">
        <f t="shared" si="21"/>
        <v>46.941323345817729</v>
      </c>
      <c r="T137" s="26">
        <f t="shared" si="21"/>
        <v>2.9168085347860626</v>
      </c>
      <c r="U137" s="26">
        <f t="shared" si="21"/>
        <v>14.164113040517535</v>
      </c>
      <c r="V137" s="26">
        <f t="shared" si="21"/>
        <v>11.00896606514584</v>
      </c>
      <c r="W137" s="26">
        <f t="shared" si="21"/>
        <v>0.22698899103393488</v>
      </c>
      <c r="X137" s="26">
        <f t="shared" si="19"/>
        <v>6.469186244467144</v>
      </c>
      <c r="Y137" s="26">
        <f t="shared" si="19"/>
        <v>9.4767903756667806</v>
      </c>
      <c r="Z137" s="26">
        <f t="shared" si="19"/>
        <v>4.687322664850754</v>
      </c>
      <c r="AA137" s="26">
        <f t="shared" si="19"/>
        <v>2.2358415616842584</v>
      </c>
      <c r="AB137" s="26">
        <f t="shared" si="19"/>
        <v>1.8726591760299627</v>
      </c>
      <c r="AC137" s="26">
        <f t="shared" si="22"/>
        <v>100</v>
      </c>
      <c r="AD137" s="42">
        <v>0.54242866539791557</v>
      </c>
      <c r="AE137" s="42">
        <v>0.95467690555818141</v>
      </c>
      <c r="AF137" s="42">
        <v>0.51159350026414629</v>
      </c>
      <c r="AG137" s="42"/>
      <c r="AH137" s="25">
        <v>1951</v>
      </c>
      <c r="AI137" s="122">
        <v>42.22</v>
      </c>
      <c r="AJ137" s="122">
        <v>3.42</v>
      </c>
      <c r="AK137" s="122">
        <v>11.34</v>
      </c>
      <c r="AL137" s="122">
        <v>0.38</v>
      </c>
      <c r="AM137" s="122">
        <v>7.55</v>
      </c>
      <c r="AN137" s="122">
        <v>15.87</v>
      </c>
      <c r="AO137" s="122">
        <v>11.31</v>
      </c>
      <c r="AP137" s="122">
        <v>0.09</v>
      </c>
      <c r="AQ137" s="122">
        <v>2.66</v>
      </c>
      <c r="AR137" s="122">
        <v>1.23</v>
      </c>
      <c r="AS137" s="122">
        <v>0.35</v>
      </c>
      <c r="AT137" s="122">
        <v>0.08</v>
      </c>
      <c r="AU137" s="122"/>
      <c r="AV137" s="122">
        <f t="shared" si="23"/>
        <v>96.500000000000014</v>
      </c>
      <c r="AW137" s="26"/>
      <c r="AX137" s="42">
        <v>6.1784854666204057</v>
      </c>
      <c r="AY137" s="42">
        <v>1.8215145333795943</v>
      </c>
      <c r="AZ137" s="42">
        <v>0</v>
      </c>
      <c r="BA137" s="42">
        <v>8</v>
      </c>
      <c r="BB137" s="42">
        <v>0.13418366899594814</v>
      </c>
      <c r="BC137" s="42">
        <v>0.37647500357614949</v>
      </c>
      <c r="BD137" s="42">
        <v>4.396350422999621E-2</v>
      </c>
      <c r="BE137" s="42">
        <v>0.45736286325941222</v>
      </c>
      <c r="BF137" s="42">
        <v>3.4614483292523981</v>
      </c>
      <c r="BG137" s="42">
        <v>0.46664220300213199</v>
      </c>
      <c r="BH137" s="42">
        <v>1.1154370088743291E-2</v>
      </c>
      <c r="BI137" s="42">
        <v>4.9512299424047788</v>
      </c>
      <c r="BJ137" s="42">
        <v>0</v>
      </c>
      <c r="BK137" s="42">
        <v>0</v>
      </c>
      <c r="BL137" s="42">
        <v>0</v>
      </c>
      <c r="BM137" s="42">
        <v>1.7731616281145051</v>
      </c>
      <c r="BN137" s="42">
        <v>0.22683837188549494</v>
      </c>
      <c r="BO137" s="42">
        <v>2</v>
      </c>
      <c r="BP137" s="42">
        <v>0.52783806780246201</v>
      </c>
      <c r="BQ137" s="42">
        <v>0.22959490901540996</v>
      </c>
      <c r="BR137" s="42">
        <v>0.75743297681787203</v>
      </c>
      <c r="BS137" s="24" t="s">
        <v>622</v>
      </c>
      <c r="BT137" s="24" t="s">
        <v>624</v>
      </c>
      <c r="BU137" s="40">
        <v>0.88120380648805907</v>
      </c>
      <c r="BV137" s="42">
        <v>0.26688831700021665</v>
      </c>
      <c r="BW137" s="40">
        <v>0.27955878627248465</v>
      </c>
      <c r="BX137" s="40" t="str">
        <f t="shared" si="24"/>
        <v>Equilibrium</v>
      </c>
      <c r="BY137" s="40"/>
      <c r="BZ137" s="44">
        <v>983.75153910573886</v>
      </c>
      <c r="CA137" s="44">
        <v>323.19660583279517</v>
      </c>
      <c r="CB137" s="5">
        <v>1085.4458925796637</v>
      </c>
      <c r="CC137" s="44">
        <v>402.82794188951834</v>
      </c>
      <c r="CD137" s="44">
        <v>497.21632386614726</v>
      </c>
      <c r="CE137" s="44">
        <v>1134.390760248476</v>
      </c>
      <c r="CF137" s="44">
        <v>1221.0983506062512</v>
      </c>
      <c r="CG137" s="44">
        <v>731.56281835895766</v>
      </c>
      <c r="CH137" s="40">
        <v>-0.12497394753062888</v>
      </c>
      <c r="CI137" s="44">
        <v>1221.0983506062512</v>
      </c>
      <c r="CJ137" s="24">
        <v>979.56469353363036</v>
      </c>
      <c r="CK137" s="44">
        <v>1153.2721215929573</v>
      </c>
      <c r="CL137" s="44">
        <v>1086.356984845836</v>
      </c>
      <c r="CM137" s="45">
        <v>5.3609803540993379</v>
      </c>
      <c r="CN137" s="45">
        <v>63.300825503716659</v>
      </c>
      <c r="CO137" s="45">
        <v>0.22695016687657729</v>
      </c>
      <c r="CP137" s="45">
        <v>17.615540753130972</v>
      </c>
      <c r="CQ137" s="45">
        <v>2.5506420158117602</v>
      </c>
      <c r="CR137" s="45">
        <v>3.0489781576207227</v>
      </c>
      <c r="CS137" s="45">
        <v>-1.6957076254027319</v>
      </c>
      <c r="CT137" s="45">
        <v>4.7190645756040759</v>
      </c>
      <c r="CU137" s="45">
        <v>5.3119627831156935</v>
      </c>
      <c r="CV137" s="45">
        <v>95.078256330473721</v>
      </c>
      <c r="CW137" s="24"/>
      <c r="CX137" s="40">
        <v>53.07697211408</v>
      </c>
      <c r="CY137" s="40">
        <v>56.013518717896147</v>
      </c>
      <c r="CZ137" s="40">
        <v>58.405127777089007</v>
      </c>
      <c r="DA137" s="40">
        <v>57.676590194016313</v>
      </c>
      <c r="DB137" s="40"/>
      <c r="DC137" s="40">
        <v>1.414355507795942</v>
      </c>
      <c r="DD137" s="40">
        <v>1.5220999213595738</v>
      </c>
      <c r="DE137" s="40"/>
      <c r="DF137" s="40">
        <v>5.4275441101252246</v>
      </c>
      <c r="DG137" s="40">
        <v>5.1248698804315973</v>
      </c>
      <c r="DH137" s="40"/>
      <c r="DI137" s="40">
        <v>2.4699018926891076</v>
      </c>
      <c r="DJ137" s="40"/>
      <c r="DK137" s="40">
        <v>6.7626766188314207</v>
      </c>
      <c r="DL137" s="40">
        <v>5.4141780302590234</v>
      </c>
      <c r="DM137" s="40"/>
      <c r="DN137" s="40">
        <v>3.4753440921944954</v>
      </c>
      <c r="DO137" s="40">
        <v>2.2039702214351697</v>
      </c>
      <c r="DP137" s="40"/>
      <c r="DQ137" s="40">
        <v>17.085695767539928</v>
      </c>
      <c r="DR137" s="40"/>
    </row>
    <row r="138" spans="1:122" s="43" customFormat="1" ht="10.5" customHeight="1">
      <c r="A138" s="30" t="s">
        <v>275</v>
      </c>
      <c r="B138" s="25">
        <v>1388</v>
      </c>
      <c r="C138" s="30" t="s">
        <v>276</v>
      </c>
      <c r="D138" s="139"/>
      <c r="E138" s="139">
        <v>2000</v>
      </c>
      <c r="F138" s="139">
        <v>1050</v>
      </c>
      <c r="G138" s="132">
        <v>37.520000000000003</v>
      </c>
      <c r="H138" s="122">
        <v>2.2599999999999998</v>
      </c>
      <c r="I138" s="122">
        <v>12.66</v>
      </c>
      <c r="J138" s="122">
        <v>10.77</v>
      </c>
      <c r="K138" s="122">
        <v>0.27</v>
      </c>
      <c r="L138" s="122">
        <v>5.16</v>
      </c>
      <c r="M138" s="122">
        <v>9</v>
      </c>
      <c r="N138" s="122">
        <v>3.8</v>
      </c>
      <c r="O138" s="122">
        <v>1.8</v>
      </c>
      <c r="P138" s="122"/>
      <c r="Q138" s="122">
        <f t="shared" si="20"/>
        <v>83.24</v>
      </c>
      <c r="R138" s="26"/>
      <c r="S138" s="26">
        <f t="shared" si="21"/>
        <v>45.074483421432006</v>
      </c>
      <c r="T138" s="26">
        <f t="shared" si="21"/>
        <v>2.7150408457472368</v>
      </c>
      <c r="U138" s="26">
        <f t="shared" si="21"/>
        <v>15.209034118212401</v>
      </c>
      <c r="V138" s="26">
        <f t="shared" si="21"/>
        <v>12.938491110043248</v>
      </c>
      <c r="W138" s="26">
        <f t="shared" si="21"/>
        <v>0.32436328688130711</v>
      </c>
      <c r="X138" s="26">
        <f t="shared" si="19"/>
        <v>6.1989428159538686</v>
      </c>
      <c r="Y138" s="26">
        <f t="shared" si="19"/>
        <v>10.812109562710235</v>
      </c>
      <c r="Z138" s="26">
        <f t="shared" si="19"/>
        <v>4.5651129264776555</v>
      </c>
      <c r="AA138" s="26">
        <f t="shared" si="19"/>
        <v>2.1624219125420474</v>
      </c>
      <c r="AB138" s="26">
        <f t="shared" si="19"/>
        <v>0</v>
      </c>
      <c r="AC138" s="26">
        <f t="shared" si="22"/>
        <v>100</v>
      </c>
      <c r="AD138" s="42">
        <v>0.52208474181485898</v>
      </c>
      <c r="AE138" s="42">
        <v>1.1709154590288342</v>
      </c>
      <c r="AF138" s="42">
        <v>0.46063516469100696</v>
      </c>
      <c r="AG138" s="42"/>
      <c r="AH138" s="25">
        <v>1388</v>
      </c>
      <c r="AI138" s="122">
        <v>41.9</v>
      </c>
      <c r="AJ138" s="122">
        <v>1.61</v>
      </c>
      <c r="AK138" s="122">
        <v>12.9</v>
      </c>
      <c r="AL138" s="122">
        <v>0.37</v>
      </c>
      <c r="AM138" s="122">
        <v>8.5</v>
      </c>
      <c r="AN138" s="122">
        <v>15.22</v>
      </c>
      <c r="AO138" s="122">
        <v>9.9600000000000009</v>
      </c>
      <c r="AP138" s="122">
        <v>0.1</v>
      </c>
      <c r="AQ138" s="122">
        <v>2.5499999999999998</v>
      </c>
      <c r="AR138" s="122">
        <v>1.61</v>
      </c>
      <c r="AS138" s="122">
        <v>1.25</v>
      </c>
      <c r="AT138" s="122">
        <v>0</v>
      </c>
      <c r="AU138" s="122">
        <v>0</v>
      </c>
      <c r="AV138" s="122">
        <f t="shared" si="23"/>
        <v>95.97</v>
      </c>
      <c r="AW138" s="26"/>
      <c r="AX138" s="42">
        <v>6.2066695193616894</v>
      </c>
      <c r="AY138" s="42">
        <v>1.7933304806383106</v>
      </c>
      <c r="AZ138" s="42">
        <v>0</v>
      </c>
      <c r="BA138" s="42">
        <v>8</v>
      </c>
      <c r="BB138" s="42">
        <v>0.45862235445526567</v>
      </c>
      <c r="BC138" s="42">
        <v>0.17939763529949562</v>
      </c>
      <c r="BD138" s="42">
        <v>4.3330253245715863E-2</v>
      </c>
      <c r="BE138" s="42">
        <v>0.52047317672705162</v>
      </c>
      <c r="BF138" s="42">
        <v>3.3602870391031971</v>
      </c>
      <c r="BG138" s="42">
        <v>0.43788954116927403</v>
      </c>
      <c r="BH138" s="42">
        <v>0</v>
      </c>
      <c r="BI138" s="42">
        <v>5</v>
      </c>
      <c r="BJ138" s="42">
        <v>0</v>
      </c>
      <c r="BK138" s="42">
        <v>9.4634259657754738E-2</v>
      </c>
      <c r="BL138" s="42">
        <v>1.2545366070330377E-2</v>
      </c>
      <c r="BM138" s="42">
        <v>1.5806141154656206</v>
      </c>
      <c r="BN138" s="42">
        <v>0.31220625880629438</v>
      </c>
      <c r="BO138" s="42">
        <v>2</v>
      </c>
      <c r="BP138" s="42">
        <v>0.42011245754103421</v>
      </c>
      <c r="BQ138" s="42">
        <v>0.30420322687653983</v>
      </c>
      <c r="BR138" s="42">
        <v>0.72431568441757399</v>
      </c>
      <c r="BS138" s="24" t="s">
        <v>622</v>
      </c>
      <c r="BT138" s="24" t="s">
        <v>624</v>
      </c>
      <c r="BU138" s="40">
        <v>0.86320326809494463</v>
      </c>
      <c r="BV138" s="42">
        <v>0.31330246470524331</v>
      </c>
      <c r="BW138" s="40">
        <v>0.26757052551436861</v>
      </c>
      <c r="BX138" s="40" t="str">
        <f t="shared" si="24"/>
        <v>Equilibrium</v>
      </c>
      <c r="BY138" s="40"/>
      <c r="BZ138" s="44">
        <v>971.42274164504965</v>
      </c>
      <c r="CA138" s="44">
        <v>476.85514485533514</v>
      </c>
      <c r="CB138" s="5">
        <v>2601.9891849458654</v>
      </c>
      <c r="CC138" s="44">
        <v>617.29748169822676</v>
      </c>
      <c r="CD138" s="44">
        <v>614.54150271415028</v>
      </c>
      <c r="CE138" s="44">
        <v>1697.4145553291719</v>
      </c>
      <c r="CF138" s="44">
        <v>1995.5540894920146</v>
      </c>
      <c r="CG138" s="44">
        <v>1080.117073630945</v>
      </c>
      <c r="CH138" s="40">
        <v>0.23306595544764641</v>
      </c>
      <c r="CI138" s="44">
        <v>1995.5540894920146</v>
      </c>
      <c r="CJ138" s="24">
        <v>2515.1796012019909</v>
      </c>
      <c r="CK138" s="44">
        <v>2298.7716372189398</v>
      </c>
      <c r="CL138" s="44">
        <v>1086.9960743186177</v>
      </c>
      <c r="CM138" s="45">
        <v>7.7065822756330853</v>
      </c>
      <c r="CN138" s="45">
        <v>67.245129431055219</v>
      </c>
      <c r="CO138" s="45">
        <v>0.16913862370836835</v>
      </c>
      <c r="CP138" s="45">
        <v>18.119383864534608</v>
      </c>
      <c r="CQ138" s="45">
        <v>1.054533225032388</v>
      </c>
      <c r="CR138" s="45">
        <v>1473198.4700298861</v>
      </c>
      <c r="CS138" s="45">
        <v>-1.6611058436130435</v>
      </c>
      <c r="CT138" s="45">
        <v>7.1272684507427186</v>
      </c>
      <c r="CU138" s="45">
        <v>8.6484772967218326</v>
      </c>
      <c r="CV138" s="45">
        <v>1473299.1728549344</v>
      </c>
      <c r="CW138" s="24"/>
      <c r="CX138" s="40">
        <v>49.652316624667179</v>
      </c>
      <c r="CY138" s="40">
        <v>53.143670923312328</v>
      </c>
      <c r="CZ138" s="40">
        <v>60.152620926481887</v>
      </c>
      <c r="DA138" s="40">
        <v>59.162915732469472</v>
      </c>
      <c r="DB138" s="40"/>
      <c r="DC138" s="40">
        <v>1.1754171879663506</v>
      </c>
      <c r="DD138" s="40">
        <v>1.3674324624484095</v>
      </c>
      <c r="DE138" s="40"/>
      <c r="DF138" s="40">
        <v>7.7735410461394663</v>
      </c>
      <c r="DG138" s="40">
        <v>6.0163174542241977</v>
      </c>
      <c r="DH138" s="40"/>
      <c r="DI138" s="40">
        <v>2.838134214303099</v>
      </c>
      <c r="DJ138" s="40"/>
      <c r="DK138" s="40">
        <v>6.7348654381158042</v>
      </c>
      <c r="DL138" s="40">
        <v>7.5052480095322291</v>
      </c>
      <c r="DM138" s="40"/>
      <c r="DN138" s="40">
        <v>2.7651817815426711</v>
      </c>
      <c r="DO138" s="40">
        <v>0.84562322898008002</v>
      </c>
      <c r="DP138" s="40"/>
      <c r="DQ138" s="40">
        <v>17.576238494394126</v>
      </c>
      <c r="DR138" s="40"/>
    </row>
    <row r="139" spans="1:122" s="43" customFormat="1" ht="10.5" customHeight="1">
      <c r="A139" s="30" t="s">
        <v>275</v>
      </c>
      <c r="B139" s="25">
        <v>1393</v>
      </c>
      <c r="C139" s="30" t="s">
        <v>276</v>
      </c>
      <c r="D139" s="139"/>
      <c r="E139" s="139">
        <v>2000</v>
      </c>
      <c r="F139" s="139">
        <v>1000</v>
      </c>
      <c r="G139" s="132">
        <v>38.79</v>
      </c>
      <c r="H139" s="122">
        <v>2.12</v>
      </c>
      <c r="I139" s="122">
        <v>13.08</v>
      </c>
      <c r="J139" s="122">
        <v>8.7200000000000006</v>
      </c>
      <c r="K139" s="122"/>
      <c r="L139" s="122">
        <v>4.93</v>
      </c>
      <c r="M139" s="122">
        <v>7.89</v>
      </c>
      <c r="N139" s="122">
        <v>3.9</v>
      </c>
      <c r="O139" s="122">
        <v>1.8</v>
      </c>
      <c r="P139" s="122"/>
      <c r="Q139" s="122">
        <f t="shared" si="20"/>
        <v>81.22999999999999</v>
      </c>
      <c r="R139" s="26"/>
      <c r="S139" s="26">
        <f t="shared" si="21"/>
        <v>47.753293118306047</v>
      </c>
      <c r="T139" s="26">
        <f t="shared" si="21"/>
        <v>2.6098731995568145</v>
      </c>
      <c r="U139" s="26">
        <f t="shared" si="21"/>
        <v>16.102425212359968</v>
      </c>
      <c r="V139" s="26">
        <f t="shared" si="21"/>
        <v>10.734950141573313</v>
      </c>
      <c r="W139" s="26">
        <f t="shared" si="21"/>
        <v>0</v>
      </c>
      <c r="X139" s="26">
        <f t="shared" si="19"/>
        <v>6.0691862612335346</v>
      </c>
      <c r="Y139" s="26">
        <f t="shared" si="19"/>
        <v>9.7131601625015396</v>
      </c>
      <c r="Z139" s="26">
        <f t="shared" si="19"/>
        <v>4.8011818293733848</v>
      </c>
      <c r="AA139" s="26">
        <f t="shared" si="19"/>
        <v>2.2159300750954083</v>
      </c>
      <c r="AB139" s="26">
        <f t="shared" si="19"/>
        <v>0</v>
      </c>
      <c r="AC139" s="26">
        <f t="shared" si="22"/>
        <v>100.00000000000003</v>
      </c>
      <c r="AD139" s="42">
        <v>0.54811817319644895</v>
      </c>
      <c r="AE139" s="42">
        <v>0.99226826946035973</v>
      </c>
      <c r="AF139" s="42">
        <v>0.50194043409167344</v>
      </c>
      <c r="AG139" s="42"/>
      <c r="AH139" s="25">
        <v>1393</v>
      </c>
      <c r="AI139" s="122">
        <v>42.95</v>
      </c>
      <c r="AJ139" s="122">
        <v>2.11</v>
      </c>
      <c r="AK139" s="122">
        <v>13.17</v>
      </c>
      <c r="AL139" s="122">
        <v>0.46</v>
      </c>
      <c r="AM139" s="122">
        <v>8.1300000000000008</v>
      </c>
      <c r="AN139" s="122">
        <v>15.07</v>
      </c>
      <c r="AO139" s="122">
        <v>10.73</v>
      </c>
      <c r="AP139" s="122">
        <v>0</v>
      </c>
      <c r="AQ139" s="122">
        <v>2.15</v>
      </c>
      <c r="AR139" s="122">
        <v>1.76</v>
      </c>
      <c r="AS139" s="122">
        <v>0</v>
      </c>
      <c r="AT139" s="122">
        <v>0</v>
      </c>
      <c r="AU139" s="122">
        <v>0</v>
      </c>
      <c r="AV139" s="122">
        <f t="shared" si="23"/>
        <v>96.53000000000003</v>
      </c>
      <c r="AW139" s="26"/>
      <c r="AX139" s="42">
        <v>6.2307386573862917</v>
      </c>
      <c r="AY139" s="42">
        <v>1.7692613426137083</v>
      </c>
      <c r="AZ139" s="42">
        <v>0</v>
      </c>
      <c r="BA139" s="42">
        <v>8</v>
      </c>
      <c r="BB139" s="42">
        <v>0.4823173175716855</v>
      </c>
      <c r="BC139" s="42">
        <v>0.23025287533174793</v>
      </c>
      <c r="BD139" s="42">
        <v>5.2756879990941571E-2</v>
      </c>
      <c r="BE139" s="42">
        <v>0.48788758678010424</v>
      </c>
      <c r="BF139" s="42">
        <v>3.2584176199841384</v>
      </c>
      <c r="BG139" s="42">
        <v>0.48836772034138232</v>
      </c>
      <c r="BH139" s="42">
        <v>0</v>
      </c>
      <c r="BI139" s="42">
        <v>5</v>
      </c>
      <c r="BJ139" s="42">
        <v>0</v>
      </c>
      <c r="BK139" s="42">
        <v>1.0093476456493278E-2</v>
      </c>
      <c r="BL139" s="42">
        <v>0</v>
      </c>
      <c r="BM139" s="42">
        <v>1.6676235071172212</v>
      </c>
      <c r="BN139" s="42">
        <v>0.32228301642628554</v>
      </c>
      <c r="BO139" s="42">
        <v>2</v>
      </c>
      <c r="BP139" s="42">
        <v>0.28240335729356147</v>
      </c>
      <c r="BQ139" s="42">
        <v>0.32567346674021208</v>
      </c>
      <c r="BR139" s="42">
        <v>0.6080768240337735</v>
      </c>
      <c r="BS139" s="24" t="s">
        <v>622</v>
      </c>
      <c r="BT139" s="24" t="s">
        <v>624</v>
      </c>
      <c r="BU139" s="40">
        <v>0.86732039517185255</v>
      </c>
      <c r="BV139" s="42">
        <v>0.30264731924880933</v>
      </c>
      <c r="BW139" s="40">
        <v>0.30500553989638568</v>
      </c>
      <c r="BX139" s="40" t="str">
        <f t="shared" si="24"/>
        <v>Equilibrium</v>
      </c>
      <c r="BY139" s="40"/>
      <c r="BZ139" s="44">
        <v>973.1503438152256</v>
      </c>
      <c r="CA139" s="44">
        <v>488.16109471878377</v>
      </c>
      <c r="CB139" s="5">
        <v>1545.9146725179289</v>
      </c>
      <c r="CC139" s="44">
        <v>612.4446995507169</v>
      </c>
      <c r="CD139" s="44">
        <v>604.07605751416952</v>
      </c>
      <c r="CE139" s="44">
        <v>1323.1564100438827</v>
      </c>
      <c r="CF139" s="44">
        <v>1635.7139942099845</v>
      </c>
      <c r="CG139" s="44">
        <v>710.71171049316581</v>
      </c>
      <c r="CH139" s="40">
        <v>-5.8088148905265126E-2</v>
      </c>
      <c r="CI139" s="44">
        <v>1635.7139942099845</v>
      </c>
      <c r="CJ139" s="24">
        <v>1443.0922400124912</v>
      </c>
      <c r="CK139" s="44">
        <v>1590.8143333639568</v>
      </c>
      <c r="CL139" s="44">
        <v>1036.1812691686225</v>
      </c>
      <c r="CM139" s="45">
        <v>6.7396404735186293</v>
      </c>
      <c r="CN139" s="45">
        <v>65.783661674453299</v>
      </c>
      <c r="CO139" s="45">
        <v>0.26007994321828903</v>
      </c>
      <c r="CP139" s="45">
        <v>17.669965261430331</v>
      </c>
      <c r="CQ139" s="45">
        <v>1.168675125309552</v>
      </c>
      <c r="CR139" s="45">
        <v>935.72522309255476</v>
      </c>
      <c r="CS139" s="45">
        <v>5.5951007255946372E-2</v>
      </c>
      <c r="CT139" s="45">
        <v>9.5893066133294109</v>
      </c>
      <c r="CU139" s="45">
        <v>8.3200475928877502</v>
      </c>
      <c r="CV139" s="45">
        <v>1038.5729103104393</v>
      </c>
      <c r="CW139" s="24"/>
      <c r="CX139" s="40">
        <v>52.298535207798921</v>
      </c>
      <c r="CY139" s="40">
        <v>56.631497095902873</v>
      </c>
      <c r="CZ139" s="40">
        <v>60.994140110672873</v>
      </c>
      <c r="DA139" s="40">
        <v>60.540259059767024</v>
      </c>
      <c r="DB139" s="40"/>
      <c r="DC139" s="40">
        <v>1.3053867498109406</v>
      </c>
      <c r="DD139" s="40">
        <v>1.4523200241776357</v>
      </c>
      <c r="DE139" s="40"/>
      <c r="DF139" s="40">
        <v>5.390706225224605</v>
      </c>
      <c r="DG139" s="40">
        <v>4.9088402562043365</v>
      </c>
      <c r="DH139" s="40"/>
      <c r="DI139" s="40">
        <v>2.4019645137991876</v>
      </c>
      <c r="DJ139" s="40"/>
      <c r="DK139" s="40">
        <v>6.8853124154816472</v>
      </c>
      <c r="DL139" s="40">
        <v>7.0260490331579923</v>
      </c>
      <c r="DM139" s="40"/>
      <c r="DN139" s="40">
        <v>3.3184441068628638</v>
      </c>
      <c r="DO139" s="40">
        <v>1.3186846891812434</v>
      </c>
      <c r="DP139" s="40"/>
      <c r="DQ139" s="40">
        <v>16.809000205818851</v>
      </c>
      <c r="DR139" s="40"/>
    </row>
    <row r="140" spans="1:122" s="43" customFormat="1" ht="10.5" customHeight="1">
      <c r="A140" s="30" t="s">
        <v>275</v>
      </c>
      <c r="B140" s="25">
        <v>1409</v>
      </c>
      <c r="C140" s="30" t="s">
        <v>276</v>
      </c>
      <c r="D140" s="139"/>
      <c r="E140" s="139">
        <v>1000</v>
      </c>
      <c r="F140" s="139">
        <v>1000</v>
      </c>
      <c r="G140" s="132">
        <v>42.68</v>
      </c>
      <c r="H140" s="122">
        <v>2.19</v>
      </c>
      <c r="I140" s="122">
        <v>14.15</v>
      </c>
      <c r="J140" s="122">
        <v>10.77</v>
      </c>
      <c r="K140" s="122"/>
      <c r="L140" s="122">
        <v>4.83</v>
      </c>
      <c r="M140" s="122">
        <v>9.49</v>
      </c>
      <c r="N140" s="122">
        <v>4</v>
      </c>
      <c r="O140" s="122">
        <v>1.95</v>
      </c>
      <c r="P140" s="122"/>
      <c r="Q140" s="122">
        <f t="shared" si="20"/>
        <v>90.059999999999988</v>
      </c>
      <c r="R140" s="26"/>
      <c r="S140" s="26">
        <f t="shared" si="21"/>
        <v>47.390628469908961</v>
      </c>
      <c r="T140" s="26">
        <f t="shared" si="21"/>
        <v>2.4317121918720859</v>
      </c>
      <c r="U140" s="26">
        <f t="shared" si="21"/>
        <v>15.71174772373973</v>
      </c>
      <c r="V140" s="26">
        <f t="shared" si="21"/>
        <v>11.958694203864091</v>
      </c>
      <c r="W140" s="26">
        <f t="shared" si="21"/>
        <v>0</v>
      </c>
      <c r="X140" s="26">
        <f t="shared" si="19"/>
        <v>5.3630912724850104</v>
      </c>
      <c r="Y140" s="26">
        <f t="shared" si="19"/>
        <v>10.537419498112371</v>
      </c>
      <c r="Z140" s="26">
        <f t="shared" si="19"/>
        <v>4.4414834554741285</v>
      </c>
      <c r="AA140" s="26">
        <f t="shared" si="19"/>
        <v>2.1652231845436378</v>
      </c>
      <c r="AB140" s="26">
        <f t="shared" si="19"/>
        <v>0</v>
      </c>
      <c r="AC140" s="26">
        <f t="shared" si="22"/>
        <v>100</v>
      </c>
      <c r="AD140" s="42">
        <v>0.54211721835834858</v>
      </c>
      <c r="AE140" s="42">
        <v>1.2509158941177605</v>
      </c>
      <c r="AF140" s="42">
        <v>0.44426360070283605</v>
      </c>
      <c r="AG140" s="42"/>
      <c r="AH140" s="25">
        <v>1409</v>
      </c>
      <c r="AI140" s="122">
        <v>45.3</v>
      </c>
      <c r="AJ140" s="122">
        <v>2.25</v>
      </c>
      <c r="AK140" s="122">
        <v>11.92</v>
      </c>
      <c r="AL140" s="122">
        <v>0.4</v>
      </c>
      <c r="AM140" s="122">
        <v>9.2200000000000006</v>
      </c>
      <c r="AN140" s="122">
        <v>16.22</v>
      </c>
      <c r="AO140" s="122">
        <v>11.53</v>
      </c>
      <c r="AP140" s="122">
        <v>0</v>
      </c>
      <c r="AQ140" s="122">
        <v>2.4900000000000002</v>
      </c>
      <c r="AR140" s="122">
        <v>1.2</v>
      </c>
      <c r="AS140" s="122">
        <v>1.02</v>
      </c>
      <c r="AT140" s="122">
        <v>0</v>
      </c>
      <c r="AU140" s="122">
        <v>0</v>
      </c>
      <c r="AV140" s="122">
        <f t="shared" si="23"/>
        <v>101.55</v>
      </c>
      <c r="AW140" s="26"/>
      <c r="AX140" s="42">
        <v>6.3201735716472278</v>
      </c>
      <c r="AY140" s="42">
        <v>1.6798264283527722</v>
      </c>
      <c r="AZ140" s="42">
        <v>0</v>
      </c>
      <c r="BA140" s="42">
        <v>8</v>
      </c>
      <c r="BB140" s="42">
        <v>0.28006512159829411</v>
      </c>
      <c r="BC140" s="42">
        <v>0.23613456397973204</v>
      </c>
      <c r="BD140" s="42">
        <v>4.4120019884492281E-2</v>
      </c>
      <c r="BE140" s="42">
        <v>0.53160342019830154</v>
      </c>
      <c r="BF140" s="42">
        <v>3.3728636057056991</v>
      </c>
      <c r="BG140" s="42">
        <v>0.53521326863348051</v>
      </c>
      <c r="BH140" s="42">
        <v>0</v>
      </c>
      <c r="BI140" s="42">
        <v>5</v>
      </c>
      <c r="BJ140" s="42">
        <v>0</v>
      </c>
      <c r="BK140" s="42">
        <v>8.9679158642352874E-3</v>
      </c>
      <c r="BL140" s="42">
        <v>0</v>
      </c>
      <c r="BM140" s="42">
        <v>1.7233838937783772</v>
      </c>
      <c r="BN140" s="42">
        <v>0.26764819035738752</v>
      </c>
      <c r="BO140" s="42">
        <v>2</v>
      </c>
      <c r="BP140" s="42">
        <v>0.40586406933490826</v>
      </c>
      <c r="BQ140" s="42">
        <v>0.21355285973470114</v>
      </c>
      <c r="BR140" s="42">
        <v>0.61941692906960943</v>
      </c>
      <c r="BS140" s="24" t="s">
        <v>622</v>
      </c>
      <c r="BT140" s="24" t="s">
        <v>624</v>
      </c>
      <c r="BU140" s="40">
        <v>0.861073535370665</v>
      </c>
      <c r="BV140" s="42">
        <v>0.31888905191951311</v>
      </c>
      <c r="BW140" s="40">
        <v>0.25492445448893869</v>
      </c>
      <c r="BX140" s="40" t="str">
        <f t="shared" si="24"/>
        <v>Equilibrium</v>
      </c>
      <c r="BY140" s="40"/>
      <c r="BZ140" s="44">
        <v>948.97510519881507</v>
      </c>
      <c r="CA140" s="44">
        <v>321.10443081637521</v>
      </c>
      <c r="CB140" s="5">
        <v>866.70039756829465</v>
      </c>
      <c r="CC140" s="44">
        <v>379.43168734683695</v>
      </c>
      <c r="CD140" s="44">
        <v>446.29851752972985</v>
      </c>
      <c r="CE140" s="44">
        <v>984.80436810356184</v>
      </c>
      <c r="CF140" s="44">
        <v>1160.850663578864</v>
      </c>
      <c r="CG140" s="44">
        <v>605.37268075672489</v>
      </c>
      <c r="CH140" s="40">
        <v>-0.33939094390156982</v>
      </c>
      <c r="CI140" s="44">
        <v>1160.850663578864</v>
      </c>
      <c r="CJ140" s="24">
        <v>752.1927350167955</v>
      </c>
      <c r="CK140" s="44">
        <v>1013.7755305735793</v>
      </c>
      <c r="CL140" s="44">
        <v>1013.1022445265819</v>
      </c>
      <c r="CM140" s="45">
        <v>5.2714372060204031</v>
      </c>
      <c r="CN140" s="45">
        <v>68.115740909663373</v>
      </c>
      <c r="CO140" s="45">
        <v>0.12889116346712456</v>
      </c>
      <c r="CP140" s="45">
        <v>17.023823094132645</v>
      </c>
      <c r="CQ140" s="45">
        <v>1.5962828967623177</v>
      </c>
      <c r="CR140" s="45">
        <v>0.91752839034137479</v>
      </c>
      <c r="CS140" s="45">
        <v>-2.1499941230399555</v>
      </c>
      <c r="CT140" s="45">
        <v>5.4809797699685765</v>
      </c>
      <c r="CU140" s="45">
        <v>7.3408825706231617</v>
      </c>
      <c r="CV140" s="45">
        <v>98.454134671918609</v>
      </c>
      <c r="CW140" s="24"/>
      <c r="CX140" s="40">
        <v>57.113995753940699</v>
      </c>
      <c r="CY140" s="40">
        <v>60.142326757354397</v>
      </c>
      <c r="CZ140" s="40">
        <v>62.51949845263961</v>
      </c>
      <c r="DA140" s="40">
        <v>62.108699232341806</v>
      </c>
      <c r="DB140" s="40"/>
      <c r="DC140" s="40">
        <v>0.87407933511005931</v>
      </c>
      <c r="DD140" s="40">
        <v>0.92925642876394987</v>
      </c>
      <c r="DE140" s="40"/>
      <c r="DF140" s="40">
        <v>4.2573058067375964</v>
      </c>
      <c r="DG140" s="40">
        <v>3.9393682507233265</v>
      </c>
      <c r="DH140" s="40"/>
      <c r="DI140" s="40">
        <v>1.7732098847343627</v>
      </c>
      <c r="DJ140" s="40"/>
      <c r="DK140" s="40">
        <v>6.0358054198034861</v>
      </c>
      <c r="DL140" s="40">
        <v>5.2343691267938999</v>
      </c>
      <c r="DM140" s="40"/>
      <c r="DN140" s="40">
        <v>3.1058185945677725</v>
      </c>
      <c r="DO140" s="40">
        <v>1.7753930908410052</v>
      </c>
      <c r="DP140" s="40"/>
      <c r="DQ140" s="40">
        <v>16.636866867612213</v>
      </c>
      <c r="DR140" s="40"/>
    </row>
    <row r="141" spans="1:122" s="43" customFormat="1" ht="10.5" customHeight="1">
      <c r="A141" s="30" t="s">
        <v>275</v>
      </c>
      <c r="B141" s="25">
        <v>1395</v>
      </c>
      <c r="C141" s="30" t="s">
        <v>276</v>
      </c>
      <c r="D141" s="139"/>
      <c r="E141" s="139">
        <v>2000</v>
      </c>
      <c r="F141" s="139">
        <v>1025</v>
      </c>
      <c r="G141" s="122">
        <v>37.94</v>
      </c>
      <c r="H141" s="122">
        <v>2.0699999999999998</v>
      </c>
      <c r="I141" s="122">
        <v>13.11</v>
      </c>
      <c r="J141" s="122">
        <v>8.64</v>
      </c>
      <c r="K141" s="122"/>
      <c r="L141" s="122">
        <v>5.0199999999999996</v>
      </c>
      <c r="M141" s="122">
        <v>7.1</v>
      </c>
      <c r="N141" s="122">
        <v>5.2</v>
      </c>
      <c r="O141" s="122">
        <v>2.6</v>
      </c>
      <c r="P141" s="122"/>
      <c r="Q141" s="122">
        <f t="shared" si="20"/>
        <v>81.679999999999993</v>
      </c>
      <c r="R141" s="26"/>
      <c r="S141" s="26">
        <f t="shared" si="21"/>
        <v>46.449559255631733</v>
      </c>
      <c r="T141" s="26">
        <f t="shared" si="21"/>
        <v>2.5342801175318317</v>
      </c>
      <c r="U141" s="26">
        <f t="shared" si="21"/>
        <v>16.050440744368267</v>
      </c>
      <c r="V141" s="26">
        <f t="shared" si="21"/>
        <v>10.577864838393733</v>
      </c>
      <c r="W141" s="26">
        <f t="shared" si="21"/>
        <v>0</v>
      </c>
      <c r="X141" s="26">
        <f t="shared" si="19"/>
        <v>6.1459353574926547</v>
      </c>
      <c r="Y141" s="26">
        <f t="shared" si="19"/>
        <v>8.6924583741429977</v>
      </c>
      <c r="Z141" s="26">
        <f t="shared" si="19"/>
        <v>6.3663075416258579</v>
      </c>
      <c r="AA141" s="26">
        <f t="shared" si="19"/>
        <v>3.1831537708129289</v>
      </c>
      <c r="AB141" s="26">
        <f t="shared" si="19"/>
        <v>0</v>
      </c>
      <c r="AC141" s="26">
        <f t="shared" si="22"/>
        <v>100.00000000000003</v>
      </c>
      <c r="AD141" s="42">
        <v>0.56625529120967322</v>
      </c>
      <c r="AE141" s="42">
        <v>0.96553842865505679</v>
      </c>
      <c r="AF141" s="42">
        <v>0.50876644558115403</v>
      </c>
      <c r="AG141" s="42"/>
      <c r="AH141" s="25">
        <v>1395</v>
      </c>
      <c r="AI141" s="122">
        <v>42.37</v>
      </c>
      <c r="AJ141" s="122">
        <v>2.2400000000000002</v>
      </c>
      <c r="AK141" s="122">
        <v>13.34</v>
      </c>
      <c r="AL141" s="122">
        <v>0.26</v>
      </c>
      <c r="AM141" s="122">
        <v>7.76</v>
      </c>
      <c r="AN141" s="122">
        <v>14.79</v>
      </c>
      <c r="AO141" s="122">
        <v>11.03</v>
      </c>
      <c r="AP141" s="122">
        <v>0</v>
      </c>
      <c r="AQ141" s="122">
        <v>2.2599999999999998</v>
      </c>
      <c r="AR141" s="122">
        <v>1.71</v>
      </c>
      <c r="AS141" s="122">
        <v>0</v>
      </c>
      <c r="AT141" s="122">
        <v>0</v>
      </c>
      <c r="AU141" s="122">
        <v>0</v>
      </c>
      <c r="AV141" s="122">
        <f t="shared" si="23"/>
        <v>95.759999999999991</v>
      </c>
      <c r="AW141" s="26"/>
      <c r="AX141" s="42">
        <v>6.1977131052569465</v>
      </c>
      <c r="AY141" s="42">
        <v>1.8022868947430535</v>
      </c>
      <c r="AZ141" s="42">
        <v>0</v>
      </c>
      <c r="BA141" s="42">
        <v>8</v>
      </c>
      <c r="BB141" s="42">
        <v>0.4973211316907169</v>
      </c>
      <c r="BC141" s="42">
        <v>0.24647181464989046</v>
      </c>
      <c r="BD141" s="42">
        <v>3.0067080290659128E-2</v>
      </c>
      <c r="BE141" s="42">
        <v>0.46974733834940707</v>
      </c>
      <c r="BF141" s="42">
        <v>3.2244697316303448</v>
      </c>
      <c r="BG141" s="42">
        <v>0.47954139459901735</v>
      </c>
      <c r="BH141" s="42">
        <v>0</v>
      </c>
      <c r="BI141" s="42">
        <v>4.9476184912100365</v>
      </c>
      <c r="BJ141" s="42">
        <v>0</v>
      </c>
      <c r="BK141" s="42">
        <v>0</v>
      </c>
      <c r="BL141" s="42">
        <v>0</v>
      </c>
      <c r="BM141" s="42">
        <v>1.7285041881498755</v>
      </c>
      <c r="BN141" s="42">
        <v>0.2714958118501245</v>
      </c>
      <c r="BO141" s="42">
        <v>2</v>
      </c>
      <c r="BP141" s="42">
        <v>0.36941382040947801</v>
      </c>
      <c r="BQ141" s="42">
        <v>0.31905272413306451</v>
      </c>
      <c r="BR141" s="42">
        <v>0.68846654454254252</v>
      </c>
      <c r="BS141" s="24" t="s">
        <v>622</v>
      </c>
      <c r="BT141" s="24" t="s">
        <v>678</v>
      </c>
      <c r="BU141" s="40">
        <v>0.87053456961745568</v>
      </c>
      <c r="BV141" s="42">
        <v>0.29434257534451036</v>
      </c>
      <c r="BW141" s="40">
        <v>0.30484812060200833</v>
      </c>
      <c r="BX141" s="40" t="str">
        <f t="shared" si="24"/>
        <v>Equilibrium</v>
      </c>
      <c r="BY141" s="40"/>
      <c r="BZ141" s="44">
        <v>987.85016054354173</v>
      </c>
      <c r="CA141" s="44">
        <v>531.44620602241389</v>
      </c>
      <c r="CB141" s="5">
        <v>1267.6959787919138</v>
      </c>
      <c r="CC141" s="44">
        <v>594.00502287352015</v>
      </c>
      <c r="CD141" s="44">
        <v>570.89459571477175</v>
      </c>
      <c r="CE141" s="44">
        <v>1346.0942098948369</v>
      </c>
      <c r="CF141" s="44">
        <v>1914.751321754055</v>
      </c>
      <c r="CG141" s="44">
        <v>752.08918702131677</v>
      </c>
      <c r="CH141" s="40">
        <v>-0.51041839193871275</v>
      </c>
      <c r="CI141" s="44">
        <v>1914.751321754055</v>
      </c>
      <c r="CJ141" s="24">
        <v>1147.36397383299</v>
      </c>
      <c r="CK141" s="44">
        <v>1591.2236502729843</v>
      </c>
      <c r="CL141" s="44">
        <v>1010.7503477792508</v>
      </c>
      <c r="CM141" s="45">
        <v>6.4317371807766222</v>
      </c>
      <c r="CN141" s="45">
        <v>64.992891774216801</v>
      </c>
      <c r="CO141" s="45">
        <v>0.24494144876903937</v>
      </c>
      <c r="CP141" s="45">
        <v>18.022900252714109</v>
      </c>
      <c r="CQ141" s="45">
        <v>1.3469977973380243</v>
      </c>
      <c r="CR141" s="45">
        <v>940.61910055955195</v>
      </c>
      <c r="CS141" s="45">
        <v>0.34362712097224257</v>
      </c>
      <c r="CT141" s="45">
        <v>8.2859392966161245</v>
      </c>
      <c r="CU141" s="45">
        <v>9.4137663582504079</v>
      </c>
      <c r="CV141" s="45">
        <v>1043.2701646084286</v>
      </c>
      <c r="CW141" s="24"/>
      <c r="CX141" s="40">
        <v>54.171621209737204</v>
      </c>
      <c r="CY141" s="40">
        <v>57.008742473465482</v>
      </c>
      <c r="CZ141" s="40">
        <v>60.628564060143269</v>
      </c>
      <c r="DA141" s="40">
        <v>59.892917644568428</v>
      </c>
      <c r="DB141" s="40"/>
      <c r="DC141" s="40">
        <v>1.1018820900602611</v>
      </c>
      <c r="DD141" s="40">
        <v>1.2779901513900846</v>
      </c>
      <c r="DE141" s="40"/>
      <c r="DF141" s="40">
        <v>4.9400647588843647</v>
      </c>
      <c r="DG141" s="40">
        <v>4.7915342087700932</v>
      </c>
      <c r="DH141" s="40"/>
      <c r="DI141" s="40">
        <v>2.5502046322307477</v>
      </c>
      <c r="DJ141" s="40"/>
      <c r="DK141" s="40">
        <v>6.5604820519367664</v>
      </c>
      <c r="DL141" s="40">
        <v>7.2804654396527573</v>
      </c>
      <c r="DM141" s="40"/>
      <c r="DN141" s="40">
        <v>2.7738722649958181</v>
      </c>
      <c r="DO141" s="40">
        <v>1.4797440043600396</v>
      </c>
      <c r="DP141" s="40"/>
      <c r="DQ141" s="40">
        <v>17.51547321717517</v>
      </c>
      <c r="DR141" s="40"/>
    </row>
    <row r="142" spans="1:122" s="43" customFormat="1" ht="10.5" customHeight="1">
      <c r="A142" s="17" t="s">
        <v>201</v>
      </c>
      <c r="B142" s="16" t="s">
        <v>204</v>
      </c>
      <c r="C142" s="17" t="s">
        <v>203</v>
      </c>
      <c r="D142" s="123">
        <v>0.19380000233650199</v>
      </c>
      <c r="E142" s="148">
        <f t="shared" ref="E142:E173" si="25">D142*1000</f>
        <v>193.80000233650199</v>
      </c>
      <c r="F142" s="141">
        <v>950</v>
      </c>
      <c r="G142" s="123">
        <v>60.590000152587898</v>
      </c>
      <c r="H142" s="123">
        <v>0.75999999046325695</v>
      </c>
      <c r="I142" s="123">
        <v>17.379999160766602</v>
      </c>
      <c r="J142" s="123">
        <v>4.5260142522837796</v>
      </c>
      <c r="K142" s="123">
        <v>5.9999998658895499E-2</v>
      </c>
      <c r="L142" s="123">
        <v>1.78999996185303</v>
      </c>
      <c r="M142" s="123">
        <v>4.3000001907348597</v>
      </c>
      <c r="N142" s="123">
        <v>4.2699999809265101</v>
      </c>
      <c r="O142" s="123">
        <v>1.87999999523163</v>
      </c>
      <c r="P142" s="123"/>
      <c r="Q142" s="122">
        <f t="shared" si="20"/>
        <v>95.55601368350645</v>
      </c>
      <c r="R142" s="26"/>
      <c r="S142" s="26">
        <f t="shared" si="21"/>
        <v>63.407835694433224</v>
      </c>
      <c r="T142" s="26">
        <f t="shared" si="21"/>
        <v>0.79534501405685731</v>
      </c>
      <c r="U142" s="26">
        <f t="shared" si="21"/>
        <v>18.188284013532989</v>
      </c>
      <c r="V142" s="26">
        <f t="shared" si="21"/>
        <v>4.7365038345723676</v>
      </c>
      <c r="W142" s="26">
        <f t="shared" si="21"/>
        <v>6.2790395231034912E-2</v>
      </c>
      <c r="X142" s="26">
        <f t="shared" si="19"/>
        <v>1.8732467930084811</v>
      </c>
      <c r="Y142" s="26">
        <f t="shared" si="19"/>
        <v>4.4999786250784819</v>
      </c>
      <c r="Z142" s="26">
        <f t="shared" si="19"/>
        <v>4.4685832071954028</v>
      </c>
      <c r="AA142" s="26">
        <f t="shared" si="19"/>
        <v>1.9674324228911713</v>
      </c>
      <c r="AB142" s="26">
        <f t="shared" si="19"/>
        <v>0</v>
      </c>
      <c r="AC142" s="26">
        <f t="shared" si="22"/>
        <v>100.00000000000001</v>
      </c>
      <c r="AD142" s="42">
        <v>0.68901025802105842</v>
      </c>
      <c r="AE142" s="42">
        <v>1.4184774420263355</v>
      </c>
      <c r="AF142" s="42">
        <v>0.41348328606370793</v>
      </c>
      <c r="AH142" s="16" t="s">
        <v>204</v>
      </c>
      <c r="AI142" s="122">
        <v>43.5</v>
      </c>
      <c r="AJ142" s="122">
        <v>2.8199999332428001</v>
      </c>
      <c r="AK142" s="122">
        <v>10.8599996566772</v>
      </c>
      <c r="AL142" s="122">
        <v>0.37000000476837203</v>
      </c>
      <c r="AM142" s="122">
        <v>11.73896467246591</v>
      </c>
      <c r="AN142" s="122">
        <v>15.8400001525879</v>
      </c>
      <c r="AO142" s="122">
        <v>11.3800001144409</v>
      </c>
      <c r="AP142" s="122">
        <v>9.00000035762787E-2</v>
      </c>
      <c r="AQ142" s="122">
        <v>2.3099999427795401</v>
      </c>
      <c r="AR142" s="122">
        <v>0.43000000715255698</v>
      </c>
      <c r="AS142" s="122">
        <v>0</v>
      </c>
      <c r="AT142" s="122">
        <v>0</v>
      </c>
      <c r="AU142" s="122">
        <v>0</v>
      </c>
      <c r="AV142" s="122">
        <f t="shared" si="23"/>
        <v>99.33896448769147</v>
      </c>
      <c r="AW142" s="26"/>
      <c r="AX142" s="42">
        <v>6.215492307521596</v>
      </c>
      <c r="AY142" s="42">
        <v>1.784507692478404</v>
      </c>
      <c r="AZ142" s="42">
        <v>0</v>
      </c>
      <c r="BA142" s="42">
        <v>8</v>
      </c>
      <c r="BB142" s="42">
        <v>4.4186431507690749E-2</v>
      </c>
      <c r="BC142" s="42">
        <v>0.30309698333593948</v>
      </c>
      <c r="BD142" s="42">
        <v>4.1795825823362498E-2</v>
      </c>
      <c r="BE142" s="42">
        <v>0.53794829540243683</v>
      </c>
      <c r="BF142" s="42">
        <v>3.3733280968477195</v>
      </c>
      <c r="BG142" s="42">
        <v>0.69964436708285049</v>
      </c>
      <c r="BH142" s="42">
        <v>0</v>
      </c>
      <c r="BI142" s="42">
        <v>5</v>
      </c>
      <c r="BJ142" s="42">
        <v>0</v>
      </c>
      <c r="BK142" s="42">
        <v>0.16515538322560785</v>
      </c>
      <c r="BL142" s="42">
        <v>1.089099460470367E-2</v>
      </c>
      <c r="BM142" s="42">
        <v>1.7420092702165257</v>
      </c>
      <c r="BN142" s="42">
        <v>8.1944351953162631E-2</v>
      </c>
      <c r="BO142" s="42">
        <v>2</v>
      </c>
      <c r="BP142" s="42">
        <v>0.55795784364276602</v>
      </c>
      <c r="BQ142" s="42">
        <v>7.8369681383436529E-2</v>
      </c>
      <c r="BR142" s="42">
        <v>0.6363275250262026</v>
      </c>
      <c r="BS142" s="24" t="s">
        <v>622</v>
      </c>
      <c r="BT142" s="24" t="s">
        <v>624</v>
      </c>
      <c r="BU142" s="40">
        <v>0.79594769636580276</v>
      </c>
      <c r="BV142" s="42">
        <v>0.41575181357423513</v>
      </c>
      <c r="BW142" s="40">
        <v>0.2930972331715912</v>
      </c>
      <c r="BX142" s="40" t="str">
        <f t="shared" si="24"/>
        <v>Equilibrium</v>
      </c>
      <c r="BY142" s="40"/>
      <c r="BZ142" s="44">
        <v>964.34624308745674</v>
      </c>
      <c r="CA142" s="44">
        <v>257.21524516992395</v>
      </c>
      <c r="CB142" s="5">
        <v>505.90327005746809</v>
      </c>
      <c r="CC142" s="44">
        <v>307.99848482409146</v>
      </c>
      <c r="CD142" s="44">
        <v>391.02894656176511</v>
      </c>
      <c r="CE142" s="44">
        <v>307.16764955490635</v>
      </c>
      <c r="CF142" s="44">
        <v>422.72982307134134</v>
      </c>
      <c r="CG142" s="44">
        <v>-0.83083526918511552</v>
      </c>
      <c r="CH142" s="40">
        <v>0.16440582994586822</v>
      </c>
      <c r="CI142" s="44">
        <v>307.99848482409146</v>
      </c>
      <c r="CJ142" s="24">
        <v>430.21883198449405</v>
      </c>
      <c r="CK142" s="44">
        <v>406.95087744077978</v>
      </c>
      <c r="CL142" s="44">
        <v>1011.0894812728785</v>
      </c>
      <c r="CM142" s="45">
        <v>2.0191032776532865</v>
      </c>
      <c r="CN142" s="45">
        <v>64.146316532336527</v>
      </c>
      <c r="CO142" s="45">
        <v>0.46357329228137012</v>
      </c>
      <c r="CP142" s="45">
        <v>17.117984088704347</v>
      </c>
      <c r="CQ142" s="45">
        <v>4.7012019096383053</v>
      </c>
      <c r="CR142" s="45">
        <v>1.6904705092903141</v>
      </c>
      <c r="CS142" s="45">
        <v>2.3329657352250948</v>
      </c>
      <c r="CT142" s="45">
        <v>1.8427920384592811</v>
      </c>
      <c r="CU142" s="45">
        <v>4.5544129175488299</v>
      </c>
      <c r="CV142" s="45">
        <v>96.849717023484047</v>
      </c>
      <c r="CW142" s="24"/>
      <c r="CX142" s="40">
        <v>59.112830955486146</v>
      </c>
      <c r="CY142" s="40">
        <v>58.273875633772143</v>
      </c>
      <c r="CZ142" s="40">
        <v>59.227858681257743</v>
      </c>
      <c r="DA142" s="40">
        <v>59.307550451799216</v>
      </c>
      <c r="DB142" s="40"/>
      <c r="DC142" s="40">
        <v>0.89192410872562233</v>
      </c>
      <c r="DD142" s="40">
        <v>0.86234984841131868</v>
      </c>
      <c r="DE142" s="40"/>
      <c r="DF142" s="40">
        <v>5.5895814807223436</v>
      </c>
      <c r="DG142" s="40">
        <v>4.7868144841034219</v>
      </c>
      <c r="DH142" s="40"/>
      <c r="DI142" s="40">
        <v>1.8243532877940212</v>
      </c>
      <c r="DJ142" s="40"/>
      <c r="DK142" s="40">
        <v>6.0236153914892512</v>
      </c>
      <c r="DL142" s="40">
        <v>4.3367454630715789</v>
      </c>
      <c r="DM142" s="40"/>
      <c r="DN142" s="40">
        <v>2.5133904488649694</v>
      </c>
      <c r="DO142" s="40">
        <v>2.3954830224368044</v>
      </c>
      <c r="DP142" s="40"/>
      <c r="DQ142" s="40">
        <v>16.516094194053391</v>
      </c>
      <c r="DR142" s="40"/>
    </row>
    <row r="143" spans="1:122" s="43" customFormat="1" ht="10.5" customHeight="1">
      <c r="A143" s="17" t="s">
        <v>201</v>
      </c>
      <c r="B143" s="16" t="s">
        <v>200</v>
      </c>
      <c r="C143" s="17" t="s">
        <v>202</v>
      </c>
      <c r="D143" s="123">
        <v>0.13240000605583199</v>
      </c>
      <c r="E143" s="148">
        <f t="shared" si="25"/>
        <v>132.40000605583199</v>
      </c>
      <c r="F143" s="141">
        <v>925</v>
      </c>
      <c r="G143" s="123">
        <v>64.279998779296903</v>
      </c>
      <c r="H143" s="123">
        <v>0.62999999523162797</v>
      </c>
      <c r="I143" s="123">
        <v>15.4899997711182</v>
      </c>
      <c r="J143" s="123">
        <v>4.2504255890888727</v>
      </c>
      <c r="K143" s="123">
        <v>5.0000000745058101E-2</v>
      </c>
      <c r="L143" s="123">
        <v>2.1199998855590798</v>
      </c>
      <c r="M143" s="123">
        <v>3.3800001144409202</v>
      </c>
      <c r="N143" s="123">
        <v>4.3400001525878897</v>
      </c>
      <c r="O143" s="123">
        <v>2.2699999809265101</v>
      </c>
      <c r="P143" s="123"/>
      <c r="Q143" s="122">
        <f t="shared" si="20"/>
        <v>96.810424268995064</v>
      </c>
      <c r="R143" s="26"/>
      <c r="S143" s="26">
        <f t="shared" si="21"/>
        <v>66.397807121152653</v>
      </c>
      <c r="T143" s="26">
        <f t="shared" si="21"/>
        <v>0.65075636222926314</v>
      </c>
      <c r="U143" s="26">
        <f t="shared" si="21"/>
        <v>16.000342822667594</v>
      </c>
      <c r="V143" s="26">
        <f t="shared" si="21"/>
        <v>4.3904627225666779</v>
      </c>
      <c r="W143" s="26">
        <f t="shared" si="21"/>
        <v>5.1647331496171657E-2</v>
      </c>
      <c r="X143" s="26">
        <f t="shared" si="19"/>
        <v>2.1898467045950549</v>
      </c>
      <c r="Y143" s="26">
        <f t="shared" si="19"/>
        <v>3.4913596753272511</v>
      </c>
      <c r="Z143" s="26">
        <f t="shared" si="19"/>
        <v>4.4829884646811093</v>
      </c>
      <c r="AA143" s="26">
        <f t="shared" si="19"/>
        <v>2.3447887952842184</v>
      </c>
      <c r="AB143" s="26">
        <f t="shared" si="19"/>
        <v>0</v>
      </c>
      <c r="AC143" s="26">
        <f t="shared" si="22"/>
        <v>99.999999999999986</v>
      </c>
      <c r="AD143" s="42">
        <v>0.72197605011958832</v>
      </c>
      <c r="AE143" s="42">
        <v>1.1247503013095901</v>
      </c>
      <c r="AF143" s="42">
        <v>0.47064353838832257</v>
      </c>
      <c r="AH143" s="16" t="s">
        <v>200</v>
      </c>
      <c r="AI143" s="122">
        <v>43.849998474121101</v>
      </c>
      <c r="AJ143" s="122">
        <v>2.3900001049041801</v>
      </c>
      <c r="AK143" s="122">
        <v>11.1000003814697</v>
      </c>
      <c r="AL143" s="122">
        <v>0.15999999642372101</v>
      </c>
      <c r="AM143" s="122">
        <v>11.983418819331025</v>
      </c>
      <c r="AN143" s="122">
        <v>16.110000610351602</v>
      </c>
      <c r="AO143" s="122">
        <v>11.1199998855591</v>
      </c>
      <c r="AP143" s="122">
        <v>0.129999995231628</v>
      </c>
      <c r="AQ143" s="122">
        <v>2.2599999904632599</v>
      </c>
      <c r="AR143" s="122">
        <v>0.37999999523162797</v>
      </c>
      <c r="AS143" s="122">
        <v>0</v>
      </c>
      <c r="AT143" s="122">
        <v>0</v>
      </c>
      <c r="AU143" s="122">
        <v>0</v>
      </c>
      <c r="AV143" s="122">
        <f t="shared" si="23"/>
        <v>99.483418253086938</v>
      </c>
      <c r="AW143" s="26"/>
      <c r="AX143" s="42">
        <v>6.2156909436666687</v>
      </c>
      <c r="AY143" s="42">
        <v>1.7843090563333313</v>
      </c>
      <c r="AZ143" s="42">
        <v>0</v>
      </c>
      <c r="BA143" s="42">
        <v>8</v>
      </c>
      <c r="BB143" s="42">
        <v>6.9938882905750344E-2</v>
      </c>
      <c r="BC143" s="42">
        <v>0.25483788341433977</v>
      </c>
      <c r="BD143" s="42">
        <v>1.7930182391951138E-2</v>
      </c>
      <c r="BE143" s="42">
        <v>0.75474738313479861</v>
      </c>
      <c r="BF143" s="42">
        <v>3.4035529582518018</v>
      </c>
      <c r="BG143" s="42">
        <v>0.49899270990135847</v>
      </c>
      <c r="BH143" s="42">
        <v>0</v>
      </c>
      <c r="BI143" s="42">
        <v>5</v>
      </c>
      <c r="BJ143" s="42">
        <v>0</v>
      </c>
      <c r="BK143" s="42">
        <v>0.16683490947715729</v>
      </c>
      <c r="BL143" s="42">
        <v>1.5606370249143122E-2</v>
      </c>
      <c r="BM143" s="42">
        <v>1.6886767795653841</v>
      </c>
      <c r="BN143" s="42">
        <v>0.12888194070831549</v>
      </c>
      <c r="BO143" s="42">
        <v>2</v>
      </c>
      <c r="BP143" s="42">
        <v>0.49219244989526989</v>
      </c>
      <c r="BQ143" s="42">
        <v>6.8706331885194843E-2</v>
      </c>
      <c r="BR143" s="42">
        <v>0.56089878178046471</v>
      </c>
      <c r="BS143" s="24" t="s">
        <v>622</v>
      </c>
      <c r="BT143" s="24" t="s">
        <v>624</v>
      </c>
      <c r="BU143" s="40">
        <v>0.83638108879798101</v>
      </c>
      <c r="BV143" s="42">
        <v>0.41729647813792586</v>
      </c>
      <c r="BW143" s="40">
        <v>0.37101255065417765</v>
      </c>
      <c r="BX143" s="40" t="str">
        <f t="shared" si="24"/>
        <v>Equilibrium</v>
      </c>
      <c r="BY143" s="40"/>
      <c r="BZ143" s="44">
        <v>950.96770338977308</v>
      </c>
      <c r="CA143" s="44">
        <v>266.37162159079736</v>
      </c>
      <c r="CB143" s="5">
        <v>469.28203428145025</v>
      </c>
      <c r="CC143" s="44">
        <v>311.3195615049251</v>
      </c>
      <c r="CD143" s="44">
        <v>368.93011712398464</v>
      </c>
      <c r="CE143" s="44">
        <v>292.50469893322207</v>
      </c>
      <c r="CF143" s="44">
        <v>396.50020817048903</v>
      </c>
      <c r="CG143" s="44">
        <v>-18.814862571703031</v>
      </c>
      <c r="CH143" s="40">
        <v>0.1550918654331237</v>
      </c>
      <c r="CI143" s="44">
        <v>311.3195615049251</v>
      </c>
      <c r="CJ143" s="24">
        <v>389.5180258076262</v>
      </c>
      <c r="CK143" s="44">
        <v>390.30079789318768</v>
      </c>
      <c r="CL143" s="44">
        <v>983.36081123385793</v>
      </c>
      <c r="CM143" s="45">
        <v>1.9083466951597756</v>
      </c>
      <c r="CN143" s="45">
        <v>65.154511570138141</v>
      </c>
      <c r="CO143" s="45">
        <v>0.44601162487795054</v>
      </c>
      <c r="CP143" s="45">
        <v>17.276587026428757</v>
      </c>
      <c r="CQ143" s="45">
        <v>4.3912273385331231</v>
      </c>
      <c r="CR143" s="45">
        <v>1.4163020697559612</v>
      </c>
      <c r="CS143" s="45">
        <v>2.7616936866734196</v>
      </c>
      <c r="CT143" s="45">
        <v>1.8538802779752213</v>
      </c>
      <c r="CU143" s="45">
        <v>5.1275065948215426</v>
      </c>
      <c r="CV143" s="45">
        <v>98.427720189204123</v>
      </c>
      <c r="CW143" s="24"/>
      <c r="CX143" s="40">
        <v>60.722076163400835</v>
      </c>
      <c r="CY143" s="40">
        <v>59.830786403237433</v>
      </c>
      <c r="CZ143" s="40">
        <v>58.748688430801579</v>
      </c>
      <c r="DA143" s="40">
        <v>59.096614805196154</v>
      </c>
      <c r="DB143" s="40"/>
      <c r="DC143" s="40">
        <v>0.85315809287972566</v>
      </c>
      <c r="DD143" s="40">
        <v>0.77970139590779508</v>
      </c>
      <c r="DE143" s="40"/>
      <c r="DF143" s="40">
        <v>5.7266588279415105</v>
      </c>
      <c r="DG143" s="40">
        <v>5.1938220752170565</v>
      </c>
      <c r="DH143" s="40"/>
      <c r="DI143" s="40">
        <v>1.946115750644464</v>
      </c>
      <c r="DJ143" s="40"/>
      <c r="DK143" s="40">
        <v>6.4639417868961697</v>
      </c>
      <c r="DL143" s="40">
        <v>4.578403199401631</v>
      </c>
      <c r="DM143" s="40"/>
      <c r="DN143" s="40">
        <v>1.7741122076835372</v>
      </c>
      <c r="DO143" s="40">
        <v>2.0161830387302508</v>
      </c>
      <c r="DP143" s="40"/>
      <c r="DQ143" s="40">
        <v>16.952313866473361</v>
      </c>
      <c r="DR143" s="40"/>
    </row>
    <row r="144" spans="1:122" s="43" customFormat="1" ht="10.5" customHeight="1">
      <c r="A144" s="14" t="s">
        <v>38</v>
      </c>
      <c r="B144" s="12">
        <v>42</v>
      </c>
      <c r="C144" s="13" t="s">
        <v>39</v>
      </c>
      <c r="D144" s="121">
        <v>1.5</v>
      </c>
      <c r="E144" s="139">
        <f t="shared" si="25"/>
        <v>1500</v>
      </c>
      <c r="F144" s="140">
        <v>900</v>
      </c>
      <c r="G144" s="121">
        <v>63.700000762939403</v>
      </c>
      <c r="H144" s="121">
        <v>0.60000002384185802</v>
      </c>
      <c r="I144" s="121">
        <v>19.200000762939499</v>
      </c>
      <c r="J144" s="121">
        <v>3.7000000476837198</v>
      </c>
      <c r="K144" s="121">
        <v>0.10000000149011599</v>
      </c>
      <c r="L144" s="121">
        <v>1</v>
      </c>
      <c r="M144" s="121">
        <v>5.1999998092651403</v>
      </c>
      <c r="N144" s="121">
        <v>4.0999999046325701</v>
      </c>
      <c r="O144" s="121">
        <v>2.2999999523162802</v>
      </c>
      <c r="P144" s="121"/>
      <c r="Q144" s="122">
        <f t="shared" si="20"/>
        <v>99.900001265108585</v>
      </c>
      <c r="R144" s="26"/>
      <c r="S144" s="26">
        <f t="shared" si="21"/>
        <v>63.763763719978527</v>
      </c>
      <c r="T144" s="26">
        <f t="shared" si="21"/>
        <v>0.60060061686046851</v>
      </c>
      <c r="U144" s="26">
        <f t="shared" si="21"/>
        <v>19.219219739535035</v>
      </c>
      <c r="V144" s="26">
        <f t="shared" si="21"/>
        <v>3.7037037045323786</v>
      </c>
      <c r="W144" s="26">
        <f t="shared" si="21"/>
        <v>0.10010010032406509</v>
      </c>
      <c r="X144" s="26">
        <f t="shared" si="19"/>
        <v>1.0010009883245752</v>
      </c>
      <c r="Y144" s="26">
        <f t="shared" si="19"/>
        <v>5.2052049483620078</v>
      </c>
      <c r="Z144" s="26">
        <f t="shared" si="19"/>
        <v>4.1041039566678661</v>
      </c>
      <c r="AA144" s="26">
        <f t="shared" si="19"/>
        <v>2.302302225415072</v>
      </c>
      <c r="AB144" s="26">
        <f t="shared" si="19"/>
        <v>0</v>
      </c>
      <c r="AC144" s="26">
        <f t="shared" si="22"/>
        <v>100.00000000000001</v>
      </c>
      <c r="AD144" s="42">
        <v>0.69119711668914097</v>
      </c>
      <c r="AE144" s="42">
        <v>2.0756841440928415</v>
      </c>
      <c r="AF144" s="42">
        <v>0.32513091499353075</v>
      </c>
      <c r="AH144" s="12">
        <v>42</v>
      </c>
      <c r="AI144" s="122">
        <v>40.330001831054702</v>
      </c>
      <c r="AJ144" s="122">
        <v>1.78999996185303</v>
      </c>
      <c r="AK144" s="122">
        <v>16.870000839233398</v>
      </c>
      <c r="AL144" s="122">
        <v>9.9999997764825804E-3</v>
      </c>
      <c r="AM144" s="122">
        <v>13.5900001525879</v>
      </c>
      <c r="AN144" s="122">
        <v>10.3999996185303</v>
      </c>
      <c r="AO144" s="122">
        <v>10.319999694824199</v>
      </c>
      <c r="AP144" s="122">
        <v>0.17000000178813901</v>
      </c>
      <c r="AQ144" s="122">
        <v>2.4300000667571999</v>
      </c>
      <c r="AR144" s="122">
        <v>1.1100000143051101</v>
      </c>
      <c r="AS144" s="122">
        <v>0</v>
      </c>
      <c r="AT144" s="122">
        <v>0</v>
      </c>
      <c r="AU144" s="122">
        <v>0</v>
      </c>
      <c r="AV144" s="122">
        <f t="shared" si="23"/>
        <v>97.020002180710478</v>
      </c>
      <c r="AW144" s="26"/>
      <c r="AX144" s="42">
        <v>5.9043512540256708</v>
      </c>
      <c r="AY144" s="42">
        <v>2.0956487459743292</v>
      </c>
      <c r="AZ144" s="42">
        <v>0</v>
      </c>
      <c r="BA144" s="42">
        <v>8</v>
      </c>
      <c r="BB144" s="42">
        <v>0.81496134087490724</v>
      </c>
      <c r="BC144" s="42">
        <v>0.19712568052673343</v>
      </c>
      <c r="BD144" s="42">
        <v>1.1574142879354949E-3</v>
      </c>
      <c r="BE144" s="42">
        <v>0.81597458104229759</v>
      </c>
      <c r="BF144" s="42">
        <v>2.2693129608894229</v>
      </c>
      <c r="BG144" s="42">
        <v>0.84792459349801241</v>
      </c>
      <c r="BH144" s="42">
        <v>2.107810725892836E-2</v>
      </c>
      <c r="BI144" s="42">
        <v>4.9675346783782377</v>
      </c>
      <c r="BJ144" s="42">
        <v>0</v>
      </c>
      <c r="BK144" s="42">
        <v>0</v>
      </c>
      <c r="BL144" s="42">
        <v>0</v>
      </c>
      <c r="BM144" s="42">
        <v>1.6186224058183827</v>
      </c>
      <c r="BN144" s="42">
        <v>0.38137759418161732</v>
      </c>
      <c r="BO144" s="42">
        <v>2</v>
      </c>
      <c r="BP144" s="42">
        <v>0.30833091599614515</v>
      </c>
      <c r="BQ144" s="42">
        <v>0.20728137014471584</v>
      </c>
      <c r="BR144" s="42">
        <v>0.51561228614086096</v>
      </c>
      <c r="BS144" s="24" t="s">
        <v>622</v>
      </c>
      <c r="BT144" s="24" t="s">
        <v>624</v>
      </c>
      <c r="BU144" s="40">
        <v>0.72798845814475088</v>
      </c>
      <c r="BV144" s="42">
        <v>0.73307038737245045</v>
      </c>
      <c r="BW144" s="40">
        <v>0.35317049053859401</v>
      </c>
      <c r="BX144" s="40" t="str">
        <f t="shared" si="24"/>
        <v>Equilibrium</v>
      </c>
      <c r="BY144" s="40"/>
      <c r="BZ144" s="44">
        <v>1012.5588504697639</v>
      </c>
      <c r="CA144" s="44">
        <v>1275.8609989866725</v>
      </c>
      <c r="CB144" s="5">
        <v>1761.961689687208</v>
      </c>
      <c r="CC144" s="44">
        <v>1079.8661068844988</v>
      </c>
      <c r="CD144" s="44">
        <v>691.94260238166657</v>
      </c>
      <c r="CE144" s="44">
        <v>1472.3305420731053</v>
      </c>
      <c r="CF144" s="44">
        <v>2428.5826766223518</v>
      </c>
      <c r="CG144" s="44">
        <v>392.46443518860656</v>
      </c>
      <c r="CH144" s="40">
        <v>-0.37834022773417142</v>
      </c>
      <c r="CI144" s="44">
        <v>1472.3305420731053</v>
      </c>
      <c r="CJ144" s="24">
        <v>1670.9166982906349</v>
      </c>
      <c r="CK144" s="44">
        <v>1617.1461158801567</v>
      </c>
      <c r="CL144" s="44">
        <v>979.52151163676285</v>
      </c>
      <c r="CM144" s="45">
        <v>3.0106287504858935</v>
      </c>
      <c r="CN144" s="45">
        <v>57.698788476734713</v>
      </c>
      <c r="CO144" s="45">
        <v>0.94180058403025235</v>
      </c>
      <c r="CP144" s="45">
        <v>19.844654320529809</v>
      </c>
      <c r="CQ144" s="45">
        <v>3.7877793611772592</v>
      </c>
      <c r="CR144" s="45">
        <v>1299.5950242543117</v>
      </c>
      <c r="CS144" s="45">
        <v>8.6543804240863462</v>
      </c>
      <c r="CT144" s="45">
        <v>2.3203299390359589</v>
      </c>
      <c r="CU144" s="45">
        <v>12.547053127983206</v>
      </c>
      <c r="CV144" s="45">
        <v>1405.3898104878892</v>
      </c>
      <c r="CW144" s="24"/>
      <c r="CX144" s="40">
        <v>56.837197275957692</v>
      </c>
      <c r="CY144" s="40">
        <v>57.187079447854046</v>
      </c>
      <c r="CZ144" s="40">
        <v>58.191610398049136</v>
      </c>
      <c r="DA144" s="40">
        <v>58.60498778687635</v>
      </c>
      <c r="DB144" s="40"/>
      <c r="DC144" s="40">
        <v>0.77741102642670978</v>
      </c>
      <c r="DD144" s="40">
        <v>0.8189579616673095</v>
      </c>
      <c r="DE144" s="40"/>
      <c r="DF144" s="40">
        <v>7.1749287735071565</v>
      </c>
      <c r="DG144" s="40">
        <v>7.2425222471648416</v>
      </c>
      <c r="DH144" s="40"/>
      <c r="DI144" s="40">
        <v>2.3116099461184119</v>
      </c>
      <c r="DJ144" s="40"/>
      <c r="DK144" s="40">
        <v>5.5015342638390941</v>
      </c>
      <c r="DL144" s="40">
        <v>8.1806529744594396</v>
      </c>
      <c r="DM144" s="40"/>
      <c r="DN144" s="40">
        <v>1.3755190966431456</v>
      </c>
      <c r="DO144" s="40">
        <v>1.2923314989009143</v>
      </c>
      <c r="DP144" s="40"/>
      <c r="DQ144" s="40">
        <v>19.601650089303796</v>
      </c>
      <c r="DR144" s="40"/>
    </row>
    <row r="145" spans="1:122" s="43" customFormat="1" ht="10.5" customHeight="1">
      <c r="A145" s="14" t="s">
        <v>38</v>
      </c>
      <c r="B145" s="12">
        <v>45</v>
      </c>
      <c r="C145" s="13" t="s">
        <v>40</v>
      </c>
      <c r="D145" s="121">
        <v>1.5</v>
      </c>
      <c r="E145" s="139">
        <f t="shared" si="25"/>
        <v>1500</v>
      </c>
      <c r="F145" s="140">
        <v>950</v>
      </c>
      <c r="G145" s="121">
        <v>61.200000762939403</v>
      </c>
      <c r="H145" s="121">
        <v>0.69999998807907104</v>
      </c>
      <c r="I145" s="121">
        <v>18.799999237060501</v>
      </c>
      <c r="J145" s="121">
        <v>5.5</v>
      </c>
      <c r="K145" s="121">
        <v>0.10000000149011599</v>
      </c>
      <c r="L145" s="121">
        <v>1.79999995231628</v>
      </c>
      <c r="M145" s="121">
        <v>5.5999999046325701</v>
      </c>
      <c r="N145" s="121">
        <v>3.9000000953674299</v>
      </c>
      <c r="O145" s="121">
        <v>2.2000000476837198</v>
      </c>
      <c r="P145" s="121"/>
      <c r="Q145" s="122">
        <f t="shared" si="20"/>
        <v>99.799999989569088</v>
      </c>
      <c r="R145" s="26"/>
      <c r="S145" s="26">
        <f t="shared" si="21"/>
        <v>61.322646061458826</v>
      </c>
      <c r="T145" s="26">
        <f t="shared" si="21"/>
        <v>0.70140279373971326</v>
      </c>
      <c r="U145" s="26">
        <f t="shared" si="21"/>
        <v>18.837674588201846</v>
      </c>
      <c r="V145" s="26">
        <f t="shared" si="21"/>
        <v>5.5110220446641778</v>
      </c>
      <c r="W145" s="26">
        <f t="shared" si="21"/>
        <v>0.10020040230517818</v>
      </c>
      <c r="X145" s="26">
        <f t="shared" si="19"/>
        <v>1.8036071668380889</v>
      </c>
      <c r="Y145" s="26">
        <f t="shared" si="19"/>
        <v>5.611222349917707</v>
      </c>
      <c r="Z145" s="26">
        <f t="shared" si="19"/>
        <v>3.9078157272295098</v>
      </c>
      <c r="AA145" s="26">
        <f t="shared" si="19"/>
        <v>2.2044088656449494</v>
      </c>
      <c r="AB145" s="26">
        <f t="shared" si="19"/>
        <v>0</v>
      </c>
      <c r="AC145" s="26">
        <f t="shared" si="22"/>
        <v>99.999999999999986</v>
      </c>
      <c r="AD145" s="42">
        <v>0.66500901277981839</v>
      </c>
      <c r="AE145" s="42">
        <v>1.7141535957674701</v>
      </c>
      <c r="AF145" s="42">
        <v>0.36843898648898465</v>
      </c>
      <c r="AH145" s="12">
        <v>45</v>
      </c>
      <c r="AI145" s="122">
        <v>41.040000915527301</v>
      </c>
      <c r="AJ145" s="122">
        <v>1.4400000572204601</v>
      </c>
      <c r="AK145" s="122">
        <v>15.1300001144409</v>
      </c>
      <c r="AL145" s="122">
        <v>1.9999999552965199E-2</v>
      </c>
      <c r="AM145" s="122">
        <v>12.069999694824199</v>
      </c>
      <c r="AN145" s="122">
        <v>13.060000419616699</v>
      </c>
      <c r="AO145" s="122">
        <v>10.6400003433228</v>
      </c>
      <c r="AP145" s="122">
        <v>0.17000000178813901</v>
      </c>
      <c r="AQ145" s="122">
        <v>2.4000000953674299</v>
      </c>
      <c r="AR145" s="122">
        <v>1.1799999475479099</v>
      </c>
      <c r="AS145" s="122">
        <v>0</v>
      </c>
      <c r="AT145" s="122">
        <v>0</v>
      </c>
      <c r="AU145" s="122">
        <v>0</v>
      </c>
      <c r="AV145" s="122">
        <f t="shared" si="23"/>
        <v>97.150001589208813</v>
      </c>
      <c r="AW145" s="26"/>
      <c r="AX145" s="42">
        <v>5.9862853494018085</v>
      </c>
      <c r="AY145" s="42">
        <v>2.0137146505981915</v>
      </c>
      <c r="AZ145" s="42">
        <v>0</v>
      </c>
      <c r="BA145" s="42">
        <v>8</v>
      </c>
      <c r="BB145" s="42">
        <v>0.58712732456789096</v>
      </c>
      <c r="BC145" s="42">
        <v>0.15800062384718999</v>
      </c>
      <c r="BD145" s="42">
        <v>2.3063485615195472E-3</v>
      </c>
      <c r="BE145" s="42">
        <v>0.72441258071551573</v>
      </c>
      <c r="BF145" s="42">
        <v>2.839294031718429</v>
      </c>
      <c r="BG145" s="42">
        <v>0.68885909058945494</v>
      </c>
      <c r="BH145" s="42">
        <v>0</v>
      </c>
      <c r="BI145" s="42">
        <v>5</v>
      </c>
      <c r="BJ145" s="42">
        <v>0</v>
      </c>
      <c r="BK145" s="42">
        <v>5.9111727995232455E-2</v>
      </c>
      <c r="BL145" s="42">
        <v>2.1000890892273735E-2</v>
      </c>
      <c r="BM145" s="42">
        <v>1.6626989166383672</v>
      </c>
      <c r="BN145" s="42">
        <v>0.25718846447412669</v>
      </c>
      <c r="BO145" s="42">
        <v>2</v>
      </c>
      <c r="BP145" s="42">
        <v>0.42150968740930939</v>
      </c>
      <c r="BQ145" s="42">
        <v>0.219545926123699</v>
      </c>
      <c r="BR145" s="42">
        <v>0.64105561353300833</v>
      </c>
      <c r="BS145" s="24" t="s">
        <v>622</v>
      </c>
      <c r="BT145" s="24" t="s">
        <v>624</v>
      </c>
      <c r="BU145" s="40">
        <v>0.79149272501541523</v>
      </c>
      <c r="BV145" s="42">
        <v>0.51846996932883849</v>
      </c>
      <c r="BW145" s="40">
        <v>0.3024641260905831</v>
      </c>
      <c r="BX145" s="40" t="str">
        <f t="shared" si="24"/>
        <v>Equilibrium</v>
      </c>
      <c r="BY145" s="40"/>
      <c r="BZ145" s="44">
        <v>1001.063549931918</v>
      </c>
      <c r="CA145" s="44">
        <v>790.37969922936679</v>
      </c>
      <c r="CB145" s="5">
        <v>1522.4010107494926</v>
      </c>
      <c r="CC145" s="44">
        <v>755.48049176636277</v>
      </c>
      <c r="CD145" s="44">
        <v>615.90074043665618</v>
      </c>
      <c r="CE145" s="44">
        <v>1317.2307082338018</v>
      </c>
      <c r="CF145" s="44">
        <v>1658.0537655415812</v>
      </c>
      <c r="CG145" s="44">
        <v>561.75021646743903</v>
      </c>
      <c r="CH145" s="40">
        <v>-8.9104482875576596E-2</v>
      </c>
      <c r="CI145" s="44">
        <v>1658.0537655415812</v>
      </c>
      <c r="CJ145" s="24">
        <v>1418.1358108226354</v>
      </c>
      <c r="CK145" s="44">
        <v>1590.2273881455369</v>
      </c>
      <c r="CL145" s="44">
        <v>997.4856031485433</v>
      </c>
      <c r="CM145" s="45">
        <v>4.5374139809571599</v>
      </c>
      <c r="CN145" s="45">
        <v>62.048663035451717</v>
      </c>
      <c r="CO145" s="45">
        <v>0.38688855780485132</v>
      </c>
      <c r="CP145" s="45">
        <v>19.273604039001594</v>
      </c>
      <c r="CQ145" s="45">
        <v>2.6138934446901634</v>
      </c>
      <c r="CR145" s="45">
        <v>928.93710910244943</v>
      </c>
      <c r="CS145" s="45">
        <v>4.1904661785728088</v>
      </c>
      <c r="CT145" s="45">
        <v>3.1803028994122191</v>
      </c>
      <c r="CU145" s="45">
        <v>11.891697442717776</v>
      </c>
      <c r="CV145" s="45">
        <v>1032.5226247001006</v>
      </c>
      <c r="CW145" s="24"/>
      <c r="CX145" s="40">
        <v>54.457096695255579</v>
      </c>
      <c r="CY145" s="40">
        <v>54.711459070679879</v>
      </c>
      <c r="CZ145" s="40">
        <v>56.88336421488593</v>
      </c>
      <c r="DA145" s="40">
        <v>56.834838441597867</v>
      </c>
      <c r="DB145" s="40"/>
      <c r="DC145" s="40">
        <v>0.84180962153225181</v>
      </c>
      <c r="DD145" s="40">
        <v>0.89974229188187571</v>
      </c>
      <c r="DE145" s="40"/>
      <c r="DF145" s="40">
        <v>7.9902005904819671</v>
      </c>
      <c r="DG145" s="40">
        <v>7.0802375219322657</v>
      </c>
      <c r="DH145" s="40"/>
      <c r="DI145" s="40">
        <v>3.0085674013567858</v>
      </c>
      <c r="DJ145" s="40"/>
      <c r="DK145" s="40">
        <v>6.4165527862860952</v>
      </c>
      <c r="DL145" s="40">
        <v>8.0928693279330766</v>
      </c>
      <c r="DM145" s="40"/>
      <c r="DN145" s="40">
        <v>1.4813112288668737</v>
      </c>
      <c r="DO145" s="40">
        <v>1.1277358007461604</v>
      </c>
      <c r="DP145" s="40"/>
      <c r="DQ145" s="40">
        <v>18.75325783670521</v>
      </c>
      <c r="DR145" s="40"/>
    </row>
    <row r="146" spans="1:122" s="43" customFormat="1" ht="10.5" customHeight="1">
      <c r="A146" s="14" t="s">
        <v>225</v>
      </c>
      <c r="B146" s="12">
        <v>53</v>
      </c>
      <c r="C146" s="13" t="s">
        <v>35</v>
      </c>
      <c r="D146" s="121">
        <v>0.80000001192092896</v>
      </c>
      <c r="E146" s="139">
        <f t="shared" si="25"/>
        <v>800.00001192092896</v>
      </c>
      <c r="F146" s="140">
        <v>900</v>
      </c>
      <c r="G146" s="121">
        <v>58.040000915527301</v>
      </c>
      <c r="H146" s="121">
        <v>0.99000000953674305</v>
      </c>
      <c r="I146" s="121">
        <v>17.2399997711182</v>
      </c>
      <c r="J146" s="121">
        <v>4.9000000953674299</v>
      </c>
      <c r="K146" s="121">
        <v>0.140000000596046</v>
      </c>
      <c r="L146" s="121">
        <v>0.74000000953674305</v>
      </c>
      <c r="M146" s="121">
        <v>5.7600002288818404</v>
      </c>
      <c r="N146" s="121">
        <v>0.33000001311302202</v>
      </c>
      <c r="O146" s="121">
        <v>0.230000004172325</v>
      </c>
      <c r="P146" s="121"/>
      <c r="Q146" s="122">
        <f t="shared" si="20"/>
        <v>88.370001047849655</v>
      </c>
      <c r="R146" s="26"/>
      <c r="S146" s="26">
        <f t="shared" si="21"/>
        <v>65.678397903492623</v>
      </c>
      <c r="T146" s="26">
        <f t="shared" si="21"/>
        <v>1.1202896885795988</v>
      </c>
      <c r="U146" s="26">
        <f t="shared" si="21"/>
        <v>19.508882614795112</v>
      </c>
      <c r="V146" s="26">
        <f t="shared" si="21"/>
        <v>5.5448682101002014</v>
      </c>
      <c r="W146" s="26">
        <f t="shared" si="21"/>
        <v>0.15842480359397107</v>
      </c>
      <c r="X146" s="26">
        <f t="shared" si="19"/>
        <v>0.83738825479480938</v>
      </c>
      <c r="Y146" s="26">
        <f t="shared" si="19"/>
        <v>6.5180492934055492</v>
      </c>
      <c r="Z146" s="26">
        <f t="shared" si="19"/>
        <v>0.37342990743469279</v>
      </c>
      <c r="AA146" s="26">
        <f t="shared" si="19"/>
        <v>0.26026932380343304</v>
      </c>
      <c r="AB146" s="26">
        <f t="shared" si="19"/>
        <v>0</v>
      </c>
      <c r="AC146" s="26">
        <f t="shared" si="22"/>
        <v>100</v>
      </c>
      <c r="AD146" s="42">
        <v>0.64432027379591827</v>
      </c>
      <c r="AE146" s="42">
        <v>3.7147013301146985</v>
      </c>
      <c r="AF146" s="42">
        <v>0.21210251296568813</v>
      </c>
      <c r="AH146" s="12">
        <v>53</v>
      </c>
      <c r="AI146" s="122">
        <v>41.880001068115199</v>
      </c>
      <c r="AJ146" s="122">
        <v>2.5599999427795401</v>
      </c>
      <c r="AK146" s="122">
        <v>14.319999694824199</v>
      </c>
      <c r="AL146" s="122"/>
      <c r="AM146" s="122">
        <v>16.110000610351602</v>
      </c>
      <c r="AN146" s="122">
        <v>10.1300001144409</v>
      </c>
      <c r="AO146" s="122">
        <v>10.829999923706101</v>
      </c>
      <c r="AP146" s="122">
        <v>0.239999994635582</v>
      </c>
      <c r="AQ146" s="122">
        <v>2.4100000858306898</v>
      </c>
      <c r="AR146" s="122">
        <v>0.129999995231628</v>
      </c>
      <c r="AS146" s="122">
        <v>0</v>
      </c>
      <c r="AT146" s="122">
        <v>0</v>
      </c>
      <c r="AU146" s="122">
        <v>0</v>
      </c>
      <c r="AV146" s="122">
        <f t="shared" si="23"/>
        <v>98.610001429915442</v>
      </c>
      <c r="AW146" s="26"/>
      <c r="AX146" s="42">
        <v>6.0635888872888239</v>
      </c>
      <c r="AY146" s="42">
        <v>1.9364111127111761</v>
      </c>
      <c r="AZ146" s="42">
        <v>0</v>
      </c>
      <c r="BA146" s="42">
        <v>8</v>
      </c>
      <c r="BB146" s="42">
        <v>0.50696911144930557</v>
      </c>
      <c r="BC146" s="42">
        <v>0.27881058614374749</v>
      </c>
      <c r="BD146" s="42">
        <v>0</v>
      </c>
      <c r="BE146" s="42">
        <v>0.90787149652383192</v>
      </c>
      <c r="BF146" s="42">
        <v>2.1859973965494581</v>
      </c>
      <c r="BG146" s="42">
        <v>1.04279139160975</v>
      </c>
      <c r="BH146" s="42">
        <v>2.942883270453173E-2</v>
      </c>
      <c r="BI146" s="42">
        <v>4.9518688149806245</v>
      </c>
      <c r="BJ146" s="42">
        <v>0</v>
      </c>
      <c r="BK146" s="42">
        <v>0</v>
      </c>
      <c r="BL146" s="42">
        <v>0</v>
      </c>
      <c r="BM146" s="42">
        <v>1.6798613455547535</v>
      </c>
      <c r="BN146" s="42">
        <v>0.32013865444524647</v>
      </c>
      <c r="BO146" s="42">
        <v>2</v>
      </c>
      <c r="BP146" s="42">
        <v>0.35634214906737871</v>
      </c>
      <c r="BQ146" s="42">
        <v>2.4008207867154293E-2</v>
      </c>
      <c r="BR146" s="42">
        <v>0.38035035693453301</v>
      </c>
      <c r="BS146" s="24" t="s">
        <v>622</v>
      </c>
      <c r="BT146" s="24" t="s">
        <v>332</v>
      </c>
      <c r="BU146" s="40">
        <v>0.67703325921040991</v>
      </c>
      <c r="BV146" s="42">
        <v>0.89216595126900167</v>
      </c>
      <c r="BW146" s="40">
        <v>0.24017165095785892</v>
      </c>
      <c r="BX146" s="40" t="str">
        <f t="shared" si="24"/>
        <v>Equilibrium</v>
      </c>
      <c r="BY146" s="40"/>
      <c r="BZ146" s="44">
        <v>958.76130003554499</v>
      </c>
      <c r="CA146" s="44">
        <v>653.32733027652409</v>
      </c>
      <c r="CB146" s="5">
        <v>535.49094693292614</v>
      </c>
      <c r="CC146" s="44">
        <v>535.1704888510684</v>
      </c>
      <c r="CD146" s="44">
        <v>468.02453449274907</v>
      </c>
      <c r="CE146" s="44">
        <v>544.43862199438445</v>
      </c>
      <c r="CF146" s="44">
        <v>919.86852956914686</v>
      </c>
      <c r="CG146" s="44">
        <v>9.2681331433160494</v>
      </c>
      <c r="CH146" s="40">
        <v>-0.71780407276309499</v>
      </c>
      <c r="CI146" s="44">
        <v>468.02453449274907</v>
      </c>
      <c r="CJ146" s="24">
        <v>442.21395357197957</v>
      </c>
      <c r="CK146" s="44">
        <v>501.75774071283763</v>
      </c>
      <c r="CL146" s="44">
        <v>927.81460016639403</v>
      </c>
      <c r="CM146" s="45">
        <v>-1.1655521086219163</v>
      </c>
      <c r="CN146" s="45">
        <v>58.898466387409982</v>
      </c>
      <c r="CO146" s="45">
        <v>0.88619959582265606</v>
      </c>
      <c r="CP146" s="45">
        <v>18.228378030253374</v>
      </c>
      <c r="CQ146" s="45">
        <v>8.3062618268845476</v>
      </c>
      <c r="CR146" s="45">
        <v>1.9600556993071296</v>
      </c>
      <c r="CS146" s="45">
        <v>8.7660853516855468</v>
      </c>
      <c r="CT146" s="45">
        <v>0.82307977569859891</v>
      </c>
      <c r="CU146" s="45">
        <v>7.7089095848663964</v>
      </c>
      <c r="CV146" s="45">
        <v>105.57743625192823</v>
      </c>
      <c r="CW146" s="24"/>
      <c r="CX146" s="40">
        <v>67.631037142397446</v>
      </c>
      <c r="CY146" s="40">
        <v>66.256396900194517</v>
      </c>
      <c r="CZ146" s="40">
        <v>63.184090111968146</v>
      </c>
      <c r="DA146" s="40">
        <v>63.659201705432828</v>
      </c>
      <c r="DB146" s="40"/>
      <c r="DC146" s="40">
        <v>0.43396242638825938</v>
      </c>
      <c r="DD146" s="40">
        <v>0.42309609975820228</v>
      </c>
      <c r="DE146" s="40"/>
      <c r="DF146" s="40">
        <v>4.0898012749646631</v>
      </c>
      <c r="DG146" s="40">
        <v>4.6376803167068346</v>
      </c>
      <c r="DH146" s="40"/>
      <c r="DI146" s="40">
        <v>0.99051039394974094</v>
      </c>
      <c r="DJ146" s="40"/>
      <c r="DK146" s="40">
        <v>3.8102169845780134</v>
      </c>
      <c r="DL146" s="40">
        <v>4.2714938863474039</v>
      </c>
      <c r="DM146" s="40"/>
      <c r="DN146" s="40">
        <v>1.5796576478234159</v>
      </c>
      <c r="DO146" s="40">
        <v>2.5089832890665331</v>
      </c>
      <c r="DP146" s="40"/>
      <c r="DQ146" s="40">
        <v>18.628556064431891</v>
      </c>
      <c r="DR146" s="40"/>
    </row>
    <row r="147" spans="1:122" s="43" customFormat="1" ht="10.5" customHeight="1">
      <c r="A147" s="14" t="s">
        <v>225</v>
      </c>
      <c r="B147" s="12">
        <v>55</v>
      </c>
      <c r="C147" s="13" t="s">
        <v>36</v>
      </c>
      <c r="D147" s="121">
        <v>1</v>
      </c>
      <c r="E147" s="139">
        <f t="shared" si="25"/>
        <v>1000</v>
      </c>
      <c r="F147" s="140">
        <v>900</v>
      </c>
      <c r="G147" s="121">
        <v>58.430000305175803</v>
      </c>
      <c r="H147" s="121">
        <v>0.68999999761581399</v>
      </c>
      <c r="I147" s="121">
        <v>17.2600002288818</v>
      </c>
      <c r="J147" s="121">
        <v>5.6500000953674299</v>
      </c>
      <c r="K147" s="121">
        <v>0.15999999642372101</v>
      </c>
      <c r="L147" s="121">
        <v>1</v>
      </c>
      <c r="M147" s="121">
        <v>6.3099999427795401</v>
      </c>
      <c r="N147" s="121">
        <v>0.769999980926514</v>
      </c>
      <c r="O147" s="121">
        <v>0.239999994635582</v>
      </c>
      <c r="P147" s="121"/>
      <c r="Q147" s="122">
        <f t="shared" si="20"/>
        <v>90.510000541806207</v>
      </c>
      <c r="R147" s="26"/>
      <c r="S147" s="26">
        <f t="shared" si="21"/>
        <v>64.556402558176117</v>
      </c>
      <c r="T147" s="26">
        <f t="shared" si="21"/>
        <v>0.76234669482418771</v>
      </c>
      <c r="U147" s="26">
        <f t="shared" si="21"/>
        <v>19.069716192200744</v>
      </c>
      <c r="V147" s="26">
        <f t="shared" si="21"/>
        <v>6.2424042222358818</v>
      </c>
      <c r="W147" s="26">
        <f t="shared" si="21"/>
        <v>0.17677604183619208</v>
      </c>
      <c r="X147" s="26">
        <f t="shared" si="19"/>
        <v>1.1048502861715308</v>
      </c>
      <c r="Y147" s="26">
        <f t="shared" si="19"/>
        <v>6.9716052425223181</v>
      </c>
      <c r="Z147" s="26">
        <f t="shared" si="19"/>
        <v>0.85073469927873235</v>
      </c>
      <c r="AA147" s="26">
        <f t="shared" si="19"/>
        <v>0.26516406275428867</v>
      </c>
      <c r="AB147" s="26">
        <f t="shared" si="19"/>
        <v>0</v>
      </c>
      <c r="AC147" s="26">
        <f t="shared" si="22"/>
        <v>99.999999999999986</v>
      </c>
      <c r="AD147" s="42">
        <v>0.63935677629609711</v>
      </c>
      <c r="AE147" s="42">
        <v>3.169625800253423</v>
      </c>
      <c r="AF147" s="42">
        <v>0.23982967486895868</v>
      </c>
      <c r="AH147" s="12">
        <v>55</v>
      </c>
      <c r="AI147" s="122">
        <v>41.639999389648402</v>
      </c>
      <c r="AJ147" s="122">
        <v>2.6199998855590798</v>
      </c>
      <c r="AK147" s="122">
        <v>14.2399997711182</v>
      </c>
      <c r="AL147" s="122"/>
      <c r="AM147" s="122">
        <v>16.469999313354499</v>
      </c>
      <c r="AN147" s="122">
        <v>10.3599996566772</v>
      </c>
      <c r="AO147" s="122">
        <v>10.7399997711182</v>
      </c>
      <c r="AP147" s="122">
        <v>0.239999994635582</v>
      </c>
      <c r="AQ147" s="122">
        <v>2.3800001144409202</v>
      </c>
      <c r="AR147" s="122">
        <v>0.129999995231628</v>
      </c>
      <c r="AS147" s="122">
        <v>0</v>
      </c>
      <c r="AT147" s="122">
        <v>0</v>
      </c>
      <c r="AU147" s="122">
        <v>0</v>
      </c>
      <c r="AV147" s="122">
        <f t="shared" si="23"/>
        <v>98.819997891783714</v>
      </c>
      <c r="AW147" s="26"/>
      <c r="AX147" s="42">
        <v>6.0235121058040484</v>
      </c>
      <c r="AY147" s="42">
        <v>1.9764878941959516</v>
      </c>
      <c r="AZ147" s="42">
        <v>0</v>
      </c>
      <c r="BA147" s="42">
        <v>8</v>
      </c>
      <c r="BB147" s="42">
        <v>0.45109482276937696</v>
      </c>
      <c r="BC147" s="42">
        <v>0.28509302028993183</v>
      </c>
      <c r="BD147" s="42">
        <v>0</v>
      </c>
      <c r="BE147" s="42">
        <v>0.95142195223989745</v>
      </c>
      <c r="BF147" s="42">
        <v>2.2336542030473647</v>
      </c>
      <c r="BG147" s="42">
        <v>1.0410685249774188</v>
      </c>
      <c r="BH147" s="42">
        <v>2.9402824039500321E-2</v>
      </c>
      <c r="BI147" s="42">
        <v>4.9917353473634893</v>
      </c>
      <c r="BJ147" s="42">
        <v>0</v>
      </c>
      <c r="BK147" s="42">
        <v>0</v>
      </c>
      <c r="BL147" s="42">
        <v>0</v>
      </c>
      <c r="BM147" s="42">
        <v>1.6644289620914046</v>
      </c>
      <c r="BN147" s="42">
        <v>0.33557103790859544</v>
      </c>
      <c r="BO147" s="42">
        <v>2</v>
      </c>
      <c r="BP147" s="42">
        <v>0.33189843193703783</v>
      </c>
      <c r="BQ147" s="42">
        <v>2.3986989851384165E-2</v>
      </c>
      <c r="BR147" s="42">
        <v>0.35588542178842197</v>
      </c>
      <c r="BS147" s="24" t="s">
        <v>622</v>
      </c>
      <c r="BT147" s="24" t="s">
        <v>332</v>
      </c>
      <c r="BU147" s="40">
        <v>0.68208956560870104</v>
      </c>
      <c r="BV147" s="42">
        <v>0.89185320672773583</v>
      </c>
      <c r="BW147" s="40">
        <v>0.28137492023709199</v>
      </c>
      <c r="BX147" s="40" t="str">
        <f t="shared" si="24"/>
        <v>Equilibrium</v>
      </c>
      <c r="BY147" s="40"/>
      <c r="BZ147" s="44">
        <v>960.53632764046188</v>
      </c>
      <c r="CA147" s="44">
        <v>631.76810670137911</v>
      </c>
      <c r="CB147" s="5">
        <v>543.60605184897702</v>
      </c>
      <c r="CC147" s="44">
        <v>530.5508904998286</v>
      </c>
      <c r="CD147" s="44">
        <v>472.42306495231702</v>
      </c>
      <c r="CE147" s="44">
        <v>491.1864212660447</v>
      </c>
      <c r="CF147" s="44">
        <v>767.90256254149733</v>
      </c>
      <c r="CG147" s="44">
        <v>-39.364469233783893</v>
      </c>
      <c r="CH147" s="40">
        <v>-0.4126085607943778</v>
      </c>
      <c r="CI147" s="44">
        <v>472.42306495231702</v>
      </c>
      <c r="CJ147" s="24">
        <v>450.61205056688397</v>
      </c>
      <c r="CK147" s="44">
        <v>508.01455840064705</v>
      </c>
      <c r="CL147" s="44">
        <v>937.55128529949309</v>
      </c>
      <c r="CM147" s="45">
        <v>-1.2776315802761025</v>
      </c>
      <c r="CN147" s="45">
        <v>58.503419643520843</v>
      </c>
      <c r="CO147" s="45">
        <v>0.91908929638680192</v>
      </c>
      <c r="CP147" s="45">
        <v>18.355302429582661</v>
      </c>
      <c r="CQ147" s="45">
        <v>8.9956327560235589</v>
      </c>
      <c r="CR147" s="45">
        <v>1.982272195460077</v>
      </c>
      <c r="CS147" s="45">
        <v>8.6638263588417264</v>
      </c>
      <c r="CT147" s="45">
        <v>0.80907930018999807</v>
      </c>
      <c r="CU147" s="45">
        <v>7.4461018852808696</v>
      </c>
      <c r="CV147" s="45">
        <v>105.67472386528654</v>
      </c>
      <c r="CW147" s="24"/>
      <c r="CX147" s="40">
        <v>66.023082981192402</v>
      </c>
      <c r="CY147" s="40">
        <v>64.980913263184263</v>
      </c>
      <c r="CZ147" s="40">
        <v>61.745882063257298</v>
      </c>
      <c r="DA147" s="40">
        <v>62.207304915185489</v>
      </c>
      <c r="DB147" s="40"/>
      <c r="DC147" s="40">
        <v>0.50981896917077363</v>
      </c>
      <c r="DD147" s="40">
        <v>0.48759109070107898</v>
      </c>
      <c r="DE147" s="40"/>
      <c r="DF147" s="40">
        <v>4.7552137326334618</v>
      </c>
      <c r="DG147" s="40">
        <v>5.2391413249338417</v>
      </c>
      <c r="DH147" s="40"/>
      <c r="DI147" s="40">
        <v>1.1022370625013447</v>
      </c>
      <c r="DJ147" s="40"/>
      <c r="DK147" s="40">
        <v>4.3954042056621931</v>
      </c>
      <c r="DL147" s="40">
        <v>4.2953853663522521</v>
      </c>
      <c r="DM147" s="40"/>
      <c r="DN147" s="40">
        <v>1.7165073579684902</v>
      </c>
      <c r="DO147" s="40">
        <v>2.4788426732998143</v>
      </c>
      <c r="DP147" s="40"/>
      <c r="DQ147" s="40">
        <v>18.349327811244223</v>
      </c>
      <c r="DR147" s="40"/>
    </row>
    <row r="148" spans="1:122" s="43" customFormat="1" ht="10.5" customHeight="1">
      <c r="A148" s="14" t="s">
        <v>225</v>
      </c>
      <c r="B148" s="12">
        <v>57</v>
      </c>
      <c r="C148" s="13" t="s">
        <v>37</v>
      </c>
      <c r="D148" s="121">
        <v>1.20000004768372</v>
      </c>
      <c r="E148" s="139">
        <f t="shared" si="25"/>
        <v>1200.0000476837201</v>
      </c>
      <c r="F148" s="140">
        <v>900</v>
      </c>
      <c r="G148" s="121">
        <v>60.810001373291001</v>
      </c>
      <c r="H148" s="121">
        <v>0.62999999523162797</v>
      </c>
      <c r="I148" s="121">
        <v>17.059999465942401</v>
      </c>
      <c r="J148" s="121">
        <v>3.3699998855590798</v>
      </c>
      <c r="K148" s="121">
        <v>3.9999999105930301E-2</v>
      </c>
      <c r="L148" s="121">
        <v>0.479999989271164</v>
      </c>
      <c r="M148" s="121">
        <v>4.5300002098083496</v>
      </c>
      <c r="N148" s="121">
        <v>0.479999989271164</v>
      </c>
      <c r="O148" s="121">
        <v>0.270000010728836</v>
      </c>
      <c r="P148" s="121"/>
      <c r="Q148" s="122">
        <f t="shared" si="20"/>
        <v>87.670000918209553</v>
      </c>
      <c r="R148" s="26"/>
      <c r="S148" s="26">
        <f t="shared" si="21"/>
        <v>69.36238249845897</v>
      </c>
      <c r="T148" s="26">
        <f t="shared" si="21"/>
        <v>0.71860384240143593</v>
      </c>
      <c r="U148" s="26">
        <f t="shared" si="21"/>
        <v>19.459335333939688</v>
      </c>
      <c r="V148" s="26">
        <f t="shared" si="21"/>
        <v>3.8439601348961681</v>
      </c>
      <c r="W148" s="26">
        <f t="shared" si="21"/>
        <v>4.5625640112913556E-2</v>
      </c>
      <c r="X148" s="26">
        <f t="shared" si="19"/>
        <v>0.54750768135496308</v>
      </c>
      <c r="Y148" s="26">
        <f t="shared" si="19"/>
        <v>5.167104097597246</v>
      </c>
      <c r="Z148" s="26">
        <f t="shared" si="19"/>
        <v>0.54750768135496308</v>
      </c>
      <c r="AA148" s="26">
        <f t="shared" si="19"/>
        <v>0.30797308988365196</v>
      </c>
      <c r="AB148" s="26">
        <f t="shared" si="19"/>
        <v>0</v>
      </c>
      <c r="AC148" s="26">
        <f t="shared" si="22"/>
        <v>99.999999999999986</v>
      </c>
      <c r="AD148" s="42">
        <v>0.68160237946919333</v>
      </c>
      <c r="AE148" s="42">
        <v>3.9386573165836856</v>
      </c>
      <c r="AF148" s="42">
        <v>0.20248418464712378</v>
      </c>
      <c r="AH148" s="12">
        <v>57</v>
      </c>
      <c r="AI148" s="122">
        <v>41.0200004577637</v>
      </c>
      <c r="AJ148" s="122">
        <v>2.4200000762939502</v>
      </c>
      <c r="AK148" s="122">
        <v>15.1199998855591</v>
      </c>
      <c r="AL148" s="122"/>
      <c r="AM148" s="122">
        <v>16.219999313354499</v>
      </c>
      <c r="AN148" s="122">
        <v>10.1400003433228</v>
      </c>
      <c r="AO148" s="122">
        <v>10.189999580383301</v>
      </c>
      <c r="AP148" s="122">
        <v>0.18000000715255701</v>
      </c>
      <c r="AQ148" s="122">
        <v>2.7300000190734899</v>
      </c>
      <c r="AR148" s="122">
        <v>0.140000000596046</v>
      </c>
      <c r="AS148" s="122">
        <v>0</v>
      </c>
      <c r="AT148" s="122">
        <v>0</v>
      </c>
      <c r="AU148" s="122">
        <v>0</v>
      </c>
      <c r="AV148" s="122">
        <f t="shared" si="23"/>
        <v>98.159999683499436</v>
      </c>
      <c r="AW148" s="26"/>
      <c r="AX148" s="42">
        <v>5.9633287771030723</v>
      </c>
      <c r="AY148" s="42">
        <v>2.0366712228969277</v>
      </c>
      <c r="AZ148" s="42">
        <v>0</v>
      </c>
      <c r="BA148" s="42">
        <v>8</v>
      </c>
      <c r="BB148" s="42">
        <v>0.55374685687538605</v>
      </c>
      <c r="BC148" s="42">
        <v>0.26463952745289476</v>
      </c>
      <c r="BD148" s="42">
        <v>0</v>
      </c>
      <c r="BE148" s="42">
        <v>0.96487634086694385</v>
      </c>
      <c r="BF148" s="42">
        <v>2.1970917265620686</v>
      </c>
      <c r="BG148" s="42">
        <v>1.007126448811251</v>
      </c>
      <c r="BH148" s="42">
        <v>1.2519099431456127E-2</v>
      </c>
      <c r="BI148" s="42">
        <v>5</v>
      </c>
      <c r="BJ148" s="42">
        <v>0</v>
      </c>
      <c r="BK148" s="42">
        <v>0</v>
      </c>
      <c r="BL148" s="42">
        <v>9.6426660787713274E-3</v>
      </c>
      <c r="BM148" s="42">
        <v>1.587044770295476</v>
      </c>
      <c r="BN148" s="42">
        <v>0.40331256362575263</v>
      </c>
      <c r="BO148" s="42">
        <v>2</v>
      </c>
      <c r="BP148" s="42">
        <v>0.36612094899683179</v>
      </c>
      <c r="BQ148" s="42">
        <v>2.5960584877733062E-2</v>
      </c>
      <c r="BR148" s="42">
        <v>0.39208153387456485</v>
      </c>
      <c r="BS148" s="24" t="s">
        <v>622</v>
      </c>
      <c r="BT148" s="24" t="s">
        <v>332</v>
      </c>
      <c r="BU148" s="40">
        <v>0.68568730539270728</v>
      </c>
      <c r="BV148" s="42">
        <v>0.89737176336983737</v>
      </c>
      <c r="BW148" s="40">
        <v>0.22783697367919281</v>
      </c>
      <c r="BX148" s="40" t="str">
        <f t="shared" si="24"/>
        <v>Equilibrium</v>
      </c>
      <c r="BY148" s="40"/>
      <c r="BZ148" s="44">
        <v>973.72127615591808</v>
      </c>
      <c r="CA148" s="44">
        <v>794.49130599385705</v>
      </c>
      <c r="CB148" s="5">
        <v>909.84522343568972</v>
      </c>
      <c r="CC148" s="44">
        <v>657.64129019759787</v>
      </c>
      <c r="CD148" s="44">
        <v>525.39437178401374</v>
      </c>
      <c r="CE148" s="44">
        <v>941.22444646443478</v>
      </c>
      <c r="CF148" s="44">
        <v>1171.501550721279</v>
      </c>
      <c r="CG148" s="44">
        <v>283.58315626683691</v>
      </c>
      <c r="CH148" s="40">
        <v>-0.28758333895246735</v>
      </c>
      <c r="CI148" s="44">
        <v>941.22444646443478</v>
      </c>
      <c r="CJ148" s="24">
        <v>808.15002937903182</v>
      </c>
      <c r="CK148" s="44">
        <v>925.5348349500623</v>
      </c>
      <c r="CL148" s="44">
        <v>976.61753722178128</v>
      </c>
      <c r="CM148" s="45">
        <v>-0.51612605310686166</v>
      </c>
      <c r="CN148" s="45">
        <v>57.471977761697744</v>
      </c>
      <c r="CO148" s="45">
        <v>0.62521659138238384</v>
      </c>
      <c r="CP148" s="45">
        <v>19.172682094078937</v>
      </c>
      <c r="CQ148" s="45">
        <v>8.9822296242105928</v>
      </c>
      <c r="CR148" s="45">
        <v>1.7594039656474749</v>
      </c>
      <c r="CS148" s="45">
        <v>7.756060048001121</v>
      </c>
      <c r="CT148" s="45">
        <v>0.73772327535066529</v>
      </c>
      <c r="CU148" s="45">
        <v>8.989170335836949</v>
      </c>
      <c r="CV148" s="45">
        <v>105.49446369620586</v>
      </c>
      <c r="CW148" s="24"/>
      <c r="CX148" s="40">
        <v>62.935964207552203</v>
      </c>
      <c r="CY148" s="40">
        <v>61.735055374486549</v>
      </c>
      <c r="CZ148" s="40">
        <v>60.352954219825747</v>
      </c>
      <c r="DA148" s="40">
        <v>60.786798800989345</v>
      </c>
      <c r="DB148" s="40"/>
      <c r="DC148" s="40">
        <v>0.57709728541814209</v>
      </c>
      <c r="DD148" s="40">
        <v>0.56243939832201861</v>
      </c>
      <c r="DE148" s="40"/>
      <c r="DF148" s="40">
        <v>6.3118804814382337</v>
      </c>
      <c r="DG148" s="40">
        <v>6.501474149375075</v>
      </c>
      <c r="DH148" s="40"/>
      <c r="DI148" s="40">
        <v>1.3736009123150408</v>
      </c>
      <c r="DJ148" s="40"/>
      <c r="DK148" s="40">
        <v>4.5227139486573238</v>
      </c>
      <c r="DL148" s="40">
        <v>5.1494547676961782</v>
      </c>
      <c r="DM148" s="40"/>
      <c r="DN148" s="40">
        <v>1.3018294264598302</v>
      </c>
      <c r="DO148" s="40">
        <v>2.0190067117452291</v>
      </c>
      <c r="DP148" s="40"/>
      <c r="DQ148" s="40">
        <v>19.208814379229931</v>
      </c>
      <c r="DR148" s="40"/>
    </row>
    <row r="149" spans="1:122" s="43" customFormat="1" ht="10.5" customHeight="1">
      <c r="A149" s="14" t="s">
        <v>225</v>
      </c>
      <c r="B149" s="12">
        <v>59</v>
      </c>
      <c r="C149" s="13" t="s">
        <v>37</v>
      </c>
      <c r="D149" s="121">
        <v>1.3999999761581401</v>
      </c>
      <c r="E149" s="139">
        <f t="shared" si="25"/>
        <v>1399.99997615814</v>
      </c>
      <c r="F149" s="140">
        <v>900</v>
      </c>
      <c r="G149" s="121">
        <v>65.139999389648395</v>
      </c>
      <c r="H149" s="121">
        <v>0.62000000476837203</v>
      </c>
      <c r="I149" s="121">
        <v>17.120000839233398</v>
      </c>
      <c r="J149" s="121">
        <v>2.9000000953674299</v>
      </c>
      <c r="K149" s="121">
        <v>2.9999999329447701E-2</v>
      </c>
      <c r="L149" s="121">
        <v>0.68999999761581399</v>
      </c>
      <c r="M149" s="121">
        <v>2.7799999713897701</v>
      </c>
      <c r="N149" s="121">
        <v>0.72000002861022905</v>
      </c>
      <c r="O149" s="121">
        <v>0.40000000596046498</v>
      </c>
      <c r="P149" s="121"/>
      <c r="Q149" s="122">
        <f t="shared" si="20"/>
        <v>90.400000331923323</v>
      </c>
      <c r="R149" s="26"/>
      <c r="S149" s="26">
        <f t="shared" si="21"/>
        <v>72.057521184151184</v>
      </c>
      <c r="T149" s="26">
        <f t="shared" si="21"/>
        <v>0.68584071072113584</v>
      </c>
      <c r="U149" s="26">
        <f t="shared" si="21"/>
        <v>18.938053956165465</v>
      </c>
      <c r="V149" s="26">
        <f t="shared" si="21"/>
        <v>3.2079646954861136</v>
      </c>
      <c r="W149" s="26">
        <f t="shared" si="21"/>
        <v>3.3185839844354158E-2</v>
      </c>
      <c r="X149" s="26">
        <f t="shared" si="19"/>
        <v>0.76327433084328378</v>
      </c>
      <c r="Y149" s="26">
        <f t="shared" si="19"/>
        <v>3.075221195998223</v>
      </c>
      <c r="Z149" s="26">
        <f t="shared" si="19"/>
        <v>0.79646020571525655</v>
      </c>
      <c r="AA149" s="26">
        <f t="shared" si="19"/>
        <v>0.44247788107497527</v>
      </c>
      <c r="AB149" s="26">
        <f t="shared" si="19"/>
        <v>0</v>
      </c>
      <c r="AC149" s="26">
        <f t="shared" si="22"/>
        <v>100</v>
      </c>
      <c r="AD149" s="42">
        <v>0.71213831281009055</v>
      </c>
      <c r="AE149" s="42">
        <v>2.3578081312358901</v>
      </c>
      <c r="AF149" s="42">
        <v>0.29781332372672986</v>
      </c>
      <c r="AH149" s="12">
        <v>59</v>
      </c>
      <c r="AI149" s="122">
        <v>41.430000305175803</v>
      </c>
      <c r="AJ149" s="122">
        <v>2.1700000762939502</v>
      </c>
      <c r="AK149" s="122">
        <v>15.1599998474121</v>
      </c>
      <c r="AL149" s="122"/>
      <c r="AM149" s="122">
        <v>15.800000190734901</v>
      </c>
      <c r="AN149" s="122">
        <v>10.3400001525879</v>
      </c>
      <c r="AO149" s="122">
        <v>9.9899997711181605</v>
      </c>
      <c r="AP149" s="122">
        <v>0.119999997317791</v>
      </c>
      <c r="AQ149" s="122">
        <v>2.9200000762939502</v>
      </c>
      <c r="AR149" s="122">
        <v>0.15000000596046401</v>
      </c>
      <c r="AS149" s="122">
        <v>0</v>
      </c>
      <c r="AT149" s="122">
        <v>0</v>
      </c>
      <c r="AU149" s="122">
        <v>0</v>
      </c>
      <c r="AV149" s="122">
        <f t="shared" si="23"/>
        <v>98.080000422895026</v>
      </c>
      <c r="AW149" s="26"/>
      <c r="AX149" s="42">
        <v>6.0114219757415608</v>
      </c>
      <c r="AY149" s="42">
        <v>1.9885780242584392</v>
      </c>
      <c r="AZ149" s="42">
        <v>0</v>
      </c>
      <c r="BA149" s="42">
        <v>8</v>
      </c>
      <c r="BB149" s="42">
        <v>0.6037291190893681</v>
      </c>
      <c r="BC149" s="42">
        <v>0.23684720650731947</v>
      </c>
      <c r="BD149" s="42">
        <v>0</v>
      </c>
      <c r="BE149" s="42">
        <v>0.93866517205053412</v>
      </c>
      <c r="BF149" s="42">
        <v>2.2361449368466988</v>
      </c>
      <c r="BG149" s="42">
        <v>0.97860347642295276</v>
      </c>
      <c r="BH149" s="42">
        <v>6.0100890831265019E-3</v>
      </c>
      <c r="BI149" s="42">
        <v>5</v>
      </c>
      <c r="BJ149" s="42">
        <v>0</v>
      </c>
      <c r="BK149" s="42">
        <v>0</v>
      </c>
      <c r="BL149" s="42">
        <v>8.7361833915570904E-3</v>
      </c>
      <c r="BM149" s="42">
        <v>1.5529221175109149</v>
      </c>
      <c r="BN149" s="42">
        <v>0.43834169909752796</v>
      </c>
      <c r="BO149" s="42">
        <v>2</v>
      </c>
      <c r="BP149" s="42">
        <v>0.38306926553052401</v>
      </c>
      <c r="BQ149" s="42">
        <v>2.7761753670900512E-2</v>
      </c>
      <c r="BR149" s="42">
        <v>0.41083101920142451</v>
      </c>
      <c r="BS149" s="24" t="s">
        <v>622</v>
      </c>
      <c r="BT149" s="24" t="s">
        <v>332</v>
      </c>
      <c r="BU149" s="40">
        <v>0.69558940525997925</v>
      </c>
      <c r="BV149" s="42">
        <v>0.85722748094378098</v>
      </c>
      <c r="BW149" s="40">
        <v>0.36356965165543342</v>
      </c>
      <c r="BX149" s="40" t="str">
        <f t="shared" si="24"/>
        <v>Equilibrium</v>
      </c>
      <c r="BY149" s="40"/>
      <c r="BZ149" s="44">
        <v>968.33918445296558</v>
      </c>
      <c r="CA149" s="44">
        <v>796.85688142935305</v>
      </c>
      <c r="CB149" s="5">
        <v>1055.2425537023466</v>
      </c>
      <c r="CC149" s="44">
        <v>654.30078015588276</v>
      </c>
      <c r="CD149" s="44">
        <v>512.61650857698237</v>
      </c>
      <c r="CE149" s="44">
        <v>1149.5575583077709</v>
      </c>
      <c r="CF149" s="44">
        <v>1491.6467751781715</v>
      </c>
      <c r="CG149" s="44">
        <v>495.25677815188817</v>
      </c>
      <c r="CH149" s="40">
        <v>-0.41355820985866143</v>
      </c>
      <c r="CI149" s="44">
        <v>1149.5575583077709</v>
      </c>
      <c r="CJ149" s="24">
        <v>950.96484144663395</v>
      </c>
      <c r="CK149" s="44">
        <v>1102.4000560050588</v>
      </c>
      <c r="CL149" s="44">
        <v>979.88989833049538</v>
      </c>
      <c r="CM149" s="45">
        <v>9.8702375938860554E-2</v>
      </c>
      <c r="CN149" s="45">
        <v>58.948084853356349</v>
      </c>
      <c r="CO149" s="45">
        <v>0.43474255174102922</v>
      </c>
      <c r="CP149" s="45">
        <v>19.212514496213867</v>
      </c>
      <c r="CQ149" s="45">
        <v>7.3527154517695994</v>
      </c>
      <c r="CR149" s="45">
        <v>1.9852115917026198</v>
      </c>
      <c r="CS149" s="45">
        <v>6.5970449503449524</v>
      </c>
      <c r="CT149" s="45">
        <v>0.79414010135194768</v>
      </c>
      <c r="CU149" s="45">
        <v>9.8010782022155354</v>
      </c>
      <c r="CV149" s="45">
        <v>105.12553219869589</v>
      </c>
      <c r="CW149" s="24"/>
      <c r="CX149" s="40">
        <v>62.901301024111788</v>
      </c>
      <c r="CY149" s="40">
        <v>61.697201545168056</v>
      </c>
      <c r="CZ149" s="40">
        <v>61.396387860976404</v>
      </c>
      <c r="DA149" s="40">
        <v>61.852910539930463</v>
      </c>
      <c r="DB149" s="40"/>
      <c r="DC149" s="40">
        <v>0.54119137789042659</v>
      </c>
      <c r="DD149" s="40">
        <v>0.53315592316673432</v>
      </c>
      <c r="DE149" s="40"/>
      <c r="DF149" s="40">
        <v>6.2495006455429243</v>
      </c>
      <c r="DG149" s="40">
        <v>6.2392728408896883</v>
      </c>
      <c r="DH149" s="40"/>
      <c r="DI149" s="40">
        <v>1.339852155297351</v>
      </c>
      <c r="DJ149" s="40"/>
      <c r="DK149" s="40">
        <v>4.2333776630414928</v>
      </c>
      <c r="DL149" s="40">
        <v>5.3380445187535557</v>
      </c>
      <c r="DM149" s="40"/>
      <c r="DN149" s="40">
        <v>1.1387043646939268</v>
      </c>
      <c r="DO149" s="40">
        <v>1.7911209243029145</v>
      </c>
      <c r="DP149" s="40"/>
      <c r="DQ149" s="40">
        <v>19.43121073486968</v>
      </c>
      <c r="DR149" s="40"/>
    </row>
    <row r="150" spans="1:122" s="43" customFormat="1" ht="10.5" customHeight="1">
      <c r="A150" s="14" t="s">
        <v>225</v>
      </c>
      <c r="B150" s="12">
        <v>112</v>
      </c>
      <c r="C150" s="13" t="s">
        <v>37</v>
      </c>
      <c r="D150" s="121">
        <v>1.1000000238418599</v>
      </c>
      <c r="E150" s="139">
        <f t="shared" si="25"/>
        <v>1100.00002384186</v>
      </c>
      <c r="F150" s="140">
        <v>950</v>
      </c>
      <c r="G150" s="121">
        <v>56.310001373291001</v>
      </c>
      <c r="H150" s="121">
        <v>0.95999997854232799</v>
      </c>
      <c r="I150" s="121">
        <v>18.059999465942401</v>
      </c>
      <c r="J150" s="121">
        <v>5.6799998283386204</v>
      </c>
      <c r="K150" s="121">
        <v>0.10000000149011599</v>
      </c>
      <c r="L150" s="121">
        <v>0.769999980926514</v>
      </c>
      <c r="M150" s="121">
        <v>5.6500000953674299</v>
      </c>
      <c r="N150" s="121">
        <v>0.56999999284744296</v>
      </c>
      <c r="O150" s="121">
        <v>0.28000000119209301</v>
      </c>
      <c r="P150" s="121"/>
      <c r="Q150" s="122">
        <f t="shared" si="20"/>
        <v>88.380000717937946</v>
      </c>
      <c r="R150" s="26"/>
      <c r="S150" s="26">
        <f t="shared" si="21"/>
        <v>63.713510880139765</v>
      </c>
      <c r="T150" s="26">
        <f t="shared" si="21"/>
        <v>1.0862185683909853</v>
      </c>
      <c r="U150" s="26">
        <f t="shared" si="21"/>
        <v>20.434486670327527</v>
      </c>
      <c r="V150" s="26">
        <f t="shared" si="21"/>
        <v>6.4267931457323302</v>
      </c>
      <c r="W150" s="26">
        <f t="shared" si="21"/>
        <v>0.11314777175581037</v>
      </c>
      <c r="X150" s="26">
        <f t="shared" si="19"/>
        <v>0.87123780795606143</v>
      </c>
      <c r="Y150" s="26">
        <f t="shared" si="19"/>
        <v>6.3928491168485406</v>
      </c>
      <c r="Z150" s="26">
        <f t="shared" si="19"/>
        <v>0.64494228130477205</v>
      </c>
      <c r="AA150" s="26">
        <f t="shared" si="19"/>
        <v>0.31681375754420321</v>
      </c>
      <c r="AB150" s="26">
        <f t="shared" si="19"/>
        <v>0</v>
      </c>
      <c r="AC150" s="26">
        <f t="shared" si="22"/>
        <v>100.00000000000001</v>
      </c>
      <c r="AD150" s="42">
        <v>0.62921803057186332</v>
      </c>
      <c r="AE150" s="42">
        <v>4.1382540267584851</v>
      </c>
      <c r="AF150" s="42">
        <v>0.19461863792492548</v>
      </c>
      <c r="AH150" s="12">
        <v>112</v>
      </c>
      <c r="AI150" s="122">
        <v>40.5</v>
      </c>
      <c r="AJ150" s="122">
        <v>2.75</v>
      </c>
      <c r="AK150" s="122">
        <v>14.569999694824199</v>
      </c>
      <c r="AL150" s="122"/>
      <c r="AM150" s="122">
        <v>15.710000038146999</v>
      </c>
      <c r="AN150" s="122">
        <v>10.8500003814697</v>
      </c>
      <c r="AO150" s="122">
        <v>10.039999961853001</v>
      </c>
      <c r="AP150" s="122">
        <v>0.15000000596046401</v>
      </c>
      <c r="AQ150" s="122">
        <v>2.8099999427795401</v>
      </c>
      <c r="AR150" s="122">
        <v>0.129999995231628</v>
      </c>
      <c r="AS150" s="122">
        <v>0</v>
      </c>
      <c r="AT150" s="122">
        <v>0</v>
      </c>
      <c r="AU150" s="122">
        <v>0</v>
      </c>
      <c r="AV150" s="122">
        <f t="shared" si="23"/>
        <v>97.510000020265522</v>
      </c>
      <c r="AW150" s="26"/>
      <c r="AX150" s="42">
        <v>5.9290172145510818</v>
      </c>
      <c r="AY150" s="42">
        <v>2.0709827854489182</v>
      </c>
      <c r="AZ150" s="42">
        <v>0</v>
      </c>
      <c r="BA150" s="42">
        <v>8</v>
      </c>
      <c r="BB150" s="42">
        <v>0.44271007884592928</v>
      </c>
      <c r="BC150" s="42">
        <v>0.30283538657359244</v>
      </c>
      <c r="BD150" s="42">
        <v>0</v>
      </c>
      <c r="BE150" s="42">
        <v>0.94159844338614107</v>
      </c>
      <c r="BF150" s="42">
        <v>2.3674159397388439</v>
      </c>
      <c r="BG150" s="42">
        <v>0.94544015145549309</v>
      </c>
      <c r="BH150" s="42">
        <v>0</v>
      </c>
      <c r="BI150" s="42">
        <v>5</v>
      </c>
      <c r="BJ150" s="42">
        <v>0</v>
      </c>
      <c r="BK150" s="42">
        <v>3.6351939974982983E-2</v>
      </c>
      <c r="BL150" s="42">
        <v>1.8597634328694792E-2</v>
      </c>
      <c r="BM150" s="42">
        <v>1.5746473922103132</v>
      </c>
      <c r="BN150" s="42">
        <v>0.37040303348600889</v>
      </c>
      <c r="BO150" s="42">
        <v>2</v>
      </c>
      <c r="BP150" s="42">
        <v>0.42713123693122079</v>
      </c>
      <c r="BQ150" s="42">
        <v>2.4275286624454592E-2</v>
      </c>
      <c r="BR150" s="42">
        <v>0.4514065235556754</v>
      </c>
      <c r="BS150" s="24" t="s">
        <v>622</v>
      </c>
      <c r="BT150" s="24" t="s">
        <v>332</v>
      </c>
      <c r="BU150" s="40">
        <v>0.70685843271201643</v>
      </c>
      <c r="BV150" s="42">
        <v>0.8122803939755423</v>
      </c>
      <c r="BW150" s="40">
        <v>0.19628577383679985</v>
      </c>
      <c r="BX150" s="40" t="str">
        <f t="shared" si="24"/>
        <v>Equilibrium</v>
      </c>
      <c r="BY150" s="40"/>
      <c r="BZ150" s="44">
        <v>978.34902347627622</v>
      </c>
      <c r="CA150" s="44">
        <v>702.68358948499792</v>
      </c>
      <c r="CB150" s="5">
        <v>929.81467375445607</v>
      </c>
      <c r="CC150" s="44">
        <v>611.54197599616828</v>
      </c>
      <c r="CD150" s="44">
        <v>513.57752206284977</v>
      </c>
      <c r="CE150" s="44">
        <v>934.2845673580905</v>
      </c>
      <c r="CF150" s="44">
        <v>970.64880627311254</v>
      </c>
      <c r="CG150" s="44">
        <v>322.74259136192222</v>
      </c>
      <c r="CH150" s="40">
        <v>-4.3916420843063492E-2</v>
      </c>
      <c r="CI150" s="44">
        <v>934.2845673580905</v>
      </c>
      <c r="CJ150" s="24">
        <v>829.57488536202231</v>
      </c>
      <c r="CK150" s="44">
        <v>932.04962055627334</v>
      </c>
      <c r="CL150" s="44">
        <v>1002.6301688051807</v>
      </c>
      <c r="CM150" s="45">
        <v>-0.46051372514073996</v>
      </c>
      <c r="CN150" s="45">
        <v>56.810744252683982</v>
      </c>
      <c r="CO150" s="45">
        <v>0.63662502059711934</v>
      </c>
      <c r="CP150" s="45">
        <v>19.348716401750373</v>
      </c>
      <c r="CQ150" s="45">
        <v>10.29800635913077</v>
      </c>
      <c r="CR150" s="45">
        <v>1.8308925852166418</v>
      </c>
      <c r="CS150" s="45">
        <v>7.0299220035199514</v>
      </c>
      <c r="CT150" s="45">
        <v>0.72671097772334436</v>
      </c>
      <c r="CU150" s="45">
        <v>7.8284985193831078</v>
      </c>
      <c r="CV150" s="45">
        <v>104.51011612000529</v>
      </c>
      <c r="CW150" s="24"/>
      <c r="CX150" s="40">
        <v>60.79602105155719</v>
      </c>
      <c r="CY150" s="40">
        <v>59.12327021949433</v>
      </c>
      <c r="CZ150" s="40">
        <v>58.703771579132436</v>
      </c>
      <c r="DA150" s="40">
        <v>58.601322547720713</v>
      </c>
      <c r="DB150" s="40"/>
      <c r="DC150" s="40">
        <v>0.69946586565172264</v>
      </c>
      <c r="DD150" s="40">
        <v>0.70432086086703138</v>
      </c>
      <c r="DE150" s="40"/>
      <c r="DF150" s="40">
        <v>7.7159301053876872</v>
      </c>
      <c r="DG150" s="40">
        <v>7.557688488246316</v>
      </c>
      <c r="DH150" s="40"/>
      <c r="DI150" s="40">
        <v>1.6583531143611581</v>
      </c>
      <c r="DJ150" s="40"/>
      <c r="DK150" s="40">
        <v>5.0820697327647668</v>
      </c>
      <c r="DL150" s="40">
        <v>5.1965077168694425</v>
      </c>
      <c r="DM150" s="40"/>
      <c r="DN150" s="40">
        <v>1.2694963329750415</v>
      </c>
      <c r="DO150" s="40">
        <v>2.0567385529995921</v>
      </c>
      <c r="DP150" s="40"/>
      <c r="DQ150" s="40">
        <v>19.167844775252931</v>
      </c>
      <c r="DR150" s="40"/>
    </row>
    <row r="151" spans="1:122" s="43" customFormat="1" ht="10.5" customHeight="1">
      <c r="A151" s="14" t="s">
        <v>49</v>
      </c>
      <c r="B151" s="12">
        <v>1702</v>
      </c>
      <c r="C151" s="13" t="s">
        <v>6</v>
      </c>
      <c r="D151" s="121">
        <v>0.5</v>
      </c>
      <c r="E151" s="139">
        <f t="shared" si="25"/>
        <v>500</v>
      </c>
      <c r="F151" s="140">
        <v>1010</v>
      </c>
      <c r="G151" s="121">
        <v>51.06</v>
      </c>
      <c r="H151" s="121">
        <v>1.4</v>
      </c>
      <c r="I151" s="121">
        <v>16.3</v>
      </c>
      <c r="J151" s="121">
        <v>6.41</v>
      </c>
      <c r="K151" s="121">
        <v>0.18</v>
      </c>
      <c r="L151" s="121">
        <v>4</v>
      </c>
      <c r="M151" s="121">
        <v>7.68</v>
      </c>
      <c r="N151" s="121">
        <v>3.74</v>
      </c>
      <c r="O151" s="121">
        <v>1.65</v>
      </c>
      <c r="P151" s="121"/>
      <c r="Q151" s="122">
        <f t="shared" si="20"/>
        <v>92.42</v>
      </c>
      <c r="R151" s="26"/>
      <c r="S151" s="26">
        <f t="shared" si="21"/>
        <v>55.247781865397108</v>
      </c>
      <c r="T151" s="26">
        <f t="shared" si="21"/>
        <v>1.5148236312486474</v>
      </c>
      <c r="U151" s="26">
        <f t="shared" si="21"/>
        <v>17.636875135252112</v>
      </c>
      <c r="V151" s="26">
        <f t="shared" si="21"/>
        <v>6.9357281973598788</v>
      </c>
      <c r="W151" s="26">
        <f t="shared" si="21"/>
        <v>0.19476303830339753</v>
      </c>
      <c r="X151" s="26">
        <f t="shared" si="19"/>
        <v>4.3280675178532784</v>
      </c>
      <c r="Y151" s="26">
        <f t="shared" si="19"/>
        <v>8.309889634278294</v>
      </c>
      <c r="Z151" s="26">
        <f t="shared" si="19"/>
        <v>4.0467431291928158</v>
      </c>
      <c r="AA151" s="26">
        <f t="shared" si="19"/>
        <v>1.7853278511144772</v>
      </c>
      <c r="AB151" s="26">
        <f t="shared" si="19"/>
        <v>0</v>
      </c>
      <c r="AC151" s="26">
        <f t="shared" si="22"/>
        <v>100</v>
      </c>
      <c r="AD151" s="42">
        <v>0.60184421947352562</v>
      </c>
      <c r="AE151" s="42">
        <v>0.89899562109224951</v>
      </c>
      <c r="AF151" s="42">
        <v>0.52659415792903608</v>
      </c>
      <c r="AH151" s="12">
        <v>1702</v>
      </c>
      <c r="AI151" s="122">
        <v>41.75</v>
      </c>
      <c r="AJ151" s="122">
        <v>2.56</v>
      </c>
      <c r="AK151" s="122">
        <v>11.94</v>
      </c>
      <c r="AL151" s="122">
        <v>0.02</v>
      </c>
      <c r="AM151" s="122">
        <v>9.39</v>
      </c>
      <c r="AN151" s="122">
        <v>16.760000000000002</v>
      </c>
      <c r="AO151" s="122">
        <v>11.82</v>
      </c>
      <c r="AP151" s="122">
        <v>0.13</v>
      </c>
      <c r="AQ151" s="122">
        <v>2.54</v>
      </c>
      <c r="AR151" s="122">
        <v>0.79</v>
      </c>
      <c r="AS151" s="122">
        <v>0</v>
      </c>
      <c r="AT151" s="122">
        <v>0</v>
      </c>
      <c r="AU151" s="122">
        <v>0</v>
      </c>
      <c r="AV151" s="122">
        <f t="shared" si="23"/>
        <v>97.700000000000017</v>
      </c>
      <c r="AW151" s="26"/>
      <c r="AX151" s="42">
        <v>6.0209052624723141</v>
      </c>
      <c r="AY151" s="42">
        <v>1.9790947375276859</v>
      </c>
      <c r="AZ151" s="42">
        <v>0</v>
      </c>
      <c r="BA151" s="42">
        <v>8</v>
      </c>
      <c r="BB151" s="42">
        <v>5.0150905891718001E-2</v>
      </c>
      <c r="BC151" s="42">
        <v>0.27771000022146819</v>
      </c>
      <c r="BD151" s="42">
        <v>2.2802381856627759E-3</v>
      </c>
      <c r="BE151" s="42">
        <v>0.70150362694516843</v>
      </c>
      <c r="BF151" s="42">
        <v>3.6024374936862555</v>
      </c>
      <c r="BG151" s="42">
        <v>0.36591773506972736</v>
      </c>
      <c r="BH151" s="42">
        <v>0</v>
      </c>
      <c r="BI151" s="42">
        <v>5</v>
      </c>
      <c r="BJ151" s="42">
        <v>0</v>
      </c>
      <c r="BK151" s="42">
        <v>6.506897876570461E-2</v>
      </c>
      <c r="BL151" s="42">
        <v>1.5877693205192802E-2</v>
      </c>
      <c r="BM151" s="42">
        <v>1.8261847404313591</v>
      </c>
      <c r="BN151" s="42">
        <v>9.2868587597743524E-2</v>
      </c>
      <c r="BO151" s="42">
        <v>2</v>
      </c>
      <c r="BP151" s="42">
        <v>0.61728843386982524</v>
      </c>
      <c r="BQ151" s="42">
        <v>0.14532011979011342</v>
      </c>
      <c r="BR151" s="42">
        <v>0.76260855365993863</v>
      </c>
      <c r="BS151" s="24" t="s">
        <v>622</v>
      </c>
      <c r="BT151" s="24" t="s">
        <v>624</v>
      </c>
      <c r="BU151" s="40">
        <v>0.89314619745879675</v>
      </c>
      <c r="BV151" s="42">
        <v>0.31430487424765985</v>
      </c>
      <c r="BW151" s="40">
        <v>0.34961780332788495</v>
      </c>
      <c r="BX151" s="40" t="str">
        <f t="shared" si="24"/>
        <v>Equilibrium</v>
      </c>
      <c r="BY151" s="40"/>
      <c r="BZ151" s="44">
        <v>1000.1994593404791</v>
      </c>
      <c r="CA151" s="44">
        <v>349.10459666593175</v>
      </c>
      <c r="CB151" s="5">
        <v>674.39298351037894</v>
      </c>
      <c r="CC151" s="44">
        <v>374.49051792526512</v>
      </c>
      <c r="CD151" s="44">
        <v>438.3792793747977</v>
      </c>
      <c r="CE151" s="44">
        <v>729.54300917522141</v>
      </c>
      <c r="CF151" s="44">
        <v>704.57204950541518</v>
      </c>
      <c r="CG151" s="44">
        <v>355.05249124995629</v>
      </c>
      <c r="CH151" s="40">
        <v>-4.4749970318414177E-2</v>
      </c>
      <c r="CI151" s="44">
        <v>729.54300917522141</v>
      </c>
      <c r="CJ151" s="24">
        <v>570.46473991863616</v>
      </c>
      <c r="CK151" s="44">
        <v>701.96799634280023</v>
      </c>
      <c r="CL151" s="44">
        <v>1020.4103758206991</v>
      </c>
      <c r="CM151" s="45">
        <v>4.0618088947348525</v>
      </c>
      <c r="CN151" s="45">
        <v>62.654113101615579</v>
      </c>
      <c r="CO151" s="45">
        <v>0.3351846331776111</v>
      </c>
      <c r="CP151" s="45">
        <v>18.537643075308644</v>
      </c>
      <c r="CQ151" s="45">
        <v>4.2690801549239792</v>
      </c>
      <c r="CR151" s="45">
        <v>1.5739202504928969</v>
      </c>
      <c r="CS151" s="45">
        <v>1.1623403482364036</v>
      </c>
      <c r="CT151" s="45">
        <v>2.505522297601523</v>
      </c>
      <c r="CU151" s="45">
        <v>6.4974188697723791</v>
      </c>
      <c r="CV151" s="45">
        <v>97.535222731128997</v>
      </c>
      <c r="CW151" s="24"/>
      <c r="CX151" s="40">
        <v>54.061287525651096</v>
      </c>
      <c r="CY151" s="40">
        <v>53.883025668604198</v>
      </c>
      <c r="CZ151" s="40">
        <v>52.964711666907299</v>
      </c>
      <c r="DA151" s="40">
        <v>52.339778328218323</v>
      </c>
      <c r="DB151" s="40"/>
      <c r="DC151" s="40">
        <v>1.1649768158991745</v>
      </c>
      <c r="DD151" s="40">
        <v>1.1895146356012183</v>
      </c>
      <c r="DE151" s="40"/>
      <c r="DF151" s="40">
        <v>7.5528106643146176</v>
      </c>
      <c r="DG151" s="40">
        <v>6.99568327720272</v>
      </c>
      <c r="DH151" s="40"/>
      <c r="DI151" s="40">
        <v>4.089315871820479</v>
      </c>
      <c r="DJ151" s="40"/>
      <c r="DK151" s="40">
        <v>7.9587539119816171</v>
      </c>
      <c r="DL151" s="40">
        <v>6.414552405280082</v>
      </c>
      <c r="DM151" s="40"/>
      <c r="DN151" s="40">
        <v>1.8098435866282787</v>
      </c>
      <c r="DO151" s="40">
        <v>1.8552484886206786</v>
      </c>
      <c r="DP151" s="40"/>
      <c r="DQ151" s="40">
        <v>17.80399250758698</v>
      </c>
      <c r="DR151" s="40"/>
    </row>
    <row r="152" spans="1:122" s="43" customFormat="1" ht="10.5" customHeight="1">
      <c r="A152" s="14" t="s">
        <v>49</v>
      </c>
      <c r="B152" s="12">
        <v>1680</v>
      </c>
      <c r="C152" s="13" t="s">
        <v>4</v>
      </c>
      <c r="D152" s="121">
        <v>1</v>
      </c>
      <c r="E152" s="139">
        <f t="shared" si="25"/>
        <v>1000</v>
      </c>
      <c r="F152" s="140">
        <v>1000</v>
      </c>
      <c r="G152" s="121">
        <v>44.75</v>
      </c>
      <c r="H152" s="121">
        <v>1.83</v>
      </c>
      <c r="I152" s="121">
        <v>15.42</v>
      </c>
      <c r="J152" s="121">
        <v>9.2200000000000006</v>
      </c>
      <c r="K152" s="121">
        <v>0.17</v>
      </c>
      <c r="L152" s="121">
        <v>4.1500000000000004</v>
      </c>
      <c r="M152" s="121">
        <v>8.2799999999999994</v>
      </c>
      <c r="N152" s="121">
        <v>3.62</v>
      </c>
      <c r="O152" s="121">
        <v>1.28</v>
      </c>
      <c r="P152" s="121"/>
      <c r="Q152" s="122">
        <f t="shared" si="20"/>
        <v>88.720000000000013</v>
      </c>
      <c r="R152" s="26"/>
      <c r="S152" s="26">
        <f t="shared" si="21"/>
        <v>50.439585211902603</v>
      </c>
      <c r="T152" s="26">
        <f t="shared" si="21"/>
        <v>2.062669071235347</v>
      </c>
      <c r="U152" s="26">
        <f t="shared" si="21"/>
        <v>17.380522993688004</v>
      </c>
      <c r="V152" s="26">
        <f t="shared" si="21"/>
        <v>10.392245266005409</v>
      </c>
      <c r="W152" s="26">
        <f t="shared" si="21"/>
        <v>0.19161406672678086</v>
      </c>
      <c r="X152" s="26">
        <f t="shared" si="19"/>
        <v>4.6776375112714152</v>
      </c>
      <c r="Y152" s="26">
        <f t="shared" si="19"/>
        <v>9.332732191163208</v>
      </c>
      <c r="Z152" s="26">
        <f t="shared" si="19"/>
        <v>4.0802524797114517</v>
      </c>
      <c r="AA152" s="26">
        <f t="shared" si="19"/>
        <v>1.4427412082957618</v>
      </c>
      <c r="AB152" s="26">
        <f t="shared" si="19"/>
        <v>0</v>
      </c>
      <c r="AC152" s="26">
        <f t="shared" si="22"/>
        <v>99.999999999999957</v>
      </c>
      <c r="AD152" s="42">
        <v>0.5570501852707187</v>
      </c>
      <c r="AE152" s="42">
        <v>1.2463567282251813</v>
      </c>
      <c r="AF152" s="42">
        <v>0.44516527025077074</v>
      </c>
      <c r="AH152" s="12">
        <v>1680</v>
      </c>
      <c r="AI152" s="122">
        <v>42.78</v>
      </c>
      <c r="AJ152" s="122">
        <v>2.44</v>
      </c>
      <c r="AK152" s="122">
        <v>12.15</v>
      </c>
      <c r="AL152" s="122">
        <v>0.12</v>
      </c>
      <c r="AM152" s="122">
        <v>9.2799999999999994</v>
      </c>
      <c r="AN152" s="122">
        <v>15.55</v>
      </c>
      <c r="AO152" s="122">
        <v>11.82</v>
      </c>
      <c r="AP152" s="122">
        <v>0.08</v>
      </c>
      <c r="AQ152" s="122">
        <v>2.57</v>
      </c>
      <c r="AR152" s="122">
        <v>1.1100000000000001</v>
      </c>
      <c r="AS152" s="122">
        <v>0</v>
      </c>
      <c r="AT152" s="122">
        <v>0</v>
      </c>
      <c r="AU152" s="122">
        <v>0</v>
      </c>
      <c r="AV152" s="122">
        <f t="shared" si="23"/>
        <v>97.899999999999977</v>
      </c>
      <c r="AW152" s="26"/>
      <c r="AX152" s="42">
        <v>6.1636814230532284</v>
      </c>
      <c r="AY152" s="42">
        <v>1.8363185769467716</v>
      </c>
      <c r="AZ152" s="42">
        <v>0</v>
      </c>
      <c r="BA152" s="42">
        <v>8</v>
      </c>
      <c r="BB152" s="42">
        <v>0.22668823910336577</v>
      </c>
      <c r="BC152" s="42">
        <v>0.26444506654448718</v>
      </c>
      <c r="BD152" s="42">
        <v>1.3668647828367608E-2</v>
      </c>
      <c r="BE152" s="42">
        <v>0.55229482102652128</v>
      </c>
      <c r="BF152" s="42">
        <v>3.3392345295204215</v>
      </c>
      <c r="BG152" s="42">
        <v>0.56588327324916898</v>
      </c>
      <c r="BH152" s="42">
        <v>9.7617600950737366E-3</v>
      </c>
      <c r="BI152" s="42">
        <v>4.9719763373674066</v>
      </c>
      <c r="BJ152" s="42">
        <v>0</v>
      </c>
      <c r="BK152" s="42">
        <v>0</v>
      </c>
      <c r="BL152" s="42">
        <v>0</v>
      </c>
      <c r="BM152" s="42">
        <v>1.8244787060289664</v>
      </c>
      <c r="BN152" s="42">
        <v>0.17552129397103355</v>
      </c>
      <c r="BO152" s="42">
        <v>2</v>
      </c>
      <c r="BP152" s="42">
        <v>0.54235213942634475</v>
      </c>
      <c r="BQ152" s="42">
        <v>0.20399321570941958</v>
      </c>
      <c r="BR152" s="42">
        <v>0.74634535513576439</v>
      </c>
      <c r="BS152" s="24" t="s">
        <v>622</v>
      </c>
      <c r="BT152" s="24" t="s">
        <v>624</v>
      </c>
      <c r="BU152" s="40">
        <v>0.85509188151818805</v>
      </c>
      <c r="BV152" s="42">
        <v>0.33479357971562013</v>
      </c>
      <c r="BW152" s="40">
        <v>0.26861778183872603</v>
      </c>
      <c r="BX152" s="40" t="str">
        <f t="shared" si="24"/>
        <v>Equilibrium</v>
      </c>
      <c r="BY152" s="40"/>
      <c r="BZ152" s="44">
        <v>983.82829043747529</v>
      </c>
      <c r="CA152" s="44">
        <v>375.55197561328936</v>
      </c>
      <c r="CB152" s="5">
        <v>748.98844513371364</v>
      </c>
      <c r="CC152" s="44">
        <v>384.62550302277322</v>
      </c>
      <c r="CD152" s="44">
        <v>439.71045166970907</v>
      </c>
      <c r="CE152" s="44">
        <v>969.81575716182169</v>
      </c>
      <c r="CF152" s="44">
        <v>1211.7370194415387</v>
      </c>
      <c r="CG152" s="44">
        <v>585.19025413904842</v>
      </c>
      <c r="CH152" s="40">
        <v>-0.61783139287978273</v>
      </c>
      <c r="CI152" s="44">
        <v>1211.7370194415387</v>
      </c>
      <c r="CJ152" s="24">
        <v>625.38755950906193</v>
      </c>
      <c r="CK152" s="44">
        <v>980.36273228762616</v>
      </c>
      <c r="CL152" s="44">
        <v>1001.0923108348275</v>
      </c>
      <c r="CM152" s="45">
        <v>4.8029159089772229</v>
      </c>
      <c r="CN152" s="45">
        <v>65.460124594260805</v>
      </c>
      <c r="CO152" s="45">
        <v>0.16517852882176318</v>
      </c>
      <c r="CP152" s="45">
        <v>17.876590480556594</v>
      </c>
      <c r="CQ152" s="45">
        <v>2.3761229900883327</v>
      </c>
      <c r="CR152" s="45">
        <v>1.1558129076274251</v>
      </c>
      <c r="CS152" s="45">
        <v>-0.94764222503783735</v>
      </c>
      <c r="CT152" s="45">
        <v>4.0778000763009246</v>
      </c>
      <c r="CU152" s="45">
        <v>8.0549300482563382</v>
      </c>
      <c r="CV152" s="45">
        <v>98.218917400874332</v>
      </c>
      <c r="CW152" s="24"/>
      <c r="CX152" s="40">
        <v>56.761744342559986</v>
      </c>
      <c r="CY152" s="40">
        <v>57.984564171595537</v>
      </c>
      <c r="CZ152" s="40">
        <v>58.625314318001472</v>
      </c>
      <c r="DA152" s="40">
        <v>58.149289136931515</v>
      </c>
      <c r="DB152" s="40"/>
      <c r="DC152" s="40">
        <v>0.85955730758888083</v>
      </c>
      <c r="DD152" s="40">
        <v>0.91663386925144885</v>
      </c>
      <c r="DE152" s="40"/>
      <c r="DF152" s="40">
        <v>4.9281673250005831</v>
      </c>
      <c r="DG152" s="40">
        <v>4.7221699313569179</v>
      </c>
      <c r="DH152" s="40"/>
      <c r="DI152" s="40">
        <v>2.4259763342094125</v>
      </c>
      <c r="DJ152" s="40"/>
      <c r="DK152" s="40">
        <v>6.3509896036855951</v>
      </c>
      <c r="DL152" s="40">
        <v>5.7299203749057561</v>
      </c>
      <c r="DM152" s="40"/>
      <c r="DN152" s="40">
        <v>2.562085242274907</v>
      </c>
      <c r="DO152" s="40">
        <v>2.0066167374260981</v>
      </c>
      <c r="DP152" s="40"/>
      <c r="DQ152" s="40">
        <v>17.471456990557719</v>
      </c>
      <c r="DR152" s="40"/>
    </row>
    <row r="153" spans="1:122" s="43" customFormat="1" ht="10.5" customHeight="1">
      <c r="A153" s="14" t="s">
        <v>49</v>
      </c>
      <c r="B153" s="12">
        <v>1642</v>
      </c>
      <c r="C153" s="13" t="s">
        <v>2</v>
      </c>
      <c r="D153" s="121">
        <v>1</v>
      </c>
      <c r="E153" s="139">
        <f t="shared" si="25"/>
        <v>1000</v>
      </c>
      <c r="F153" s="140">
        <v>1050</v>
      </c>
      <c r="G153" s="121">
        <v>45.89</v>
      </c>
      <c r="H153" s="121">
        <v>1.93</v>
      </c>
      <c r="I153" s="121">
        <v>15.54</v>
      </c>
      <c r="J153" s="121">
        <v>10.029999999999999</v>
      </c>
      <c r="K153" s="121">
        <v>0.21</v>
      </c>
      <c r="L153" s="121">
        <v>5.23</v>
      </c>
      <c r="M153" s="121">
        <v>8.6999999999999993</v>
      </c>
      <c r="N153" s="121">
        <v>3.65</v>
      </c>
      <c r="O153" s="121">
        <v>1.56</v>
      </c>
      <c r="P153" s="121"/>
      <c r="Q153" s="122">
        <f t="shared" si="20"/>
        <v>92.740000000000009</v>
      </c>
      <c r="R153" s="26"/>
      <c r="S153" s="26">
        <f t="shared" si="21"/>
        <v>49.482423981022208</v>
      </c>
      <c r="T153" s="26">
        <f t="shared" si="21"/>
        <v>2.0810869096398532</v>
      </c>
      <c r="U153" s="26">
        <f t="shared" si="21"/>
        <v>16.756523614405864</v>
      </c>
      <c r="V153" s="26">
        <f t="shared" si="21"/>
        <v>10.815182229890013</v>
      </c>
      <c r="W153" s="26">
        <f t="shared" si="21"/>
        <v>0.22643950830278192</v>
      </c>
      <c r="X153" s="26">
        <f t="shared" si="19"/>
        <v>5.6394220401121418</v>
      </c>
      <c r="Y153" s="26">
        <f t="shared" si="19"/>
        <v>9.381065343972395</v>
      </c>
      <c r="Z153" s="26">
        <f t="shared" si="19"/>
        <v>3.9357343109769247</v>
      </c>
      <c r="AA153" s="26">
        <f t="shared" si="19"/>
        <v>1.6821220616778088</v>
      </c>
      <c r="AB153" s="26">
        <f t="shared" si="19"/>
        <v>0</v>
      </c>
      <c r="AC153" s="26">
        <f t="shared" si="22"/>
        <v>99.999999999999972</v>
      </c>
      <c r="AD153" s="42">
        <v>0.54733478180149842</v>
      </c>
      <c r="AE153" s="42">
        <v>1.0758674847266325</v>
      </c>
      <c r="AF153" s="42">
        <v>0.48172631796469823</v>
      </c>
      <c r="AH153" s="12">
        <v>1642</v>
      </c>
      <c r="AI153" s="122">
        <v>41.88</v>
      </c>
      <c r="AJ153" s="122">
        <v>2.31</v>
      </c>
      <c r="AK153" s="122">
        <v>12.29</v>
      </c>
      <c r="AL153" s="122">
        <v>0.05</v>
      </c>
      <c r="AM153" s="122">
        <v>9.76</v>
      </c>
      <c r="AN153" s="122">
        <v>16.239999999999998</v>
      </c>
      <c r="AO153" s="122">
        <v>11.57</v>
      </c>
      <c r="AP153" s="122">
        <v>0.13</v>
      </c>
      <c r="AQ153" s="122">
        <v>2.65</v>
      </c>
      <c r="AR153" s="122">
        <v>1.01</v>
      </c>
      <c r="AS153" s="122">
        <v>0</v>
      </c>
      <c r="AT153" s="122">
        <v>0</v>
      </c>
      <c r="AU153" s="122">
        <v>0</v>
      </c>
      <c r="AV153" s="122">
        <f t="shared" si="23"/>
        <v>97.89</v>
      </c>
      <c r="AW153" s="26"/>
      <c r="AX153" s="42">
        <v>6.0370846056603167</v>
      </c>
      <c r="AY153" s="42">
        <v>1.9629153943396833</v>
      </c>
      <c r="AZ153" s="42">
        <v>0</v>
      </c>
      <c r="BA153" s="42">
        <v>8</v>
      </c>
      <c r="BB153" s="42">
        <v>0.12492575885039114</v>
      </c>
      <c r="BC153" s="42">
        <v>0.25048331869626184</v>
      </c>
      <c r="BD153" s="42">
        <v>5.6981712639076094E-3</v>
      </c>
      <c r="BE153" s="42">
        <v>0.70586844280329331</v>
      </c>
      <c r="BF153" s="42">
        <v>3.4891829368686169</v>
      </c>
      <c r="BG153" s="42">
        <v>0.4238413715175291</v>
      </c>
      <c r="BH153" s="42">
        <v>0</v>
      </c>
      <c r="BI153" s="42">
        <v>5</v>
      </c>
      <c r="BJ153" s="42">
        <v>0</v>
      </c>
      <c r="BK153" s="42">
        <v>4.6904173974954055E-2</v>
      </c>
      <c r="BL153" s="42">
        <v>1.5870941154802833E-2</v>
      </c>
      <c r="BM153" s="42">
        <v>1.7867996849399508</v>
      </c>
      <c r="BN153" s="42">
        <v>0.15042519993029235</v>
      </c>
      <c r="BO153" s="42">
        <v>2</v>
      </c>
      <c r="BP153" s="42">
        <v>0.59017157754707616</v>
      </c>
      <c r="BQ153" s="42">
        <v>0.1857100064127899</v>
      </c>
      <c r="BR153" s="42">
        <v>0.77588158395986606</v>
      </c>
      <c r="BS153" s="24" t="s">
        <v>622</v>
      </c>
      <c r="BT153" s="24" t="s">
        <v>624</v>
      </c>
      <c r="BU153" s="40">
        <v>0.88112271532444397</v>
      </c>
      <c r="BV153" s="42">
        <v>0.33715012956434892</v>
      </c>
      <c r="BW153" s="40">
        <v>0.31337514549946222</v>
      </c>
      <c r="BX153" s="40" t="str">
        <f t="shared" si="24"/>
        <v>Equilibrium</v>
      </c>
      <c r="BY153" s="40"/>
      <c r="BZ153" s="44">
        <v>996.87988062318027</v>
      </c>
      <c r="CA153" s="44">
        <v>381.17776020045534</v>
      </c>
      <c r="CB153" s="5">
        <v>914.66957162147605</v>
      </c>
      <c r="CC153" s="44">
        <v>405.34147944159474</v>
      </c>
      <c r="CD153" s="44">
        <v>466.0994064657657</v>
      </c>
      <c r="CE153" s="44">
        <v>993.58705197773156</v>
      </c>
      <c r="CF153" s="44">
        <v>957.44450964949192</v>
      </c>
      <c r="CG153" s="44">
        <v>588.24557253613682</v>
      </c>
      <c r="CH153" s="40">
        <v>-4.6765454274582244E-2</v>
      </c>
      <c r="CI153" s="44">
        <v>957.44450964949192</v>
      </c>
      <c r="CJ153" s="24">
        <v>812.38472485620969</v>
      </c>
      <c r="CK153" s="44">
        <v>936.05704063548399</v>
      </c>
      <c r="CL153" s="44">
        <v>1029.4298591579193</v>
      </c>
      <c r="CM153" s="45">
        <v>4.9034501457748325</v>
      </c>
      <c r="CN153" s="45">
        <v>64.141564458648688</v>
      </c>
      <c r="CO153" s="45">
        <v>0.23519186208962212</v>
      </c>
      <c r="CP153" s="45">
        <v>18.540576445430418</v>
      </c>
      <c r="CQ153" s="45">
        <v>3.0225368684917067</v>
      </c>
      <c r="CR153" s="45">
        <v>1.1447482851170969</v>
      </c>
      <c r="CS153" s="45">
        <v>-0.14098960816494532</v>
      </c>
      <c r="CT153" s="45">
        <v>3.5331357000861812</v>
      </c>
      <c r="CU153" s="45">
        <v>7.3036261119188728</v>
      </c>
      <c r="CV153" s="45">
        <v>97.78039012361765</v>
      </c>
      <c r="CW153" s="24"/>
      <c r="CX153" s="40">
        <v>53.234761266776552</v>
      </c>
      <c r="CY153" s="40">
        <v>54.070807840807277</v>
      </c>
      <c r="CZ153" s="40">
        <v>54.651088727783872</v>
      </c>
      <c r="DA153" s="40">
        <v>53.599774949040089</v>
      </c>
      <c r="DB153" s="40"/>
      <c r="DC153" s="40">
        <v>1.037594391884789</v>
      </c>
      <c r="DD153" s="40">
        <v>1.121580290253924</v>
      </c>
      <c r="DE153" s="40"/>
      <c r="DF153" s="40">
        <v>7.6510340050054237</v>
      </c>
      <c r="DG153" s="40">
        <v>6.8381461421381244</v>
      </c>
      <c r="DH153" s="40"/>
      <c r="DI153" s="40">
        <v>3.6750432900321259</v>
      </c>
      <c r="DJ153" s="40"/>
      <c r="DK153" s="40">
        <v>7.566722244023012</v>
      </c>
      <c r="DL153" s="40">
        <v>6.4337228675769564</v>
      </c>
      <c r="DM153" s="40"/>
      <c r="DN153" s="40">
        <v>2.0774099521948477</v>
      </c>
      <c r="DO153" s="40">
        <v>1.682847542307857</v>
      </c>
      <c r="DP153" s="40"/>
      <c r="DQ153" s="40">
        <v>17.872529916344114</v>
      </c>
      <c r="DR153" s="40"/>
    </row>
    <row r="154" spans="1:122" s="43" customFormat="1" ht="10.5" customHeight="1">
      <c r="A154" s="14" t="s">
        <v>49</v>
      </c>
      <c r="B154" s="12">
        <v>1705</v>
      </c>
      <c r="C154" s="13" t="s">
        <v>47</v>
      </c>
      <c r="D154" s="121">
        <v>1</v>
      </c>
      <c r="E154" s="139">
        <f t="shared" si="25"/>
        <v>1000</v>
      </c>
      <c r="F154" s="140">
        <v>1050</v>
      </c>
      <c r="G154" s="121">
        <v>45.54</v>
      </c>
      <c r="H154" s="121">
        <v>2</v>
      </c>
      <c r="I154" s="121">
        <v>15.28</v>
      </c>
      <c r="J154" s="121">
        <v>10.18</v>
      </c>
      <c r="K154" s="121">
        <v>0.2</v>
      </c>
      <c r="L154" s="121">
        <v>5.55</v>
      </c>
      <c r="M154" s="121">
        <v>9.0399999999999991</v>
      </c>
      <c r="N154" s="121">
        <v>3.33</v>
      </c>
      <c r="O154" s="121">
        <v>1.38</v>
      </c>
      <c r="P154" s="121"/>
      <c r="Q154" s="122">
        <f t="shared" si="20"/>
        <v>92.499999999999986</v>
      </c>
      <c r="R154" s="26"/>
      <c r="S154" s="26">
        <f t="shared" si="21"/>
        <v>49.232432432432439</v>
      </c>
      <c r="T154" s="26">
        <f t="shared" si="21"/>
        <v>2.1621621621621627</v>
      </c>
      <c r="U154" s="26">
        <f t="shared" si="21"/>
        <v>16.518918918918921</v>
      </c>
      <c r="V154" s="26">
        <f t="shared" si="21"/>
        <v>11.005405405405407</v>
      </c>
      <c r="W154" s="26">
        <f t="shared" si="21"/>
        <v>0.21621621621621626</v>
      </c>
      <c r="X154" s="26">
        <f t="shared" si="19"/>
        <v>6.0000000000000009</v>
      </c>
      <c r="Y154" s="26">
        <f t="shared" si="19"/>
        <v>9.7729729729729744</v>
      </c>
      <c r="Z154" s="26">
        <f t="shared" si="19"/>
        <v>3.6000000000000005</v>
      </c>
      <c r="AA154" s="26">
        <f t="shared" si="19"/>
        <v>1.491891891891892</v>
      </c>
      <c r="AB154" s="26">
        <f t="shared" si="19"/>
        <v>0</v>
      </c>
      <c r="AC154" s="26">
        <f t="shared" si="22"/>
        <v>100.00000000000001</v>
      </c>
      <c r="AD154" s="42">
        <v>0.53803815326218341</v>
      </c>
      <c r="AE154" s="42">
        <v>1.028997531752931</v>
      </c>
      <c r="AF154" s="42">
        <v>0.49285422202365159</v>
      </c>
      <c r="AH154" s="12">
        <v>1705</v>
      </c>
      <c r="AI154" s="122">
        <v>41.39</v>
      </c>
      <c r="AJ154" s="122">
        <v>2.5099999999999998</v>
      </c>
      <c r="AK154" s="122">
        <v>12.8</v>
      </c>
      <c r="AL154" s="122">
        <v>0.17</v>
      </c>
      <c r="AM154" s="122">
        <v>9.6999999999999993</v>
      </c>
      <c r="AN154" s="122">
        <v>15.58</v>
      </c>
      <c r="AO154" s="122">
        <v>11.86</v>
      </c>
      <c r="AP154" s="122">
        <v>0.09</v>
      </c>
      <c r="AQ154" s="122">
        <v>2.57</v>
      </c>
      <c r="AR154" s="122">
        <v>1.1599999999999999</v>
      </c>
      <c r="AS154" s="122">
        <v>0</v>
      </c>
      <c r="AT154" s="122">
        <v>0</v>
      </c>
      <c r="AU154" s="122">
        <v>0</v>
      </c>
      <c r="AV154" s="122">
        <f t="shared" si="23"/>
        <v>97.83</v>
      </c>
      <c r="AW154" s="26"/>
      <c r="AX154" s="42">
        <v>5.9855518352316279</v>
      </c>
      <c r="AY154" s="42">
        <v>2.0144481647683721</v>
      </c>
      <c r="AZ154" s="42">
        <v>0</v>
      </c>
      <c r="BA154" s="42">
        <v>8</v>
      </c>
      <c r="BB154" s="42">
        <v>0.16699408873498145</v>
      </c>
      <c r="BC154" s="42">
        <v>0.27304154379956513</v>
      </c>
      <c r="BD154" s="42">
        <v>1.9435807805326444E-2</v>
      </c>
      <c r="BE154" s="42">
        <v>0.66909120386030452</v>
      </c>
      <c r="BF154" s="42">
        <v>3.3580978675124986</v>
      </c>
      <c r="BG154" s="42">
        <v>0.50403329481388126</v>
      </c>
      <c r="BH154" s="42">
        <v>9.3061934734421925E-3</v>
      </c>
      <c r="BI154" s="42">
        <v>5</v>
      </c>
      <c r="BJ154" s="42">
        <v>0</v>
      </c>
      <c r="BK154" s="42">
        <v>0</v>
      </c>
      <c r="BL154" s="42">
        <v>1.716558087522373E-3</v>
      </c>
      <c r="BM154" s="42">
        <v>1.8374493559627203</v>
      </c>
      <c r="BN154" s="42">
        <v>0.16083408594975723</v>
      </c>
      <c r="BO154" s="42">
        <v>2</v>
      </c>
      <c r="BP154" s="42">
        <v>0.55970450831909146</v>
      </c>
      <c r="BQ154" s="42">
        <v>0.21397355439928648</v>
      </c>
      <c r="BR154" s="42">
        <v>0.77367806271837791</v>
      </c>
      <c r="BS154" s="24" t="s">
        <v>622</v>
      </c>
      <c r="BT154" s="24" t="s">
        <v>624</v>
      </c>
      <c r="BU154" s="40">
        <v>0.86949348076768229</v>
      </c>
      <c r="BV154" s="42">
        <v>0.34927203861884687</v>
      </c>
      <c r="BW154" s="40">
        <v>0.33942942314336799</v>
      </c>
      <c r="BX154" s="40" t="str">
        <f t="shared" si="24"/>
        <v>Equilibrium</v>
      </c>
      <c r="BY154" s="40"/>
      <c r="BZ154" s="44">
        <v>1011.8137001199123</v>
      </c>
      <c r="CA154" s="44">
        <v>442.2526593087037</v>
      </c>
      <c r="CB154" s="5">
        <v>974.39459912895541</v>
      </c>
      <c r="CC154" s="44">
        <v>457.33965386739635</v>
      </c>
      <c r="CD154" s="44">
        <v>512.84650387564659</v>
      </c>
      <c r="CE154" s="44">
        <v>1025.1404438054469</v>
      </c>
      <c r="CF154" s="44">
        <v>1117.1183500228467</v>
      </c>
      <c r="CG154" s="44">
        <v>567.80078993805057</v>
      </c>
      <c r="CH154" s="40">
        <v>-0.14647428364389226</v>
      </c>
      <c r="CI154" s="44">
        <v>1117.1183500228467</v>
      </c>
      <c r="CJ154" s="24">
        <v>867.57065137612062</v>
      </c>
      <c r="CK154" s="44">
        <v>1045.7564745759009</v>
      </c>
      <c r="CL154" s="44">
        <v>1033.2054496192864</v>
      </c>
      <c r="CM154" s="45">
        <v>5.0190834385470335</v>
      </c>
      <c r="CN154" s="45">
        <v>62.572218182548333</v>
      </c>
      <c r="CO154" s="45">
        <v>0.2901548232874091</v>
      </c>
      <c r="CP154" s="45">
        <v>18.66494870305857</v>
      </c>
      <c r="CQ154" s="45">
        <v>3.1115174526210305</v>
      </c>
      <c r="CR154" s="45">
        <v>1.6115023145211158</v>
      </c>
      <c r="CS154" s="45">
        <v>0.68622529364451612</v>
      </c>
      <c r="CT154" s="45">
        <v>3.6880240991342452</v>
      </c>
      <c r="CU154" s="45">
        <v>7.6620446371956294</v>
      </c>
      <c r="CV154" s="45">
        <v>98.286635506010839</v>
      </c>
      <c r="CW154" s="24"/>
      <c r="CX154" s="40">
        <v>52.137298171990487</v>
      </c>
      <c r="CY154" s="40">
        <v>53.897421239332431</v>
      </c>
      <c r="CZ154" s="40">
        <v>54.182900232370571</v>
      </c>
      <c r="DA154" s="40">
        <v>53.101750667680832</v>
      </c>
      <c r="DB154" s="40"/>
      <c r="DC154" s="40">
        <v>1.1027733038973198</v>
      </c>
      <c r="DD154" s="40">
        <v>1.2151436619515645</v>
      </c>
      <c r="DE154" s="40"/>
      <c r="DF154" s="40">
        <v>7.3042798025313518</v>
      </c>
      <c r="DG154" s="40">
        <v>6.7892374220071314</v>
      </c>
      <c r="DH154" s="40"/>
      <c r="DI154" s="40">
        <v>3.7290371781744516</v>
      </c>
      <c r="DJ154" s="40"/>
      <c r="DK154" s="40">
        <v>7.6138860961683292</v>
      </c>
      <c r="DL154" s="40">
        <v>6.6112361408842126</v>
      </c>
      <c r="DM154" s="40"/>
      <c r="DN154" s="40">
        <v>2.5656051602785106</v>
      </c>
      <c r="DO154" s="40">
        <v>1.8557068125494256</v>
      </c>
      <c r="DP154" s="40"/>
      <c r="DQ154" s="40">
        <v>17.782296753500653</v>
      </c>
      <c r="DR154" s="40"/>
    </row>
    <row r="155" spans="1:122" s="43" customFormat="1" ht="10.5" customHeight="1">
      <c r="A155" s="14" t="s">
        <v>49</v>
      </c>
      <c r="B155" s="12">
        <v>1661</v>
      </c>
      <c r="C155" s="13" t="s">
        <v>51</v>
      </c>
      <c r="D155" s="121">
        <v>2</v>
      </c>
      <c r="E155" s="139">
        <f t="shared" si="25"/>
        <v>2000</v>
      </c>
      <c r="F155" s="140">
        <v>1000</v>
      </c>
      <c r="G155" s="121">
        <v>44.19</v>
      </c>
      <c r="H155" s="121">
        <v>1.46</v>
      </c>
      <c r="I155" s="121">
        <v>14.31</v>
      </c>
      <c r="J155" s="121">
        <v>9.11</v>
      </c>
      <c r="K155" s="121">
        <v>0.18</v>
      </c>
      <c r="L155" s="121">
        <v>3.64</v>
      </c>
      <c r="M155" s="121">
        <v>6.04</v>
      </c>
      <c r="N155" s="121">
        <v>3.29</v>
      </c>
      <c r="O155" s="121">
        <v>1.41</v>
      </c>
      <c r="P155" s="121"/>
      <c r="Q155" s="122">
        <f t="shared" si="20"/>
        <v>83.63000000000001</v>
      </c>
      <c r="R155" s="26"/>
      <c r="S155" s="26">
        <f t="shared" si="21"/>
        <v>52.839889991629782</v>
      </c>
      <c r="T155" s="26">
        <f t="shared" si="21"/>
        <v>1.7457850053808441</v>
      </c>
      <c r="U155" s="26">
        <f t="shared" si="21"/>
        <v>17.111084539041013</v>
      </c>
      <c r="V155" s="26">
        <f t="shared" si="21"/>
        <v>10.893220136314717</v>
      </c>
      <c r="W155" s="26">
        <f t="shared" si="21"/>
        <v>0.21523376778667938</v>
      </c>
      <c r="X155" s="26">
        <f t="shared" si="19"/>
        <v>4.3525050819084061</v>
      </c>
      <c r="Y155" s="26">
        <f t="shared" si="19"/>
        <v>7.2222886523974639</v>
      </c>
      <c r="Z155" s="26">
        <f t="shared" si="19"/>
        <v>3.9339949778787511</v>
      </c>
      <c r="AA155" s="26">
        <f t="shared" si="19"/>
        <v>1.6859978476623219</v>
      </c>
      <c r="AB155" s="26">
        <f t="shared" si="19"/>
        <v>0</v>
      </c>
      <c r="AC155" s="26">
        <f t="shared" si="22"/>
        <v>99.999999999999986</v>
      </c>
      <c r="AD155" s="42">
        <v>0.58185886708279411</v>
      </c>
      <c r="AE155" s="42">
        <v>1.4040304654729721</v>
      </c>
      <c r="AF155" s="42">
        <v>0.415968106212522</v>
      </c>
      <c r="AH155" s="12">
        <v>1661</v>
      </c>
      <c r="AI155" s="122">
        <v>42.38</v>
      </c>
      <c r="AJ155" s="122">
        <v>1.56</v>
      </c>
      <c r="AK155" s="122">
        <v>13.1</v>
      </c>
      <c r="AL155" s="122">
        <v>0.06</v>
      </c>
      <c r="AM155" s="122">
        <v>11.32</v>
      </c>
      <c r="AN155" s="122">
        <v>14.3</v>
      </c>
      <c r="AO155" s="122">
        <v>11.18</v>
      </c>
      <c r="AP155" s="122">
        <v>0.14000000000000001</v>
      </c>
      <c r="AQ155" s="122">
        <v>2.54</v>
      </c>
      <c r="AR155" s="122">
        <v>1.34</v>
      </c>
      <c r="AS155" s="122">
        <v>0</v>
      </c>
      <c r="AT155" s="122">
        <v>0</v>
      </c>
      <c r="AU155" s="122">
        <v>0</v>
      </c>
      <c r="AV155" s="122">
        <f t="shared" si="23"/>
        <v>97.920000000000016</v>
      </c>
      <c r="AW155" s="26"/>
      <c r="AX155" s="42">
        <v>6.1358426465570677</v>
      </c>
      <c r="AY155" s="42">
        <v>1.8641573534429323</v>
      </c>
      <c r="AZ155" s="42">
        <v>0</v>
      </c>
      <c r="BA155" s="42">
        <v>8</v>
      </c>
      <c r="BB155" s="42">
        <v>0.37100738998713645</v>
      </c>
      <c r="BC155" s="42">
        <v>0.16989636973201788</v>
      </c>
      <c r="BD155" s="42">
        <v>6.8676699633560242E-3</v>
      </c>
      <c r="BE155" s="42">
        <v>0.67511201538275145</v>
      </c>
      <c r="BF155" s="42">
        <v>3.0857904067530582</v>
      </c>
      <c r="BG155" s="42">
        <v>0.69132614818168037</v>
      </c>
      <c r="BH155" s="42">
        <v>0</v>
      </c>
      <c r="BI155" s="42">
        <v>5</v>
      </c>
      <c r="BJ155" s="42">
        <v>0</v>
      </c>
      <c r="BK155" s="42">
        <v>4.201478407201531E-3</v>
      </c>
      <c r="BL155" s="42">
        <v>1.7166431970945809E-2</v>
      </c>
      <c r="BM155" s="42">
        <v>1.7341113622543376</v>
      </c>
      <c r="BN155" s="42">
        <v>0.24452072736751496</v>
      </c>
      <c r="BO155" s="42">
        <v>2</v>
      </c>
      <c r="BP155" s="42">
        <v>0.4684346232715253</v>
      </c>
      <c r="BQ155" s="42">
        <v>0.24746364274163596</v>
      </c>
      <c r="BR155" s="42">
        <v>0.7158982660131612</v>
      </c>
      <c r="BS155" s="24" t="s">
        <v>622</v>
      </c>
      <c r="BT155" s="24" t="s">
        <v>624</v>
      </c>
      <c r="BU155" s="40">
        <v>0.81606211896062797</v>
      </c>
      <c r="BV155" s="42">
        <v>0.44408890962609843</v>
      </c>
      <c r="BW155" s="40">
        <v>0.31629577886438481</v>
      </c>
      <c r="BX155" s="40" t="str">
        <f t="shared" si="24"/>
        <v>Equilibrium</v>
      </c>
      <c r="BY155" s="40"/>
      <c r="BZ155" s="44">
        <v>976.81425205987898</v>
      </c>
      <c r="CA155" s="44">
        <v>475.46359700885955</v>
      </c>
      <c r="CB155" s="5">
        <v>1135.4967688095892</v>
      </c>
      <c r="CC155" s="44">
        <v>466.16042386346237</v>
      </c>
      <c r="CD155" s="44">
        <v>493.8926397358108</v>
      </c>
      <c r="CE155" s="44">
        <v>1230.4611096529673</v>
      </c>
      <c r="CF155" s="44">
        <v>1535.7961356325682</v>
      </c>
      <c r="CG155" s="44">
        <v>764.30068578950488</v>
      </c>
      <c r="CH155" s="40">
        <v>-0.35253236981258634</v>
      </c>
      <c r="CI155" s="44">
        <v>1535.7961356325682</v>
      </c>
      <c r="CJ155" s="24">
        <v>1020.5115395164139</v>
      </c>
      <c r="CK155" s="44">
        <v>1335.6464522210786</v>
      </c>
      <c r="CL155" s="44">
        <v>990.78331487521666</v>
      </c>
      <c r="CM155" s="45">
        <v>5.4880761085314926</v>
      </c>
      <c r="CN155" s="45">
        <v>67.614479289239114</v>
      </c>
      <c r="CO155" s="45">
        <v>0.12976541982003628</v>
      </c>
      <c r="CP155" s="45">
        <v>18.126794790938913</v>
      </c>
      <c r="CQ155" s="45">
        <v>1.5451123952417662</v>
      </c>
      <c r="CR155" s="45">
        <v>28.655792847887906</v>
      </c>
      <c r="CS155" s="45">
        <v>-1.1450752068067551</v>
      </c>
      <c r="CT155" s="45">
        <v>5.7353456211451705</v>
      </c>
      <c r="CU155" s="45">
        <v>10.581026838934449</v>
      </c>
      <c r="CV155" s="45">
        <v>131.24324199640063</v>
      </c>
      <c r="CW155" s="24"/>
      <c r="CX155" s="40">
        <v>55.961872668074378</v>
      </c>
      <c r="CY155" s="40">
        <v>57.946739920665514</v>
      </c>
      <c r="CZ155" s="40">
        <v>59.708003260124286</v>
      </c>
      <c r="DA155" s="40">
        <v>59.204617110463005</v>
      </c>
      <c r="DB155" s="40"/>
      <c r="DC155" s="40">
        <v>0.68878139089402035</v>
      </c>
      <c r="DD155" s="40">
        <v>0.74449951103118228</v>
      </c>
      <c r="DE155" s="40"/>
      <c r="DF155" s="40">
        <v>5.840940616980892</v>
      </c>
      <c r="DG155" s="40">
        <v>5.1476648950575168</v>
      </c>
      <c r="DH155" s="40"/>
      <c r="DI155" s="40">
        <v>2.2069296374296559</v>
      </c>
      <c r="DJ155" s="40"/>
      <c r="DK155" s="40">
        <v>6.0012805563732607</v>
      </c>
      <c r="DL155" s="40">
        <v>6.0325988106343944</v>
      </c>
      <c r="DM155" s="40"/>
      <c r="DN155" s="40">
        <v>2.4720743810867183</v>
      </c>
      <c r="DO155" s="40">
        <v>1.5265400738520953</v>
      </c>
      <c r="DP155" s="40"/>
      <c r="DQ155" s="40">
        <v>17.683612694864589</v>
      </c>
      <c r="DR155" s="40"/>
    </row>
    <row r="156" spans="1:122" s="43" customFormat="1" ht="10.5" customHeight="1">
      <c r="A156" s="14" t="s">
        <v>49</v>
      </c>
      <c r="B156" s="12">
        <v>1686</v>
      </c>
      <c r="C156" s="13" t="s">
        <v>6</v>
      </c>
      <c r="D156" s="121">
        <v>2</v>
      </c>
      <c r="E156" s="139">
        <f t="shared" si="25"/>
        <v>2000</v>
      </c>
      <c r="F156" s="140">
        <v>1050</v>
      </c>
      <c r="G156" s="121">
        <v>44.38</v>
      </c>
      <c r="H156" s="121">
        <v>1.81</v>
      </c>
      <c r="I156" s="121">
        <v>15.76</v>
      </c>
      <c r="J156" s="121">
        <v>9.82</v>
      </c>
      <c r="K156" s="121">
        <v>0.19</v>
      </c>
      <c r="L156" s="121">
        <v>3.99</v>
      </c>
      <c r="M156" s="121">
        <v>6.88</v>
      </c>
      <c r="N156" s="121">
        <v>2.83</v>
      </c>
      <c r="O156" s="121">
        <v>1.47</v>
      </c>
      <c r="P156" s="121"/>
      <c r="Q156" s="122">
        <f t="shared" si="20"/>
        <v>87.13</v>
      </c>
      <c r="R156" s="26"/>
      <c r="S156" s="26">
        <f t="shared" si="21"/>
        <v>50.935383909101347</v>
      </c>
      <c r="T156" s="26">
        <f t="shared" si="21"/>
        <v>2.0773556754275226</v>
      </c>
      <c r="U156" s="26">
        <f t="shared" si="21"/>
        <v>18.08791461035235</v>
      </c>
      <c r="V156" s="26">
        <f t="shared" si="21"/>
        <v>11.270515321932745</v>
      </c>
      <c r="W156" s="26">
        <f t="shared" si="21"/>
        <v>0.21806496040399403</v>
      </c>
      <c r="X156" s="26">
        <f t="shared" si="19"/>
        <v>4.5793641684838748</v>
      </c>
      <c r="Y156" s="26">
        <f t="shared" si="19"/>
        <v>7.8962469872604162</v>
      </c>
      <c r="Z156" s="26">
        <f t="shared" si="19"/>
        <v>3.2480201997015956</v>
      </c>
      <c r="AA156" s="26">
        <f t="shared" si="19"/>
        <v>1.6871341673361646</v>
      </c>
      <c r="AB156" s="26">
        <f t="shared" si="19"/>
        <v>0</v>
      </c>
      <c r="AC156" s="26">
        <f t="shared" si="22"/>
        <v>100.00000000000003</v>
      </c>
      <c r="AD156" s="42">
        <v>0.55415505996818637</v>
      </c>
      <c r="AE156" s="42">
        <v>1.3806962021474729</v>
      </c>
      <c r="AF156" s="42">
        <v>0.42004519480392516</v>
      </c>
      <c r="AH156" s="12">
        <v>1686</v>
      </c>
      <c r="AI156" s="122">
        <v>43.24</v>
      </c>
      <c r="AJ156" s="122">
        <v>1.81</v>
      </c>
      <c r="AK156" s="122">
        <v>12.75</v>
      </c>
      <c r="AL156" s="122">
        <v>0.06</v>
      </c>
      <c r="AM156" s="122">
        <v>10.3</v>
      </c>
      <c r="AN156" s="122">
        <v>14.88</v>
      </c>
      <c r="AO156" s="122">
        <v>10.82</v>
      </c>
      <c r="AP156" s="122">
        <v>0.14000000000000001</v>
      </c>
      <c r="AQ156" s="122">
        <v>2.6</v>
      </c>
      <c r="AR156" s="122">
        <v>1.35</v>
      </c>
      <c r="AS156" s="122">
        <v>0</v>
      </c>
      <c r="AT156" s="122">
        <v>0</v>
      </c>
      <c r="AU156" s="122">
        <v>0</v>
      </c>
      <c r="AV156" s="122">
        <f t="shared" si="23"/>
        <v>97.95</v>
      </c>
      <c r="AW156" s="26"/>
      <c r="AX156" s="42">
        <v>6.2227237980369896</v>
      </c>
      <c r="AY156" s="42">
        <v>1.7772762019630104</v>
      </c>
      <c r="AZ156" s="42">
        <v>0</v>
      </c>
      <c r="BA156" s="42">
        <v>8</v>
      </c>
      <c r="BB156" s="42">
        <v>0.38509378988103915</v>
      </c>
      <c r="BC156" s="42">
        <v>0.19593844358575882</v>
      </c>
      <c r="BD156" s="42">
        <v>6.8263883990017779E-3</v>
      </c>
      <c r="BE156" s="42">
        <v>0.61146996104587714</v>
      </c>
      <c r="BF156" s="42">
        <v>3.1916473287712908</v>
      </c>
      <c r="BG156" s="42">
        <v>0.60902408831703259</v>
      </c>
      <c r="BH156" s="42">
        <v>0</v>
      </c>
      <c r="BI156" s="42">
        <v>5</v>
      </c>
      <c r="BJ156" s="42">
        <v>0</v>
      </c>
      <c r="BK156" s="42">
        <v>1.914618814081237E-2</v>
      </c>
      <c r="BL156" s="42">
        <v>1.7063244547857251E-2</v>
      </c>
      <c r="BM156" s="42">
        <v>1.6681842607747137</v>
      </c>
      <c r="BN156" s="42">
        <v>0.29560630653661657</v>
      </c>
      <c r="BO156" s="42">
        <v>2</v>
      </c>
      <c r="BP156" s="42">
        <v>0.42980370039775595</v>
      </c>
      <c r="BQ156" s="42">
        <v>0.24781178160444636</v>
      </c>
      <c r="BR156" s="42">
        <v>0.67761548200220234</v>
      </c>
      <c r="BS156" s="24" t="s">
        <v>622</v>
      </c>
      <c r="BT156" s="24" t="s">
        <v>624</v>
      </c>
      <c r="BU156" s="40">
        <v>0.83554966718884383</v>
      </c>
      <c r="BV156" s="42">
        <v>0.38832364154002352</v>
      </c>
      <c r="BW156" s="40">
        <v>0.28125205308455425</v>
      </c>
      <c r="BX156" s="40" t="str">
        <f t="shared" si="24"/>
        <v>Equilibrium</v>
      </c>
      <c r="BY156" s="40"/>
      <c r="BZ156" s="44">
        <v>963.09338440085457</v>
      </c>
      <c r="CA156" s="44">
        <v>426.76948733974797</v>
      </c>
      <c r="CB156" s="5">
        <v>1197.9860320789742</v>
      </c>
      <c r="CC156" s="44">
        <v>455.84518094405422</v>
      </c>
      <c r="CD156" s="44">
        <v>482.89026288069113</v>
      </c>
      <c r="CE156" s="44">
        <v>1299.5475373387237</v>
      </c>
      <c r="CF156" s="44">
        <v>1537.5539815288212</v>
      </c>
      <c r="CG156" s="44">
        <v>843.70235639466955</v>
      </c>
      <c r="CH156" s="40">
        <v>-0.28344900554521812</v>
      </c>
      <c r="CI156" s="44">
        <v>1537.5539815288212</v>
      </c>
      <c r="CJ156" s="24">
        <v>1085.5728358632111</v>
      </c>
      <c r="CK156" s="44">
        <v>1367.7700068038976</v>
      </c>
      <c r="CL156" s="44">
        <v>1006.2697784367373</v>
      </c>
      <c r="CM156" s="45">
        <v>5.6333909396027675</v>
      </c>
      <c r="CN156" s="45">
        <v>67.99837184285191</v>
      </c>
      <c r="CO156" s="45">
        <v>0.12644582486198286</v>
      </c>
      <c r="CP156" s="45">
        <v>17.866117274261221</v>
      </c>
      <c r="CQ156" s="45">
        <v>1.4281951289125763</v>
      </c>
      <c r="CR156" s="45">
        <v>45.865656198913605</v>
      </c>
      <c r="CS156" s="45">
        <v>-1.7172024425989525</v>
      </c>
      <c r="CT156" s="45">
        <v>6.3225753207107847</v>
      </c>
      <c r="CU156" s="45">
        <v>9.2766536562507635</v>
      </c>
      <c r="CV156" s="45">
        <v>147.16681280416392</v>
      </c>
      <c r="CW156" s="24"/>
      <c r="CX156" s="40">
        <v>56.089748728861231</v>
      </c>
      <c r="CY156" s="40">
        <v>58.179296218471286</v>
      </c>
      <c r="CZ156" s="40">
        <v>61.796271824166624</v>
      </c>
      <c r="DA156" s="40">
        <v>60.802444438500771</v>
      </c>
      <c r="DB156" s="40"/>
      <c r="DC156" s="40">
        <v>0.76579330151019942</v>
      </c>
      <c r="DD156" s="40">
        <v>0.87420152728644285</v>
      </c>
      <c r="DE156" s="40"/>
      <c r="DF156" s="40">
        <v>5.5460000485220835</v>
      </c>
      <c r="DG156" s="40">
        <v>4.8683372183435543</v>
      </c>
      <c r="DH156" s="40"/>
      <c r="DI156" s="40">
        <v>2.0363263969572598</v>
      </c>
      <c r="DJ156" s="40"/>
      <c r="DK156" s="40">
        <v>5.9564162410507047</v>
      </c>
      <c r="DL156" s="40">
        <v>5.9625276236325924</v>
      </c>
      <c r="DM156" s="40"/>
      <c r="DN156" s="40">
        <v>2.4982766626576391</v>
      </c>
      <c r="DO156" s="40">
        <v>1.4467806165677191</v>
      </c>
      <c r="DP156" s="40"/>
      <c r="DQ156" s="40">
        <v>17.477826179468106</v>
      </c>
      <c r="DR156" s="40"/>
    </row>
    <row r="157" spans="1:122" s="43" customFormat="1" ht="10.5" customHeight="1">
      <c r="A157" s="14" t="s">
        <v>49</v>
      </c>
      <c r="B157" s="12" t="s">
        <v>52</v>
      </c>
      <c r="C157" s="13" t="s">
        <v>6</v>
      </c>
      <c r="D157" s="121">
        <v>2</v>
      </c>
      <c r="E157" s="139">
        <f t="shared" si="25"/>
        <v>2000</v>
      </c>
      <c r="F157" s="140">
        <v>1050</v>
      </c>
      <c r="G157" s="121">
        <v>43.78</v>
      </c>
      <c r="H157" s="121">
        <v>1.83</v>
      </c>
      <c r="I157" s="121">
        <v>16.28</v>
      </c>
      <c r="J157" s="121">
        <v>10.199999999999999</v>
      </c>
      <c r="K157" s="121">
        <v>0.17</v>
      </c>
      <c r="L157" s="121">
        <v>5.05</v>
      </c>
      <c r="M157" s="121">
        <v>6.98</v>
      </c>
      <c r="N157" s="121">
        <v>3.01</v>
      </c>
      <c r="O157" s="121">
        <v>1.26</v>
      </c>
      <c r="P157" s="121"/>
      <c r="Q157" s="122">
        <f t="shared" si="20"/>
        <v>88.560000000000016</v>
      </c>
      <c r="R157" s="26"/>
      <c r="S157" s="26">
        <f t="shared" si="21"/>
        <v>49.435411020776868</v>
      </c>
      <c r="T157" s="26">
        <f t="shared" si="21"/>
        <v>2.0663956639566394</v>
      </c>
      <c r="U157" s="26">
        <f t="shared" si="21"/>
        <v>18.383017163504967</v>
      </c>
      <c r="V157" s="26">
        <f t="shared" si="21"/>
        <v>11.517615176151759</v>
      </c>
      <c r="W157" s="26">
        <f t="shared" si="21"/>
        <v>0.19196025293586266</v>
      </c>
      <c r="X157" s="26">
        <f t="shared" si="19"/>
        <v>5.7023486901535669</v>
      </c>
      <c r="Y157" s="26">
        <f t="shared" si="19"/>
        <v>7.8816621499548321</v>
      </c>
      <c r="Z157" s="26">
        <f t="shared" si="19"/>
        <v>3.3988256549232148</v>
      </c>
      <c r="AA157" s="26">
        <f t="shared" si="19"/>
        <v>1.4227642276422763</v>
      </c>
      <c r="AB157" s="26">
        <f t="shared" si="19"/>
        <v>0</v>
      </c>
      <c r="AC157" s="26">
        <f t="shared" si="22"/>
        <v>100</v>
      </c>
      <c r="AD157" s="42">
        <v>0.536546298210965</v>
      </c>
      <c r="AE157" s="42">
        <v>1.1331002406686266</v>
      </c>
      <c r="AF157" s="42">
        <v>0.46880122224661458</v>
      </c>
      <c r="AH157" s="12" t="s">
        <v>52</v>
      </c>
      <c r="AI157" s="122">
        <v>42.67</v>
      </c>
      <c r="AJ157" s="122">
        <v>1.53</v>
      </c>
      <c r="AK157" s="122">
        <v>13.53</v>
      </c>
      <c r="AL157" s="122">
        <v>0.09</v>
      </c>
      <c r="AM157" s="122">
        <v>9.6999999999999993</v>
      </c>
      <c r="AN157" s="122">
        <v>15.6</v>
      </c>
      <c r="AO157" s="122">
        <v>10.53</v>
      </c>
      <c r="AP157" s="122">
        <v>0.12</v>
      </c>
      <c r="AQ157" s="122">
        <v>2.77</v>
      </c>
      <c r="AR157" s="122">
        <v>1.4</v>
      </c>
      <c r="AS157" s="122">
        <v>0</v>
      </c>
      <c r="AT157" s="122">
        <v>0</v>
      </c>
      <c r="AU157" s="122">
        <v>0</v>
      </c>
      <c r="AV157" s="122">
        <f t="shared" si="23"/>
        <v>97.940000000000012</v>
      </c>
      <c r="AW157" s="26"/>
      <c r="AX157" s="42">
        <v>6.1341149295346966</v>
      </c>
      <c r="AY157" s="42">
        <v>1.8658850704653034</v>
      </c>
      <c r="AZ157" s="42">
        <v>0</v>
      </c>
      <c r="BA157" s="42">
        <v>8</v>
      </c>
      <c r="BB157" s="42">
        <v>0.4263124795163038</v>
      </c>
      <c r="BC157" s="42">
        <v>0.16545006276124999</v>
      </c>
      <c r="BD157" s="42">
        <v>1.0228611412315083E-2</v>
      </c>
      <c r="BE157" s="42">
        <v>0.57569872085059615</v>
      </c>
      <c r="BF157" s="42">
        <v>3.3424967222775162</v>
      </c>
      <c r="BG157" s="42">
        <v>0.47981340318201937</v>
      </c>
      <c r="BH157" s="42">
        <v>0</v>
      </c>
      <c r="BI157" s="42">
        <v>5</v>
      </c>
      <c r="BJ157" s="42">
        <v>0</v>
      </c>
      <c r="BK157" s="42">
        <v>0.11066522153549596</v>
      </c>
      <c r="BL157" s="42">
        <v>1.4609967564681605E-2</v>
      </c>
      <c r="BM157" s="42">
        <v>1.6217337542908257</v>
      </c>
      <c r="BN157" s="42">
        <v>0.25299105660899679</v>
      </c>
      <c r="BO157" s="42">
        <v>2</v>
      </c>
      <c r="BP157" s="42">
        <v>0.51902154559946123</v>
      </c>
      <c r="BQ157" s="42">
        <v>0.25671464417312573</v>
      </c>
      <c r="BR157" s="42">
        <v>0.77573618977258696</v>
      </c>
      <c r="BS157" s="24" t="s">
        <v>622</v>
      </c>
      <c r="BT157" s="24" t="s">
        <v>624</v>
      </c>
      <c r="BU157" s="40">
        <v>0.84986465140986267</v>
      </c>
      <c r="BV157" s="42">
        <v>0.34882425395395089</v>
      </c>
      <c r="BW157" s="40">
        <v>0.30784942182001002</v>
      </c>
      <c r="BX157" s="40" t="str">
        <f t="shared" si="24"/>
        <v>Equilibrium</v>
      </c>
      <c r="BY157" s="40"/>
      <c r="BZ157" s="44">
        <v>982.78748571447704</v>
      </c>
      <c r="CA157" s="44">
        <v>502.75626972384981</v>
      </c>
      <c r="CB157" s="5">
        <v>1923.1547575797599</v>
      </c>
      <c r="CC157" s="44">
        <v>563.31240039588499</v>
      </c>
      <c r="CD157" s="44">
        <v>554.20155185390706</v>
      </c>
      <c r="CE157" s="44">
        <v>1588.7182655079407</v>
      </c>
      <c r="CF157" s="44">
        <v>1797.6564435273908</v>
      </c>
      <c r="CG157" s="44">
        <v>1025.4058651120558</v>
      </c>
      <c r="CH157" s="40">
        <v>6.5256482120193721E-2</v>
      </c>
      <c r="CI157" s="44">
        <v>1797.6564435273908</v>
      </c>
      <c r="CJ157" s="24">
        <v>1826.5276326671878</v>
      </c>
      <c r="CK157" s="44">
        <v>1860.4056005535754</v>
      </c>
      <c r="CL157" s="44">
        <v>1048.9047319031567</v>
      </c>
      <c r="CM157" s="45">
        <v>6.7035721616251767</v>
      </c>
      <c r="CN157" s="45">
        <v>66.584776378336372</v>
      </c>
      <c r="CO157" s="45">
        <v>0.16525365470893996</v>
      </c>
      <c r="CP157" s="45">
        <v>18.689808410994463</v>
      </c>
      <c r="CQ157" s="45">
        <v>1.4833370462773749</v>
      </c>
      <c r="CR157" s="45">
        <v>21404.385775933475</v>
      </c>
      <c r="CS157" s="45">
        <v>-0.93846408715521701</v>
      </c>
      <c r="CT157" s="45">
        <v>5.4734817336166088</v>
      </c>
      <c r="CU157" s="45">
        <v>9.6562081163442031</v>
      </c>
      <c r="CV157" s="45">
        <v>21505.500177186597</v>
      </c>
      <c r="CW157" s="24"/>
      <c r="CX157" s="40">
        <v>51.462187877685651</v>
      </c>
      <c r="CY157" s="40">
        <v>52.61781147759001</v>
      </c>
      <c r="CZ157" s="40">
        <v>58.340873490402345</v>
      </c>
      <c r="DA157" s="40">
        <v>57.320451007517242</v>
      </c>
      <c r="DB157" s="40"/>
      <c r="DC157" s="40">
        <v>0.97270335524791041</v>
      </c>
      <c r="DD157" s="40">
        <v>1.1273472481925131</v>
      </c>
      <c r="DE157" s="40"/>
      <c r="DF157" s="40">
        <v>8.4443232145169453</v>
      </c>
      <c r="DG157" s="40">
        <v>6.5887412937234675</v>
      </c>
      <c r="DH157" s="40"/>
      <c r="DI157" s="40">
        <v>3.2470821396733016</v>
      </c>
      <c r="DJ157" s="40"/>
      <c r="DK157" s="40">
        <v>6.6932861201499794</v>
      </c>
      <c r="DL157" s="40">
        <v>7.7374338428200797</v>
      </c>
      <c r="DM157" s="40"/>
      <c r="DN157" s="40">
        <v>1.8972662270331613</v>
      </c>
      <c r="DO157" s="40">
        <v>0.91482493749534743</v>
      </c>
      <c r="DP157" s="40"/>
      <c r="DQ157" s="40">
        <v>18.209048040031078</v>
      </c>
      <c r="DR157" s="40"/>
    </row>
    <row r="158" spans="1:122" s="43" customFormat="1" ht="10.5" customHeight="1">
      <c r="A158" s="14" t="s">
        <v>49</v>
      </c>
      <c r="B158" s="12">
        <v>1664</v>
      </c>
      <c r="C158" s="13" t="s">
        <v>50</v>
      </c>
      <c r="D158" s="121">
        <v>2</v>
      </c>
      <c r="E158" s="139">
        <f t="shared" si="25"/>
        <v>2000</v>
      </c>
      <c r="F158" s="140">
        <v>1050</v>
      </c>
      <c r="G158" s="121">
        <v>46.85</v>
      </c>
      <c r="H158" s="121">
        <v>1.5</v>
      </c>
      <c r="I158" s="121">
        <v>14.81</v>
      </c>
      <c r="J158" s="121">
        <v>8.69</v>
      </c>
      <c r="K158" s="121">
        <v>0.18</v>
      </c>
      <c r="L158" s="121">
        <v>4.33</v>
      </c>
      <c r="M158" s="121">
        <v>6.61</v>
      </c>
      <c r="N158" s="121">
        <v>3.34</v>
      </c>
      <c r="O158" s="121">
        <v>1.63</v>
      </c>
      <c r="P158" s="121"/>
      <c r="Q158" s="122">
        <f t="shared" si="20"/>
        <v>87.940000000000012</v>
      </c>
      <c r="R158" s="26"/>
      <c r="S158" s="26">
        <f t="shared" si="21"/>
        <v>53.274960200136455</v>
      </c>
      <c r="T158" s="26">
        <f t="shared" si="21"/>
        <v>1.7057084375710709</v>
      </c>
      <c r="U158" s="26">
        <f t="shared" si="21"/>
        <v>16.841027973618374</v>
      </c>
      <c r="V158" s="26">
        <f t="shared" si="21"/>
        <v>9.8817375483284042</v>
      </c>
      <c r="W158" s="26">
        <f t="shared" si="21"/>
        <v>0.20468501250852852</v>
      </c>
      <c r="X158" s="26">
        <f t="shared" si="19"/>
        <v>4.9238116897884918</v>
      </c>
      <c r="Y158" s="26">
        <f t="shared" si="19"/>
        <v>7.5164885148965199</v>
      </c>
      <c r="Z158" s="26">
        <f t="shared" si="19"/>
        <v>3.7980441209915847</v>
      </c>
      <c r="AA158" s="26">
        <f t="shared" si="19"/>
        <v>1.8535365021605636</v>
      </c>
      <c r="AB158" s="26">
        <f t="shared" si="19"/>
        <v>0</v>
      </c>
      <c r="AC158" s="26">
        <f t="shared" si="22"/>
        <v>100.00000000000001</v>
      </c>
      <c r="AD158" s="42">
        <v>0.58354679855663427</v>
      </c>
      <c r="AE158" s="42">
        <v>1.1258782210664842</v>
      </c>
      <c r="AF158" s="42">
        <v>0.47039383069568891</v>
      </c>
      <c r="AH158" s="12">
        <v>1664</v>
      </c>
      <c r="AI158" s="122">
        <v>42.36</v>
      </c>
      <c r="AJ158" s="122">
        <v>1.1599999999999999</v>
      </c>
      <c r="AK158" s="122">
        <v>13.35</v>
      </c>
      <c r="AL158" s="122">
        <v>0.05</v>
      </c>
      <c r="AM158" s="122">
        <v>10.37</v>
      </c>
      <c r="AN158" s="122">
        <v>15.33</v>
      </c>
      <c r="AO158" s="122">
        <v>11.11</v>
      </c>
      <c r="AP158" s="122">
        <v>0.13</v>
      </c>
      <c r="AQ158" s="122">
        <v>2.67</v>
      </c>
      <c r="AR158" s="122">
        <v>1.42</v>
      </c>
      <c r="AS158" s="122">
        <v>0</v>
      </c>
      <c r="AT158" s="122">
        <v>0</v>
      </c>
      <c r="AU158" s="122">
        <v>0</v>
      </c>
      <c r="AV158" s="122">
        <f t="shared" si="23"/>
        <v>97.949999999999989</v>
      </c>
      <c r="AW158" s="26"/>
      <c r="AX158" s="42">
        <v>6.1106396916426942</v>
      </c>
      <c r="AY158" s="42">
        <v>1.8893603083573058</v>
      </c>
      <c r="AZ158" s="42">
        <v>0</v>
      </c>
      <c r="BA158" s="42">
        <v>8</v>
      </c>
      <c r="BB158" s="42">
        <v>0.38017515060512697</v>
      </c>
      <c r="BC158" s="42">
        <v>0.12587368718197878</v>
      </c>
      <c r="BD158" s="42">
        <v>5.7022418643834583E-3</v>
      </c>
      <c r="BE158" s="42">
        <v>0.66036081777446043</v>
      </c>
      <c r="BF158" s="42">
        <v>3.2960212723974074</v>
      </c>
      <c r="BG158" s="42">
        <v>0.53186683017664294</v>
      </c>
      <c r="BH158" s="42">
        <v>0</v>
      </c>
      <c r="BI158" s="42">
        <v>5</v>
      </c>
      <c r="BJ158" s="42">
        <v>0</v>
      </c>
      <c r="BK158" s="42">
        <v>5.8817785489103436E-2</v>
      </c>
      <c r="BL158" s="42">
        <v>1.588227887310311E-2</v>
      </c>
      <c r="BM158" s="42">
        <v>1.7169857992422435</v>
      </c>
      <c r="BN158" s="42">
        <v>0.20831413639555008</v>
      </c>
      <c r="BO158" s="42">
        <v>2</v>
      </c>
      <c r="BP158" s="42">
        <v>0.53840510347072845</v>
      </c>
      <c r="BQ158" s="42">
        <v>0.26128375667418613</v>
      </c>
      <c r="BR158" s="42">
        <v>0.79968886014491458</v>
      </c>
      <c r="BS158" s="24" t="s">
        <v>622</v>
      </c>
      <c r="BT158" s="24" t="s">
        <v>624</v>
      </c>
      <c r="BU158" s="40">
        <v>0.84802435978501578</v>
      </c>
      <c r="BV158" s="42">
        <v>0.37948633304845664</v>
      </c>
      <c r="BW158" s="40">
        <v>0.33705806360566204</v>
      </c>
      <c r="BX158" s="40" t="str">
        <f t="shared" si="24"/>
        <v>Equilibrium</v>
      </c>
      <c r="BY158" s="40"/>
      <c r="BZ158" s="44">
        <v>987.02805470953945</v>
      </c>
      <c r="CA158" s="44">
        <v>492.91416264276984</v>
      </c>
      <c r="CB158" s="5">
        <v>1523.7018120592581</v>
      </c>
      <c r="CC158" s="44">
        <v>501.96524591111114</v>
      </c>
      <c r="CD158" s="44">
        <v>521.7458139046023</v>
      </c>
      <c r="CE158" s="44">
        <v>1447.2894372202445</v>
      </c>
      <c r="CF158" s="44">
        <v>1780.5816420502797</v>
      </c>
      <c r="CG158" s="44">
        <v>945.32419130913331</v>
      </c>
      <c r="CH158" s="40">
        <v>-0.16858930530761307</v>
      </c>
      <c r="CI158" s="44">
        <v>1780.5816420502797</v>
      </c>
      <c r="CJ158" s="24">
        <v>1415.9276657561757</v>
      </c>
      <c r="CK158" s="44">
        <v>1652.141727054769</v>
      </c>
      <c r="CL158" s="44">
        <v>1014.2233768227877</v>
      </c>
      <c r="CM158" s="45">
        <v>6.7712907901151693</v>
      </c>
      <c r="CN158" s="45">
        <v>68.191325803715259</v>
      </c>
      <c r="CO158" s="45">
        <v>0.11945354970333608</v>
      </c>
      <c r="CP158" s="45">
        <v>18.532835666226749</v>
      </c>
      <c r="CQ158" s="45">
        <v>1.3206635830275224</v>
      </c>
      <c r="CR158" s="45">
        <v>1992.1077866158969</v>
      </c>
      <c r="CS158" s="45">
        <v>-1.6854229434771515</v>
      </c>
      <c r="CT158" s="45">
        <v>6.0380803461530022</v>
      </c>
      <c r="CU158" s="45">
        <v>11.320334253350463</v>
      </c>
      <c r="CV158" s="45">
        <v>2095.9450568745965</v>
      </c>
      <c r="CW158" s="24"/>
      <c r="CX158" s="40">
        <v>52.957359068966142</v>
      </c>
      <c r="CY158" s="40">
        <v>54.603327296727102</v>
      </c>
      <c r="CZ158" s="40">
        <v>58.043713920831905</v>
      </c>
      <c r="DA158" s="40">
        <v>57.010712454756145</v>
      </c>
      <c r="DB158" s="40"/>
      <c r="DC158" s="40">
        <v>0.73323667229644196</v>
      </c>
      <c r="DD158" s="40">
        <v>0.84014660147459519</v>
      </c>
      <c r="DE158" s="40"/>
      <c r="DF158" s="40">
        <v>7.3492805360829978</v>
      </c>
      <c r="DG158" s="40">
        <v>5.994403311987516</v>
      </c>
      <c r="DH158" s="40"/>
      <c r="DI158" s="40">
        <v>3.1034792225556047</v>
      </c>
      <c r="DJ158" s="40"/>
      <c r="DK158" s="40">
        <v>6.5952109354631192</v>
      </c>
      <c r="DL158" s="40">
        <v>7.2518312727833711</v>
      </c>
      <c r="DM158" s="40"/>
      <c r="DN158" s="40">
        <v>2.0224428105705274</v>
      </c>
      <c r="DO158" s="40">
        <v>1.0634958523878497</v>
      </c>
      <c r="DP158" s="40"/>
      <c r="DQ158" s="40">
        <v>18.129247235905375</v>
      </c>
      <c r="DR158" s="40"/>
    </row>
    <row r="159" spans="1:122" s="43" customFormat="1" ht="10.5" customHeight="1">
      <c r="A159" s="14" t="s">
        <v>49</v>
      </c>
      <c r="B159" s="12">
        <v>1633</v>
      </c>
      <c r="C159" s="13" t="s">
        <v>3</v>
      </c>
      <c r="D159" s="121">
        <v>2</v>
      </c>
      <c r="E159" s="139">
        <f t="shared" si="25"/>
        <v>2000</v>
      </c>
      <c r="F159" s="140">
        <v>1050</v>
      </c>
      <c r="G159" s="121">
        <v>46.63</v>
      </c>
      <c r="H159" s="121">
        <v>1.9</v>
      </c>
      <c r="I159" s="121">
        <v>15.06</v>
      </c>
      <c r="J159" s="121">
        <v>9.39</v>
      </c>
      <c r="K159" s="121">
        <v>0.15</v>
      </c>
      <c r="L159" s="121">
        <v>3.54</v>
      </c>
      <c r="M159" s="121">
        <v>5.47</v>
      </c>
      <c r="N159" s="121">
        <v>4.28</v>
      </c>
      <c r="O159" s="121">
        <v>1.93</v>
      </c>
      <c r="P159" s="121"/>
      <c r="Q159" s="122">
        <f t="shared" si="20"/>
        <v>88.350000000000023</v>
      </c>
      <c r="R159" s="26"/>
      <c r="S159" s="26">
        <f t="shared" si="21"/>
        <v>52.778720996038473</v>
      </c>
      <c r="T159" s="26">
        <f t="shared" si="21"/>
        <v>2.1505376344086016</v>
      </c>
      <c r="U159" s="26">
        <f t="shared" si="21"/>
        <v>17.045840407470283</v>
      </c>
      <c r="V159" s="26">
        <f t="shared" si="21"/>
        <v>10.62818336162988</v>
      </c>
      <c r="W159" s="26">
        <f t="shared" si="21"/>
        <v>0.16977928692699487</v>
      </c>
      <c r="X159" s="26">
        <f t="shared" si="19"/>
        <v>4.0067911714770785</v>
      </c>
      <c r="Y159" s="26">
        <f t="shared" si="19"/>
        <v>6.1912846632710785</v>
      </c>
      <c r="Z159" s="26">
        <f t="shared" si="19"/>
        <v>4.8443689869835866</v>
      </c>
      <c r="AA159" s="26">
        <f t="shared" si="19"/>
        <v>2.1844934917940004</v>
      </c>
      <c r="AB159" s="26">
        <f t="shared" si="19"/>
        <v>0</v>
      </c>
      <c r="AC159" s="26">
        <f t="shared" si="22"/>
        <v>99.999999999999972</v>
      </c>
      <c r="AD159" s="42">
        <v>0.59977101138008482</v>
      </c>
      <c r="AE159" s="42">
        <v>1.4880648848561524</v>
      </c>
      <c r="AF159" s="42">
        <v>0.40191877876119575</v>
      </c>
      <c r="AH159" s="12">
        <v>1633</v>
      </c>
      <c r="AI159" s="122">
        <v>41.64</v>
      </c>
      <c r="AJ159" s="122">
        <v>2.33</v>
      </c>
      <c r="AK159" s="122">
        <v>14.22</v>
      </c>
      <c r="AL159" s="122">
        <v>0.06</v>
      </c>
      <c r="AM159" s="122">
        <v>12.09</v>
      </c>
      <c r="AN159" s="122">
        <v>13.25</v>
      </c>
      <c r="AO159" s="122">
        <v>9.9499999999999993</v>
      </c>
      <c r="AP159" s="122">
        <v>0.13</v>
      </c>
      <c r="AQ159" s="122">
        <v>2.99</v>
      </c>
      <c r="AR159" s="122">
        <v>1.28</v>
      </c>
      <c r="AS159" s="122">
        <v>0</v>
      </c>
      <c r="AT159" s="122">
        <v>0</v>
      </c>
      <c r="AU159" s="122">
        <v>0</v>
      </c>
      <c r="AV159" s="122">
        <f t="shared" si="23"/>
        <v>97.94</v>
      </c>
      <c r="AW159" s="26"/>
      <c r="AX159" s="42">
        <v>6.0300316798901097</v>
      </c>
      <c r="AY159" s="42">
        <v>1.9699683201098903</v>
      </c>
      <c r="AZ159" s="42">
        <v>0</v>
      </c>
      <c r="BA159" s="42">
        <v>8</v>
      </c>
      <c r="BB159" s="42">
        <v>0.45682868822173184</v>
      </c>
      <c r="BC159" s="42">
        <v>0.25381134676274764</v>
      </c>
      <c r="BD159" s="42">
        <v>6.8691820754891502E-3</v>
      </c>
      <c r="BE159" s="42">
        <v>0.72044876148000725</v>
      </c>
      <c r="BF159" s="42">
        <v>2.8598409272740728</v>
      </c>
      <c r="BG159" s="42">
        <v>0.70220109418595111</v>
      </c>
      <c r="BH159" s="42">
        <v>0</v>
      </c>
      <c r="BI159" s="42">
        <v>5</v>
      </c>
      <c r="BJ159" s="42">
        <v>0</v>
      </c>
      <c r="BK159" s="42">
        <v>4.1544654399461534E-2</v>
      </c>
      <c r="BL159" s="42">
        <v>1.5943767958247285E-2</v>
      </c>
      <c r="BM159" s="42">
        <v>1.5436678981445076</v>
      </c>
      <c r="BN159" s="42">
        <v>0.39884367949778365</v>
      </c>
      <c r="BO159" s="42">
        <v>2</v>
      </c>
      <c r="BP159" s="42">
        <v>0.44060744672353092</v>
      </c>
      <c r="BQ159" s="42">
        <v>0.23643522758141827</v>
      </c>
      <c r="BR159" s="42">
        <v>0.67704267430494913</v>
      </c>
      <c r="BS159" s="24" t="s">
        <v>622</v>
      </c>
      <c r="BT159" s="24" t="s">
        <v>624</v>
      </c>
      <c r="BU159" s="40">
        <v>0.79360958525910208</v>
      </c>
      <c r="BV159" s="42">
        <v>0.51188212093157726</v>
      </c>
      <c r="BW159" s="40">
        <v>0.34399180179637101</v>
      </c>
      <c r="BX159" s="40" t="str">
        <f t="shared" si="24"/>
        <v>Equilibrium</v>
      </c>
      <c r="BY159" s="40"/>
      <c r="BZ159" s="44">
        <v>985.14387269691974</v>
      </c>
      <c r="CA159" s="44">
        <v>620.03495611719313</v>
      </c>
      <c r="CB159" s="5">
        <v>2183.9990048628883</v>
      </c>
      <c r="CC159" s="44">
        <v>641.44672120666655</v>
      </c>
      <c r="CD159" s="44">
        <v>579.39740815868959</v>
      </c>
      <c r="CE159" s="44">
        <v>1698.6819044508925</v>
      </c>
      <c r="CF159" s="44">
        <v>1932.1239736531156</v>
      </c>
      <c r="CG159" s="44">
        <v>1057.2351832442259</v>
      </c>
      <c r="CH159" s="40">
        <v>0.11532744779139011</v>
      </c>
      <c r="CI159" s="44">
        <v>1932.1239736531156</v>
      </c>
      <c r="CJ159" s="24">
        <v>2090.1182348403313</v>
      </c>
      <c r="CK159" s="44">
        <v>2058.061489258002</v>
      </c>
      <c r="CL159" s="44">
        <v>1063.0922694315507</v>
      </c>
      <c r="CM159" s="45">
        <v>4.8320961692501072</v>
      </c>
      <c r="CN159" s="45">
        <v>63.029421313553627</v>
      </c>
      <c r="CO159" s="45">
        <v>0.2508395347741354</v>
      </c>
      <c r="CP159" s="45">
        <v>19.136000757474282</v>
      </c>
      <c r="CQ159" s="45">
        <v>2.3569000363070058</v>
      </c>
      <c r="CR159" s="45">
        <v>161254.86665483055</v>
      </c>
      <c r="CS159" s="45">
        <v>0.9171003597896874</v>
      </c>
      <c r="CT159" s="45">
        <v>3.7059824873359553</v>
      </c>
      <c r="CU159" s="45">
        <v>8.8165607587053323</v>
      </c>
      <c r="CV159" s="45">
        <v>161353.0794600785</v>
      </c>
      <c r="CW159" s="24"/>
      <c r="CX159" s="40">
        <v>52.406810585622644</v>
      </c>
      <c r="CY159" s="40">
        <v>54.073621959820144</v>
      </c>
      <c r="CZ159" s="40">
        <v>59.001431978346574</v>
      </c>
      <c r="DA159" s="40">
        <v>57.907527406356309</v>
      </c>
      <c r="DB159" s="40"/>
      <c r="DC159" s="40">
        <v>1.0157192253077989</v>
      </c>
      <c r="DD159" s="40">
        <v>1.1625731279188658</v>
      </c>
      <c r="DE159" s="40"/>
      <c r="DF159" s="40">
        <v>9.1981368554285705</v>
      </c>
      <c r="DG159" s="40">
        <v>7.625883451474075</v>
      </c>
      <c r="DH159" s="40"/>
      <c r="DI159" s="40">
        <v>2.3998775516399453</v>
      </c>
      <c r="DJ159" s="40"/>
      <c r="DK159" s="40">
        <v>6.0802680527015927</v>
      </c>
      <c r="DL159" s="40">
        <v>6.5639430791397073</v>
      </c>
      <c r="DM159" s="40"/>
      <c r="DN159" s="40">
        <v>2.2626905035063234</v>
      </c>
      <c r="DO159" s="40">
        <v>1.3208208371349288</v>
      </c>
      <c r="DP159" s="40"/>
      <c r="DQ159" s="40">
        <v>18.559874120292044</v>
      </c>
      <c r="DR159" s="40"/>
    </row>
    <row r="160" spans="1:122" s="43" customFormat="1" ht="10.5" customHeight="1">
      <c r="A160" s="14" t="s">
        <v>49</v>
      </c>
      <c r="B160" s="12">
        <v>1659</v>
      </c>
      <c r="C160" s="13" t="s">
        <v>53</v>
      </c>
      <c r="D160" s="121">
        <v>2</v>
      </c>
      <c r="E160" s="139">
        <f t="shared" si="25"/>
        <v>2000</v>
      </c>
      <c r="F160" s="140">
        <v>1100</v>
      </c>
      <c r="G160" s="121">
        <v>43.72</v>
      </c>
      <c r="H160" s="121">
        <v>1.75</v>
      </c>
      <c r="I160" s="121">
        <v>16.16</v>
      </c>
      <c r="J160" s="121">
        <v>9.2100000000000009</v>
      </c>
      <c r="K160" s="121">
        <v>0.15</v>
      </c>
      <c r="L160" s="121">
        <v>6.1</v>
      </c>
      <c r="M160" s="121">
        <v>7.19</v>
      </c>
      <c r="N160" s="121">
        <v>3.11</v>
      </c>
      <c r="O160" s="121">
        <v>1.34</v>
      </c>
      <c r="P160" s="121"/>
      <c r="Q160" s="122">
        <f t="shared" si="20"/>
        <v>88.73</v>
      </c>
      <c r="R160" s="26"/>
      <c r="S160" s="26">
        <f t="shared" si="21"/>
        <v>49.273075622675528</v>
      </c>
      <c r="T160" s="26">
        <f t="shared" si="21"/>
        <v>1.9722754423532063</v>
      </c>
      <c r="U160" s="26">
        <f t="shared" si="21"/>
        <v>18.21255494195875</v>
      </c>
      <c r="V160" s="26">
        <f t="shared" si="21"/>
        <v>10.379803899470303</v>
      </c>
      <c r="W160" s="26">
        <f t="shared" si="21"/>
        <v>0.16905218077313194</v>
      </c>
      <c r="X160" s="26">
        <f t="shared" si="19"/>
        <v>6.8747886847740327</v>
      </c>
      <c r="Y160" s="26">
        <f t="shared" si="19"/>
        <v>8.1032345317254588</v>
      </c>
      <c r="Z160" s="26">
        <f t="shared" si="19"/>
        <v>3.5050152146962694</v>
      </c>
      <c r="AA160" s="26">
        <f t="shared" si="19"/>
        <v>1.5101994815733124</v>
      </c>
      <c r="AB160" s="26">
        <f t="shared" si="19"/>
        <v>0</v>
      </c>
      <c r="AC160" s="26">
        <f t="shared" si="22"/>
        <v>100</v>
      </c>
      <c r="AD160" s="42">
        <v>0.53354225066337335</v>
      </c>
      <c r="AE160" s="42">
        <v>0.84701155164927955</v>
      </c>
      <c r="AF160" s="42">
        <v>0.54141513035316713</v>
      </c>
      <c r="AH160" s="12">
        <v>1659</v>
      </c>
      <c r="AI160" s="122">
        <v>43.09</v>
      </c>
      <c r="AJ160" s="122">
        <v>1.67</v>
      </c>
      <c r="AK160" s="122">
        <v>13.45</v>
      </c>
      <c r="AL160" s="122">
        <v>0.04</v>
      </c>
      <c r="AM160" s="122">
        <v>8.3800000000000008</v>
      </c>
      <c r="AN160" s="122">
        <v>15.86</v>
      </c>
      <c r="AO160" s="122">
        <v>11.02</v>
      </c>
      <c r="AP160" s="122">
        <v>0.11</v>
      </c>
      <c r="AQ160" s="122">
        <v>2.59</v>
      </c>
      <c r="AR160" s="122">
        <v>1.73</v>
      </c>
      <c r="AS160" s="122">
        <v>0</v>
      </c>
      <c r="AT160" s="122">
        <v>0</v>
      </c>
      <c r="AU160" s="122">
        <v>0</v>
      </c>
      <c r="AV160" s="122">
        <f t="shared" si="23"/>
        <v>97.940000000000012</v>
      </c>
      <c r="AW160" s="26"/>
      <c r="AX160" s="42">
        <v>6.1784068006299835</v>
      </c>
      <c r="AY160" s="42">
        <v>1.8215931993700165</v>
      </c>
      <c r="AZ160" s="42">
        <v>0</v>
      </c>
      <c r="BA160" s="42">
        <v>8</v>
      </c>
      <c r="BB160" s="42">
        <v>0.4511338019686022</v>
      </c>
      <c r="BC160" s="42">
        <v>0.18012032274995271</v>
      </c>
      <c r="BD160" s="42">
        <v>4.5342441542722744E-3</v>
      </c>
      <c r="BE160" s="42">
        <v>0.49694525532061107</v>
      </c>
      <c r="BF160" s="42">
        <v>3.3893804069909419</v>
      </c>
      <c r="BG160" s="42">
        <v>0.47788596881562029</v>
      </c>
      <c r="BH160" s="42">
        <v>0</v>
      </c>
      <c r="BI160" s="42">
        <v>5</v>
      </c>
      <c r="BJ160" s="42">
        <v>0</v>
      </c>
      <c r="BK160" s="42">
        <v>3.0033555980299109E-2</v>
      </c>
      <c r="BL160" s="42">
        <v>1.3357692167828927E-2</v>
      </c>
      <c r="BM160" s="42">
        <v>1.6927916936667329</v>
      </c>
      <c r="BN160" s="42">
        <v>0.26381705818513912</v>
      </c>
      <c r="BO160" s="42">
        <v>2</v>
      </c>
      <c r="BP160" s="42">
        <v>0.45615414243535868</v>
      </c>
      <c r="BQ160" s="42">
        <v>0.3164021681764056</v>
      </c>
      <c r="BR160" s="42">
        <v>0.77255631061176433</v>
      </c>
      <c r="BS160" s="24" t="s">
        <v>622</v>
      </c>
      <c r="BT160" s="24" t="s">
        <v>624</v>
      </c>
      <c r="BU160" s="40">
        <v>0.86967399643705512</v>
      </c>
      <c r="BV160" s="42">
        <v>0.29641513416942122</v>
      </c>
      <c r="BW160" s="40">
        <v>0.34995406330911205</v>
      </c>
      <c r="BX160" s="40" t="str">
        <f t="shared" si="24"/>
        <v>Equilibrium</v>
      </c>
      <c r="BY160" s="40"/>
      <c r="BZ160" s="44">
        <v>988.04497396078273</v>
      </c>
      <c r="CA160" s="44">
        <v>499.04278639763947</v>
      </c>
      <c r="CB160" s="5">
        <v>1606.166462853758</v>
      </c>
      <c r="CC160" s="44">
        <v>548.22619813389201</v>
      </c>
      <c r="CD160" s="44">
        <v>546.09554729458205</v>
      </c>
      <c r="CE160" s="44">
        <v>1558.1952069327983</v>
      </c>
      <c r="CF160" s="44">
        <v>2038.3675749995227</v>
      </c>
      <c r="CG160" s="44">
        <v>1009.9690087989063</v>
      </c>
      <c r="CH160" s="40">
        <v>-0.26908861699045244</v>
      </c>
      <c r="CI160" s="44">
        <v>2038.3675749995227</v>
      </c>
      <c r="CJ160" s="24">
        <v>1494.3075775296868</v>
      </c>
      <c r="CK160" s="44">
        <v>1822.2670189266405</v>
      </c>
      <c r="CL160" s="44">
        <v>1022.4911256893388</v>
      </c>
      <c r="CM160" s="45">
        <v>7.3837631132997199</v>
      </c>
      <c r="CN160" s="45">
        <v>67.486187078030639</v>
      </c>
      <c r="CO160" s="45">
        <v>0.1530298233723911</v>
      </c>
      <c r="CP160" s="45">
        <v>18.394800033302054</v>
      </c>
      <c r="CQ160" s="45">
        <v>1.1018362338339485</v>
      </c>
      <c r="CR160" s="45">
        <v>14144.678228161205</v>
      </c>
      <c r="CS160" s="45">
        <v>-1.5350937795981379</v>
      </c>
      <c r="CT160" s="45">
        <v>8.744846308598607</v>
      </c>
      <c r="CU160" s="45">
        <v>10.348692577395362</v>
      </c>
      <c r="CV160" s="45">
        <v>14249.37252643614</v>
      </c>
      <c r="CW160" s="24"/>
      <c r="CX160" s="40">
        <v>51.898753382311305</v>
      </c>
      <c r="CY160" s="40">
        <v>54.120431910794146</v>
      </c>
      <c r="CZ160" s="40">
        <v>59.722035274102424</v>
      </c>
      <c r="DA160" s="40">
        <v>58.19017536466265</v>
      </c>
      <c r="DB160" s="40"/>
      <c r="DC160" s="40">
        <v>0.97709258279236322</v>
      </c>
      <c r="DD160" s="40">
        <v>1.2145012622067328</v>
      </c>
      <c r="DE160" s="40"/>
      <c r="DF160" s="40">
        <v>6.5685732663261778</v>
      </c>
      <c r="DG160" s="40">
        <v>5.5566397235101652</v>
      </c>
      <c r="DH160" s="40"/>
      <c r="DI160" s="40">
        <v>3.1466439016497501</v>
      </c>
      <c r="DJ160" s="40"/>
      <c r="DK160" s="40">
        <v>6.8623811558011507</v>
      </c>
      <c r="DL160" s="40">
        <v>7.8349754898849939</v>
      </c>
      <c r="DM160" s="40"/>
      <c r="DN160" s="40">
        <v>2.3744217152664646</v>
      </c>
      <c r="DO160" s="40">
        <v>1.0753025899464053</v>
      </c>
      <c r="DP160" s="40"/>
      <c r="DQ160" s="40">
        <v>17.708611848443475</v>
      </c>
      <c r="DR160" s="40"/>
    </row>
    <row r="161" spans="1:122" s="43" customFormat="1" ht="10.5" customHeight="1">
      <c r="A161" s="14" t="s">
        <v>49</v>
      </c>
      <c r="B161" s="12">
        <v>1707</v>
      </c>
      <c r="C161" s="13" t="s">
        <v>54</v>
      </c>
      <c r="D161" s="121">
        <v>2.5</v>
      </c>
      <c r="E161" s="139">
        <f t="shared" si="25"/>
        <v>2500</v>
      </c>
      <c r="F161" s="140">
        <v>1050</v>
      </c>
      <c r="G161" s="121">
        <v>44.67</v>
      </c>
      <c r="H161" s="121">
        <v>2.08</v>
      </c>
      <c r="I161" s="121">
        <v>16.61</v>
      </c>
      <c r="J161" s="121">
        <v>8.9600000000000009</v>
      </c>
      <c r="K161" s="121">
        <v>0.14000000000000001</v>
      </c>
      <c r="L161" s="121">
        <v>3.96</v>
      </c>
      <c r="M161" s="121">
        <v>5.9</v>
      </c>
      <c r="N161" s="121">
        <v>4.07</v>
      </c>
      <c r="O161" s="121">
        <v>1.67</v>
      </c>
      <c r="P161" s="121"/>
      <c r="Q161" s="122">
        <f t="shared" si="20"/>
        <v>88.059999999999988</v>
      </c>
      <c r="R161" s="26"/>
      <c r="S161" s="26">
        <f t="shared" si="21"/>
        <v>50.72677719736545</v>
      </c>
      <c r="T161" s="26">
        <f t="shared" si="21"/>
        <v>2.3620258914376566</v>
      </c>
      <c r="U161" s="26">
        <f t="shared" si="21"/>
        <v>18.862139450374745</v>
      </c>
      <c r="V161" s="26">
        <f t="shared" si="21"/>
        <v>10.174880763116059</v>
      </c>
      <c r="W161" s="26">
        <f t="shared" si="21"/>
        <v>0.15898251192368842</v>
      </c>
      <c r="X161" s="26">
        <f t="shared" si="19"/>
        <v>4.4969339086986153</v>
      </c>
      <c r="Y161" s="26">
        <f t="shared" si="19"/>
        <v>6.6999772882125832</v>
      </c>
      <c r="Z161" s="26">
        <f t="shared" si="19"/>
        <v>4.6218487394957997</v>
      </c>
      <c r="AA161" s="26">
        <f t="shared" si="19"/>
        <v>1.8964342493754263</v>
      </c>
      <c r="AB161" s="26">
        <f t="shared" si="19"/>
        <v>0</v>
      </c>
      <c r="AC161" s="26">
        <f t="shared" si="22"/>
        <v>100.00000000000001</v>
      </c>
      <c r="AD161" s="42">
        <v>0.57167298857184556</v>
      </c>
      <c r="AE161" s="42">
        <v>1.2693236207608938</v>
      </c>
      <c r="AF161" s="42">
        <v>0.44065993534439335</v>
      </c>
      <c r="AH161" s="12">
        <v>1707</v>
      </c>
      <c r="AI161" s="122">
        <v>42.33</v>
      </c>
      <c r="AJ161" s="122">
        <v>1.53</v>
      </c>
      <c r="AK161" s="122">
        <v>13.68</v>
      </c>
      <c r="AL161" s="122">
        <v>0.04</v>
      </c>
      <c r="AM161" s="122">
        <v>10.38</v>
      </c>
      <c r="AN161" s="122">
        <v>15.05</v>
      </c>
      <c r="AO161" s="122">
        <v>10.48</v>
      </c>
      <c r="AP161" s="122">
        <v>0.11</v>
      </c>
      <c r="AQ161" s="122">
        <v>2.69</v>
      </c>
      <c r="AR161" s="122">
        <v>1.62</v>
      </c>
      <c r="AS161" s="122">
        <v>0</v>
      </c>
      <c r="AT161" s="122">
        <v>0</v>
      </c>
      <c r="AU161" s="122">
        <v>0</v>
      </c>
      <c r="AV161" s="122">
        <f t="shared" si="23"/>
        <v>97.91</v>
      </c>
      <c r="AW161" s="26"/>
      <c r="AX161" s="42">
        <v>6.1076129412364963</v>
      </c>
      <c r="AY161" s="42">
        <v>1.8923870587635037</v>
      </c>
      <c r="AZ161" s="42">
        <v>0</v>
      </c>
      <c r="BA161" s="42">
        <v>8</v>
      </c>
      <c r="BB161" s="42">
        <v>0.43374473385109003</v>
      </c>
      <c r="BC161" s="42">
        <v>0.1660584227273636</v>
      </c>
      <c r="BD161" s="42">
        <v>4.5627653430018508E-3</v>
      </c>
      <c r="BE161" s="42">
        <v>0.61773478871083398</v>
      </c>
      <c r="BF161" s="42">
        <v>3.2365093346771618</v>
      </c>
      <c r="BG161" s="42">
        <v>0.54138995469054851</v>
      </c>
      <c r="BH161" s="42">
        <v>0</v>
      </c>
      <c r="BI161" s="42">
        <v>5</v>
      </c>
      <c r="BJ161" s="42">
        <v>0</v>
      </c>
      <c r="BK161" s="42">
        <v>9.3393880020805398E-2</v>
      </c>
      <c r="BL161" s="42">
        <v>1.3441714387706803E-2</v>
      </c>
      <c r="BM161" s="42">
        <v>1.6199680151079447</v>
      </c>
      <c r="BN161" s="42">
        <v>0.27319639048354305</v>
      </c>
      <c r="BO161" s="42">
        <v>2</v>
      </c>
      <c r="BP161" s="42">
        <v>0.47927652576989366</v>
      </c>
      <c r="BQ161" s="42">
        <v>0.29814779011750614</v>
      </c>
      <c r="BR161" s="42">
        <v>0.7774243158873998</v>
      </c>
      <c r="BS161" s="24" t="s">
        <v>622</v>
      </c>
      <c r="BT161" s="24" t="s">
        <v>624</v>
      </c>
      <c r="BU161" s="40">
        <v>0.83602796095868392</v>
      </c>
      <c r="BV161" s="42">
        <v>0.3869192985187202</v>
      </c>
      <c r="BW161" s="40">
        <v>0.30482320835310867</v>
      </c>
      <c r="BX161" s="40" t="str">
        <f t="shared" si="24"/>
        <v>Equilibrium</v>
      </c>
      <c r="BY161" s="40"/>
      <c r="BZ161" s="44">
        <v>984.18672763265295</v>
      </c>
      <c r="CA161" s="44">
        <v>530.11975706248893</v>
      </c>
      <c r="CB161" s="5">
        <v>1917.1937093820316</v>
      </c>
      <c r="CC161" s="44">
        <v>571.4210346611153</v>
      </c>
      <c r="CD161" s="44">
        <v>558.26398080596834</v>
      </c>
      <c r="CE161" s="44">
        <v>1608.0000197709244</v>
      </c>
      <c r="CF161" s="44">
        <v>1817.4455726238518</v>
      </c>
      <c r="CG161" s="44">
        <v>1036.5789851098091</v>
      </c>
      <c r="CH161" s="40">
        <v>5.2028199482425548E-2</v>
      </c>
      <c r="CI161" s="44">
        <v>1817.4455726238518</v>
      </c>
      <c r="CJ161" s="24">
        <v>1819.8646001756561</v>
      </c>
      <c r="CK161" s="44">
        <v>1867.3196410029418</v>
      </c>
      <c r="CL161" s="44">
        <v>1033.0031674485019</v>
      </c>
      <c r="CM161" s="45">
        <v>6.7802106345824571</v>
      </c>
      <c r="CN161" s="45">
        <v>67.152556672032318</v>
      </c>
      <c r="CO161" s="45">
        <v>0.16521524025437834</v>
      </c>
      <c r="CP161" s="45">
        <v>18.725439390480734</v>
      </c>
      <c r="CQ161" s="45">
        <v>1.2656311360562669</v>
      </c>
      <c r="CR161" s="45">
        <v>23052.535712350542</v>
      </c>
      <c r="CS161" s="45">
        <v>-1.1115781861938823</v>
      </c>
      <c r="CT161" s="45">
        <v>7.5855475869304883</v>
      </c>
      <c r="CU161" s="45">
        <v>10.19619425572604</v>
      </c>
      <c r="CV161" s="45">
        <v>23156.514718445826</v>
      </c>
      <c r="CW161" s="24"/>
      <c r="CX161" s="40">
        <v>51.343914153449916</v>
      </c>
      <c r="CY161" s="40">
        <v>53.048956080214687</v>
      </c>
      <c r="CZ161" s="40">
        <v>58.391581785841069</v>
      </c>
      <c r="DA161" s="40">
        <v>57.353584026699224</v>
      </c>
      <c r="DB161" s="40"/>
      <c r="DC161" s="40">
        <v>0.96221436165325913</v>
      </c>
      <c r="DD161" s="40">
        <v>1.111832492437645</v>
      </c>
      <c r="DE161" s="40"/>
      <c r="DF161" s="40">
        <v>8.5466037788443963</v>
      </c>
      <c r="DG161" s="40">
        <v>6.7169657397398304</v>
      </c>
      <c r="DH161" s="40"/>
      <c r="DI161" s="40">
        <v>3.0701591460397162</v>
      </c>
      <c r="DJ161" s="40"/>
      <c r="DK161" s="40">
        <v>6.698521857733656</v>
      </c>
      <c r="DL161" s="40">
        <v>7.5022003402571009</v>
      </c>
      <c r="DM161" s="40"/>
      <c r="DN161" s="40">
        <v>2.1296963859819691</v>
      </c>
      <c r="DO161" s="40">
        <v>0.97458249878486036</v>
      </c>
      <c r="DP161" s="40"/>
      <c r="DQ161" s="40">
        <v>18.064516404100353</v>
      </c>
      <c r="DR161" s="40"/>
    </row>
    <row r="162" spans="1:122" s="43" customFormat="1" ht="10.5" customHeight="1">
      <c r="A162" s="14" t="s">
        <v>49</v>
      </c>
      <c r="B162" s="12" t="s">
        <v>55</v>
      </c>
      <c r="C162" s="13" t="s">
        <v>6</v>
      </c>
      <c r="D162" s="121">
        <v>1</v>
      </c>
      <c r="E162" s="139">
        <f t="shared" si="25"/>
        <v>1000</v>
      </c>
      <c r="F162" s="140">
        <v>900</v>
      </c>
      <c r="G162" s="121">
        <v>59.23</v>
      </c>
      <c r="H162" s="121">
        <v>0.38</v>
      </c>
      <c r="I162" s="121">
        <v>16.100000000000001</v>
      </c>
      <c r="J162" s="121">
        <v>3.47</v>
      </c>
      <c r="K162" s="121">
        <v>0.11</v>
      </c>
      <c r="L162" s="121">
        <v>0.76</v>
      </c>
      <c r="M162" s="121">
        <v>4.99</v>
      </c>
      <c r="N162" s="121">
        <v>3.37</v>
      </c>
      <c r="O162" s="121">
        <v>1.34</v>
      </c>
      <c r="P162" s="121"/>
      <c r="Q162" s="122">
        <f t="shared" si="20"/>
        <v>89.750000000000014</v>
      </c>
      <c r="R162" s="26"/>
      <c r="S162" s="26">
        <f t="shared" si="21"/>
        <v>65.994428969359319</v>
      </c>
      <c r="T162" s="26">
        <f t="shared" si="21"/>
        <v>0.42339832869080773</v>
      </c>
      <c r="U162" s="26">
        <f t="shared" si="21"/>
        <v>17.938718662952645</v>
      </c>
      <c r="V162" s="26">
        <f t="shared" si="21"/>
        <v>3.8662952646239548</v>
      </c>
      <c r="W162" s="26">
        <f t="shared" si="21"/>
        <v>0.1225626740947075</v>
      </c>
      <c r="X162" s="26">
        <f t="shared" si="19"/>
        <v>0.84679665738161547</v>
      </c>
      <c r="Y162" s="26">
        <f t="shared" si="19"/>
        <v>5.5598885793871862</v>
      </c>
      <c r="Z162" s="26">
        <f t="shared" si="19"/>
        <v>3.7548746518105842</v>
      </c>
      <c r="AA162" s="26">
        <f t="shared" si="19"/>
        <v>1.493036211699164</v>
      </c>
      <c r="AB162" s="26">
        <f t="shared" si="19"/>
        <v>0</v>
      </c>
      <c r="AC162" s="26">
        <f t="shared" si="22"/>
        <v>100</v>
      </c>
      <c r="AD162" s="42">
        <v>0.70132139814770134</v>
      </c>
      <c r="AE162" s="42">
        <v>2.5613882955826472</v>
      </c>
      <c r="AF162" s="42">
        <v>0.28078937678330268</v>
      </c>
      <c r="AH162" s="12" t="s">
        <v>55</v>
      </c>
      <c r="AI162" s="122">
        <v>41.99</v>
      </c>
      <c r="AJ162" s="122">
        <v>1.68</v>
      </c>
      <c r="AK162" s="122">
        <v>13.13</v>
      </c>
      <c r="AL162" s="122">
        <v>0.02</v>
      </c>
      <c r="AM162" s="122">
        <v>14.56</v>
      </c>
      <c r="AN162" s="122">
        <v>12.28</v>
      </c>
      <c r="AO162" s="122">
        <v>11.31</v>
      </c>
      <c r="AP162" s="122">
        <v>0.23</v>
      </c>
      <c r="AQ162" s="122">
        <v>2.29</v>
      </c>
      <c r="AR162" s="122">
        <v>0.46</v>
      </c>
      <c r="AS162" s="122">
        <v>0</v>
      </c>
      <c r="AT162" s="122">
        <v>0</v>
      </c>
      <c r="AU162" s="122">
        <v>0</v>
      </c>
      <c r="AV162" s="122">
        <f t="shared" si="23"/>
        <v>97.950000000000017</v>
      </c>
      <c r="AW162" s="26"/>
      <c r="AX162" s="42">
        <v>6.0984702883773405</v>
      </c>
      <c r="AY162" s="42">
        <v>1.9015297116226595</v>
      </c>
      <c r="AZ162" s="42">
        <v>0</v>
      </c>
      <c r="BA162" s="42">
        <v>8</v>
      </c>
      <c r="BB162" s="42">
        <v>0.34578940077452858</v>
      </c>
      <c r="BC162" s="42">
        <v>0.18353992881776354</v>
      </c>
      <c r="BD162" s="42">
        <v>2.2964126892237231E-3</v>
      </c>
      <c r="BE162" s="42">
        <v>0.96354950510470161</v>
      </c>
      <c r="BF162" s="42">
        <v>2.6582176071193229</v>
      </c>
      <c r="BG162" s="42">
        <v>0.80492992595294588</v>
      </c>
      <c r="BH162" s="42">
        <v>2.8290564514405189E-2</v>
      </c>
      <c r="BI162" s="42">
        <v>4.9866133449728913</v>
      </c>
      <c r="BJ162" s="42">
        <v>0</v>
      </c>
      <c r="BK162" s="42">
        <v>0</v>
      </c>
      <c r="BL162" s="42">
        <v>0</v>
      </c>
      <c r="BM162" s="42">
        <v>1.7597847976208705</v>
      </c>
      <c r="BN162" s="42">
        <v>0.24021520237912952</v>
      </c>
      <c r="BO162" s="42">
        <v>2</v>
      </c>
      <c r="BP162" s="42">
        <v>0.4045860537031003</v>
      </c>
      <c r="BQ162" s="42">
        <v>8.5216994148911984E-2</v>
      </c>
      <c r="BR162" s="42">
        <v>0.48980304785201229</v>
      </c>
      <c r="BS162" s="24" t="s">
        <v>622</v>
      </c>
      <c r="BT162" s="24" t="s">
        <v>332</v>
      </c>
      <c r="BU162" s="40">
        <v>0.76757273022126582</v>
      </c>
      <c r="BV162" s="42">
        <v>0.66515451951110349</v>
      </c>
      <c r="BW162" s="40">
        <v>0.25968515615466209</v>
      </c>
      <c r="BX162" s="40" t="str">
        <f t="shared" si="24"/>
        <v>Equilibrium</v>
      </c>
      <c r="BY162" s="40"/>
      <c r="BZ162" s="44">
        <v>958.85103988577589</v>
      </c>
      <c r="CA162" s="44">
        <v>488.03837559741748</v>
      </c>
      <c r="CB162" s="5">
        <v>547.65890743656598</v>
      </c>
      <c r="CC162" s="44">
        <v>424.22477540515712</v>
      </c>
      <c r="CD162" s="44">
        <v>432.61587211430873</v>
      </c>
      <c r="CE162" s="44">
        <v>547.1503207408764</v>
      </c>
      <c r="CF162" s="44">
        <v>859.10225556840908</v>
      </c>
      <c r="CG162" s="44">
        <v>122.92554533571928</v>
      </c>
      <c r="CH162" s="40">
        <v>-0.56868124283711541</v>
      </c>
      <c r="CI162" s="44">
        <v>432.61587211430873</v>
      </c>
      <c r="CJ162" s="24">
        <v>459.39470210578776</v>
      </c>
      <c r="CK162" s="44">
        <v>490.13738977543733</v>
      </c>
      <c r="CL162" s="44">
        <v>925.00184043537377</v>
      </c>
      <c r="CM162" s="45">
        <v>1.4150800516326538</v>
      </c>
      <c r="CN162" s="45">
        <v>64.344769008197133</v>
      </c>
      <c r="CO162" s="45">
        <v>0.42266775641886806</v>
      </c>
      <c r="CP162" s="45">
        <v>17.827502565067068</v>
      </c>
      <c r="CQ162" s="45">
        <v>4.0769917568767244</v>
      </c>
      <c r="CR162" s="45">
        <v>1.217715423124174</v>
      </c>
      <c r="CS162" s="45">
        <v>4.914681868554637</v>
      </c>
      <c r="CT162" s="45">
        <v>1.7108495230773231</v>
      </c>
      <c r="CU162" s="45">
        <v>8.4635225025561969</v>
      </c>
      <c r="CV162" s="45">
        <v>102.97870040387214</v>
      </c>
      <c r="CW162" s="24"/>
      <c r="CX162" s="40">
        <v>64.42339755634849</v>
      </c>
      <c r="CY162" s="40">
        <v>64.861160630987683</v>
      </c>
      <c r="CZ162" s="40">
        <v>60.721591704225347</v>
      </c>
      <c r="DA162" s="40">
        <v>61.240890977252192</v>
      </c>
      <c r="DB162" s="40"/>
      <c r="DC162" s="40">
        <v>0.44486454663896863</v>
      </c>
      <c r="DD162" s="40">
        <v>0.41597517886951257</v>
      </c>
      <c r="DE162" s="40"/>
      <c r="DF162" s="40">
        <v>4.3598654192930688</v>
      </c>
      <c r="DG162" s="40">
        <v>4.6035946390711979</v>
      </c>
      <c r="DH162" s="40"/>
      <c r="DI162" s="40">
        <v>1.3834677025055391</v>
      </c>
      <c r="DJ162" s="40"/>
      <c r="DK162" s="40">
        <v>5.0353483119613944</v>
      </c>
      <c r="DL162" s="40">
        <v>4.5637881099103073</v>
      </c>
      <c r="DM162" s="40"/>
      <c r="DN162" s="40">
        <v>1.8488876403608701</v>
      </c>
      <c r="DO162" s="40">
        <v>2.0999810834382178</v>
      </c>
      <c r="DP162" s="40"/>
      <c r="DQ162" s="40">
        <v>18.014274638471093</v>
      </c>
      <c r="DR162" s="40"/>
    </row>
    <row r="163" spans="1:122" s="43" customFormat="1" ht="10.5" customHeight="1">
      <c r="A163" s="14" t="s">
        <v>49</v>
      </c>
      <c r="B163" s="12">
        <v>1719</v>
      </c>
      <c r="C163" s="13" t="s">
        <v>3</v>
      </c>
      <c r="D163" s="121">
        <v>1</v>
      </c>
      <c r="E163" s="139">
        <f t="shared" si="25"/>
        <v>1000</v>
      </c>
      <c r="F163" s="140">
        <v>900</v>
      </c>
      <c r="G163" s="121">
        <v>57.46</v>
      </c>
      <c r="H163" s="121">
        <v>0.5</v>
      </c>
      <c r="I163" s="121">
        <v>15.98</v>
      </c>
      <c r="J163" s="121">
        <v>4.37</v>
      </c>
      <c r="K163" s="121">
        <v>0.11</v>
      </c>
      <c r="L163" s="121">
        <v>1.27</v>
      </c>
      <c r="M163" s="121">
        <v>5.49</v>
      </c>
      <c r="N163" s="121">
        <v>2.88</v>
      </c>
      <c r="O163" s="121">
        <v>1.22</v>
      </c>
      <c r="P163" s="121"/>
      <c r="Q163" s="122">
        <f t="shared" si="20"/>
        <v>89.279999999999987</v>
      </c>
      <c r="R163" s="26"/>
      <c r="S163" s="26">
        <f t="shared" si="21"/>
        <v>64.35931899641578</v>
      </c>
      <c r="T163" s="26">
        <f t="shared" si="21"/>
        <v>0.5600358422939069</v>
      </c>
      <c r="U163" s="26">
        <f t="shared" si="21"/>
        <v>17.898745519713266</v>
      </c>
      <c r="V163" s="26">
        <f t="shared" si="21"/>
        <v>4.8947132616487465</v>
      </c>
      <c r="W163" s="26">
        <f t="shared" si="21"/>
        <v>0.12320788530465951</v>
      </c>
      <c r="X163" s="26">
        <f t="shared" si="19"/>
        <v>1.4224910394265236</v>
      </c>
      <c r="Y163" s="26">
        <f t="shared" si="19"/>
        <v>6.1491935483870979</v>
      </c>
      <c r="Z163" s="26">
        <f t="shared" si="19"/>
        <v>3.2258064516129039</v>
      </c>
      <c r="AA163" s="26">
        <f t="shared" si="19"/>
        <v>1.3664874551971329</v>
      </c>
      <c r="AB163" s="26">
        <f t="shared" si="19"/>
        <v>0</v>
      </c>
      <c r="AC163" s="26">
        <f t="shared" si="22"/>
        <v>100.00000000000003</v>
      </c>
      <c r="AD163" s="42">
        <v>0.67762495069423945</v>
      </c>
      <c r="AE163" s="42">
        <v>1.9303553081052642</v>
      </c>
      <c r="AF163" s="42">
        <v>0.34125554578109818</v>
      </c>
      <c r="AH163" s="12">
        <v>1719</v>
      </c>
      <c r="AI163" s="122">
        <v>44.02</v>
      </c>
      <c r="AJ163" s="122">
        <v>1.85</v>
      </c>
      <c r="AK163" s="122">
        <v>11.84</v>
      </c>
      <c r="AL163" s="122">
        <v>0.03</v>
      </c>
      <c r="AM163" s="122">
        <v>12.8</v>
      </c>
      <c r="AN163" s="122">
        <v>13.21</v>
      </c>
      <c r="AO163" s="122">
        <v>11.33</v>
      </c>
      <c r="AP163" s="122">
        <v>0.19</v>
      </c>
      <c r="AQ163" s="122">
        <v>2.16</v>
      </c>
      <c r="AR163" s="122">
        <v>0.48</v>
      </c>
      <c r="AS163" s="122">
        <v>0</v>
      </c>
      <c r="AT163" s="122">
        <v>0</v>
      </c>
      <c r="AU163" s="122">
        <v>0</v>
      </c>
      <c r="AV163" s="122">
        <f t="shared" si="23"/>
        <v>97.91</v>
      </c>
      <c r="AW163" s="26"/>
      <c r="AX163" s="42">
        <v>6.3472133161255933</v>
      </c>
      <c r="AY163" s="42">
        <v>1.6527866838744067</v>
      </c>
      <c r="AZ163" s="42">
        <v>0</v>
      </c>
      <c r="BA163" s="42">
        <v>8</v>
      </c>
      <c r="BB163" s="42">
        <v>0.35912883221739245</v>
      </c>
      <c r="BC163" s="42">
        <v>0.20065547952858862</v>
      </c>
      <c r="BD163" s="42">
        <v>3.4197882470820532E-3</v>
      </c>
      <c r="BE163" s="42">
        <v>0.75880584505861748</v>
      </c>
      <c r="BF163" s="42">
        <v>2.8389189874528893</v>
      </c>
      <c r="BG163" s="42">
        <v>0.78469412724725118</v>
      </c>
      <c r="BH163" s="42">
        <v>2.3201998632191585E-2</v>
      </c>
      <c r="BI163" s="42">
        <v>4.9688250583840121</v>
      </c>
      <c r="BJ163" s="42">
        <v>0</v>
      </c>
      <c r="BK163" s="42">
        <v>0</v>
      </c>
      <c r="BL163" s="42">
        <v>0</v>
      </c>
      <c r="BM163" s="42">
        <v>1.7501887379893113</v>
      </c>
      <c r="BN163" s="42">
        <v>0.24981126201068871</v>
      </c>
      <c r="BO163" s="42">
        <v>2</v>
      </c>
      <c r="BP163" s="42">
        <v>0.35400132497083892</v>
      </c>
      <c r="BQ163" s="42">
        <v>8.828107956596068E-2</v>
      </c>
      <c r="BR163" s="42">
        <v>0.44228240453679957</v>
      </c>
      <c r="BS163" s="24" t="s">
        <v>622</v>
      </c>
      <c r="BT163" s="24" t="s">
        <v>332</v>
      </c>
      <c r="BU163" s="40">
        <v>0.78344980481941273</v>
      </c>
      <c r="BV163" s="42">
        <v>0.54358403138457223</v>
      </c>
      <c r="BW163" s="40">
        <v>0.28159791573196225</v>
      </c>
      <c r="BX163" s="40" t="str">
        <f t="shared" si="24"/>
        <v>Equilibrium</v>
      </c>
      <c r="BY163" s="40"/>
      <c r="BZ163" s="44">
        <v>923.14886463887319</v>
      </c>
      <c r="CA163" s="44">
        <v>349.14880116881375</v>
      </c>
      <c r="CB163" s="5">
        <v>370.82801196961037</v>
      </c>
      <c r="CC163" s="44">
        <v>328.38276419036015</v>
      </c>
      <c r="CD163" s="44">
        <v>342.78180102132808</v>
      </c>
      <c r="CE163" s="44">
        <v>382.75372890852645</v>
      </c>
      <c r="CF163" s="44">
        <v>793.31774766784361</v>
      </c>
      <c r="CG163" s="44">
        <v>54.370964718166306</v>
      </c>
      <c r="CH163" s="40">
        <v>-1.1393145125532118</v>
      </c>
      <c r="CI163" s="44">
        <v>328.38276419036015</v>
      </c>
      <c r="CJ163" s="24">
        <v>276.89846300189527</v>
      </c>
      <c r="CK163" s="44">
        <v>349.60538807998523</v>
      </c>
      <c r="CL163" s="44">
        <v>893.75709678296585</v>
      </c>
      <c r="CM163" s="45">
        <v>1.4853106410668055</v>
      </c>
      <c r="CN163" s="45">
        <v>67.693570145092494</v>
      </c>
      <c r="CO163" s="45">
        <v>0.36527170730476261</v>
      </c>
      <c r="CP163" s="45">
        <v>16.630333611206233</v>
      </c>
      <c r="CQ163" s="45">
        <v>2.8416602488188447</v>
      </c>
      <c r="CR163" s="45">
        <v>1.0491181368380238</v>
      </c>
      <c r="CS163" s="45">
        <v>3.9171106747371525</v>
      </c>
      <c r="CT163" s="45">
        <v>2.2389917812160389</v>
      </c>
      <c r="CU163" s="45">
        <v>7.2006730049551262</v>
      </c>
      <c r="CV163" s="45">
        <v>101.93672931016866</v>
      </c>
      <c r="CW163" s="24"/>
      <c r="CX163" s="40">
        <v>68.397687702728447</v>
      </c>
      <c r="CY163" s="40">
        <v>68.757101947423763</v>
      </c>
      <c r="CZ163" s="40">
        <v>66.013462169773817</v>
      </c>
      <c r="DA163" s="40">
        <v>66.644770007572902</v>
      </c>
      <c r="DB163" s="40"/>
      <c r="DC163" s="40">
        <v>0.40177718928837325</v>
      </c>
      <c r="DD163" s="40">
        <v>0.38185495885983706</v>
      </c>
      <c r="DE163" s="40"/>
      <c r="DF163" s="40">
        <v>2.6948801279923922</v>
      </c>
      <c r="DG163" s="40">
        <v>2.9564342718668923</v>
      </c>
      <c r="DH163" s="40"/>
      <c r="DI163" s="40">
        <v>0.91546935278884545</v>
      </c>
      <c r="DJ163" s="40"/>
      <c r="DK163" s="40">
        <v>4.1586219181763298</v>
      </c>
      <c r="DL163" s="40">
        <v>3.9204155348622622</v>
      </c>
      <c r="DM163" s="40"/>
      <c r="DN163" s="40">
        <v>2.1181232639758032</v>
      </c>
      <c r="DO163" s="40">
        <v>2.299635988208995</v>
      </c>
      <c r="DP163" s="40"/>
      <c r="DQ163" s="40">
        <v>17.098567522708404</v>
      </c>
      <c r="DR163" s="40"/>
    </row>
    <row r="164" spans="1:122" s="43" customFormat="1" ht="10.5" customHeight="1">
      <c r="A164" s="14" t="s">
        <v>49</v>
      </c>
      <c r="B164" s="12">
        <v>1723</v>
      </c>
      <c r="C164" s="13" t="s">
        <v>56</v>
      </c>
      <c r="D164" s="121">
        <v>1</v>
      </c>
      <c r="E164" s="139">
        <f t="shared" si="25"/>
        <v>1000</v>
      </c>
      <c r="F164" s="140">
        <v>900</v>
      </c>
      <c r="G164" s="121">
        <v>58.08</v>
      </c>
      <c r="H164" s="121">
        <v>0.5</v>
      </c>
      <c r="I164" s="121">
        <v>15.71</v>
      </c>
      <c r="J164" s="121">
        <v>3.84</v>
      </c>
      <c r="K164" s="121">
        <v>0.13</v>
      </c>
      <c r="L164" s="121">
        <v>1.19</v>
      </c>
      <c r="M164" s="121">
        <v>5.54</v>
      </c>
      <c r="N164" s="121">
        <v>2.91</v>
      </c>
      <c r="O164" s="121">
        <v>1.26</v>
      </c>
      <c r="P164" s="121"/>
      <c r="Q164" s="122">
        <f t="shared" si="20"/>
        <v>89.16</v>
      </c>
      <c r="R164" s="26"/>
      <c r="S164" s="26">
        <f t="shared" si="21"/>
        <v>65.141318977119795</v>
      </c>
      <c r="T164" s="26">
        <f t="shared" si="21"/>
        <v>0.56078959174517728</v>
      </c>
      <c r="U164" s="26">
        <f t="shared" si="21"/>
        <v>17.620008972633467</v>
      </c>
      <c r="V164" s="26">
        <f t="shared" si="21"/>
        <v>4.3068640646029612</v>
      </c>
      <c r="W164" s="26">
        <f t="shared" si="21"/>
        <v>0.14580529385374608</v>
      </c>
      <c r="X164" s="26">
        <f t="shared" si="19"/>
        <v>1.3346792283535218</v>
      </c>
      <c r="Y164" s="26">
        <f t="shared" si="19"/>
        <v>6.213548676536564</v>
      </c>
      <c r="Z164" s="26">
        <f t="shared" si="19"/>
        <v>3.2637954239569318</v>
      </c>
      <c r="AA164" s="26">
        <f t="shared" si="19"/>
        <v>1.4131897711978467</v>
      </c>
      <c r="AB164" s="26">
        <f t="shared" si="19"/>
        <v>0</v>
      </c>
      <c r="AC164" s="26">
        <f t="shared" si="22"/>
        <v>100.00000000000001</v>
      </c>
      <c r="AD164" s="42">
        <v>0.68585666967037229</v>
      </c>
      <c r="AE164" s="42">
        <v>1.8102718625017307</v>
      </c>
      <c r="AF164" s="42">
        <v>0.35583745947973539</v>
      </c>
      <c r="AH164" s="12">
        <v>1723</v>
      </c>
      <c r="AI164" s="122">
        <v>43.26</v>
      </c>
      <c r="AJ164" s="122">
        <v>1.51</v>
      </c>
      <c r="AK164" s="122">
        <v>12.37</v>
      </c>
      <c r="AL164" s="122">
        <v>0.03</v>
      </c>
      <c r="AM164" s="122">
        <v>12.3</v>
      </c>
      <c r="AN164" s="122">
        <v>13.51</v>
      </c>
      <c r="AO164" s="122">
        <v>12.05</v>
      </c>
      <c r="AP164" s="122">
        <v>0.18</v>
      </c>
      <c r="AQ164" s="122">
        <v>2.15</v>
      </c>
      <c r="AR164" s="122">
        <v>0.53</v>
      </c>
      <c r="AS164" s="122">
        <v>0</v>
      </c>
      <c r="AT164" s="122">
        <v>0</v>
      </c>
      <c r="AU164" s="122">
        <v>0</v>
      </c>
      <c r="AV164" s="122">
        <f t="shared" si="23"/>
        <v>97.890000000000015</v>
      </c>
      <c r="AW164" s="26"/>
      <c r="AX164" s="42">
        <v>6.2417126887660066</v>
      </c>
      <c r="AY164" s="42">
        <v>1.7582873112339934</v>
      </c>
      <c r="AZ164" s="42">
        <v>0</v>
      </c>
      <c r="BA164" s="42">
        <v>8</v>
      </c>
      <c r="BB164" s="42">
        <v>0.34506459740240647</v>
      </c>
      <c r="BC164" s="42">
        <v>0.16388546798134435</v>
      </c>
      <c r="BD164" s="42">
        <v>3.4220268920628649E-3</v>
      </c>
      <c r="BE164" s="42">
        <v>0.810147704147262</v>
      </c>
      <c r="BF164" s="42">
        <v>2.9052916346464133</v>
      </c>
      <c r="BG164" s="42">
        <v>0.67403023017275676</v>
      </c>
      <c r="BH164" s="42">
        <v>2.1995229799462983E-2</v>
      </c>
      <c r="BI164" s="42">
        <v>4.9238368910417076</v>
      </c>
      <c r="BJ164" s="42">
        <v>0</v>
      </c>
      <c r="BK164" s="42">
        <v>0</v>
      </c>
      <c r="BL164" s="42">
        <v>0</v>
      </c>
      <c r="BM164" s="42">
        <v>1.8626284181115818</v>
      </c>
      <c r="BN164" s="42">
        <v>0.13737158188841825</v>
      </c>
      <c r="BO164" s="42">
        <v>2</v>
      </c>
      <c r="BP164" s="42">
        <v>0.46403901134905734</v>
      </c>
      <c r="BQ164" s="42">
        <v>9.7540835285512134E-2</v>
      </c>
      <c r="BR164" s="42">
        <v>0.5615798466345695</v>
      </c>
      <c r="BS164" s="24" t="s">
        <v>622</v>
      </c>
      <c r="BT164" s="24" t="s">
        <v>624</v>
      </c>
      <c r="BU164" s="40">
        <v>0.81168772867348449</v>
      </c>
      <c r="BV164" s="42">
        <v>0.5107510881491687</v>
      </c>
      <c r="BW164" s="40">
        <v>0.28214054404145078</v>
      </c>
      <c r="BX164" s="40" t="str">
        <f t="shared" si="24"/>
        <v>Equilibrium</v>
      </c>
      <c r="BY164" s="40"/>
      <c r="BZ164" s="44">
        <v>952.0088540998388</v>
      </c>
      <c r="CA164" s="44">
        <v>402.56281753810259</v>
      </c>
      <c r="CB164" s="5">
        <v>376.2753706876685</v>
      </c>
      <c r="CC164" s="44">
        <v>350.71965304988623</v>
      </c>
      <c r="CD164" s="44">
        <v>370.23522803587304</v>
      </c>
      <c r="CE164" s="44">
        <v>406.03355856928852</v>
      </c>
      <c r="CF164" s="44">
        <v>935.24664384623293</v>
      </c>
      <c r="CG164" s="44">
        <v>55.313905519402283</v>
      </c>
      <c r="CH164" s="40">
        <v>-1.4855377649007611</v>
      </c>
      <c r="CI164" s="44">
        <v>370.23522803587304</v>
      </c>
      <c r="CJ164" s="24">
        <v>277.08448748549074</v>
      </c>
      <c r="CK164" s="44">
        <v>373.25529936177077</v>
      </c>
      <c r="CL164" s="44">
        <v>887.42415409037199</v>
      </c>
      <c r="CM164" s="45">
        <v>2.2396626539453983</v>
      </c>
      <c r="CN164" s="45">
        <v>66.974222370194454</v>
      </c>
      <c r="CO164" s="45">
        <v>0.36929461409931608</v>
      </c>
      <c r="CP164" s="45">
        <v>17.110254978762754</v>
      </c>
      <c r="CQ164" s="45">
        <v>2.9393932104972404</v>
      </c>
      <c r="CR164" s="45">
        <v>1.1996932587979137</v>
      </c>
      <c r="CS164" s="45">
        <v>4.2979696466711967</v>
      </c>
      <c r="CT164" s="45">
        <v>2.0924108089853095</v>
      </c>
      <c r="CU164" s="45">
        <v>8.5956083225807411</v>
      </c>
      <c r="CV164" s="45">
        <v>103.57884721058892</v>
      </c>
      <c r="CW164" s="24"/>
      <c r="CX164" s="40">
        <v>67.361275731514866</v>
      </c>
      <c r="CY164" s="40">
        <v>67.311917706816232</v>
      </c>
      <c r="CZ164" s="40">
        <v>62.768711011869271</v>
      </c>
      <c r="DA164" s="40">
        <v>63.362012248478862</v>
      </c>
      <c r="DB164" s="40"/>
      <c r="DC164" s="40">
        <v>0.36010178287790578</v>
      </c>
      <c r="DD164" s="40">
        <v>0.3439193102131598</v>
      </c>
      <c r="DE164" s="40"/>
      <c r="DF164" s="40">
        <v>2.8750750785408163</v>
      </c>
      <c r="DG164" s="40">
        <v>3.2533289357531801</v>
      </c>
      <c r="DH164" s="40"/>
      <c r="DI164" s="40">
        <v>1.2946413116087423</v>
      </c>
      <c r="DJ164" s="40"/>
      <c r="DK164" s="40">
        <v>4.6044306865174738</v>
      </c>
      <c r="DL164" s="40">
        <v>4.5558887134027461</v>
      </c>
      <c r="DM164" s="40"/>
      <c r="DN164" s="40">
        <v>1.6945545709060084</v>
      </c>
      <c r="DO164" s="40">
        <v>2.1969295992882159</v>
      </c>
      <c r="DP164" s="40"/>
      <c r="DQ164" s="40">
        <v>17.868393918162688</v>
      </c>
      <c r="DR164" s="40"/>
    </row>
    <row r="165" spans="1:122" s="43" customFormat="1" ht="10.5" customHeight="1">
      <c r="A165" s="14" t="s">
        <v>49</v>
      </c>
      <c r="B165" s="12">
        <v>1684</v>
      </c>
      <c r="C165" s="13" t="s">
        <v>6</v>
      </c>
      <c r="D165" s="121">
        <v>1.5</v>
      </c>
      <c r="E165" s="139">
        <f t="shared" si="25"/>
        <v>1500</v>
      </c>
      <c r="F165" s="140">
        <v>900</v>
      </c>
      <c r="G165" s="121">
        <v>58.37</v>
      </c>
      <c r="H165" s="121">
        <v>0.48</v>
      </c>
      <c r="I165" s="121">
        <v>16.010000000000002</v>
      </c>
      <c r="J165" s="121">
        <v>3.81</v>
      </c>
      <c r="K165" s="121">
        <v>0.11</v>
      </c>
      <c r="L165" s="121">
        <v>1.06</v>
      </c>
      <c r="M165" s="121">
        <v>4.96</v>
      </c>
      <c r="N165" s="121">
        <v>3.27</v>
      </c>
      <c r="O165" s="121">
        <v>1.29</v>
      </c>
      <c r="P165" s="121"/>
      <c r="Q165" s="122">
        <f t="shared" si="20"/>
        <v>89.36</v>
      </c>
      <c r="R165" s="26"/>
      <c r="S165" s="26">
        <f t="shared" si="21"/>
        <v>65.320053715308859</v>
      </c>
      <c r="T165" s="26">
        <f t="shared" si="21"/>
        <v>0.53715308863025957</v>
      </c>
      <c r="U165" s="26">
        <f t="shared" si="21"/>
        <v>17.916293643688451</v>
      </c>
      <c r="V165" s="26">
        <f t="shared" si="21"/>
        <v>4.263652641002686</v>
      </c>
      <c r="W165" s="26">
        <f t="shared" si="21"/>
        <v>0.12309758281110117</v>
      </c>
      <c r="X165" s="26">
        <f t="shared" si="19"/>
        <v>1.1862130707251566</v>
      </c>
      <c r="Y165" s="26">
        <f t="shared" si="19"/>
        <v>5.5505819158460161</v>
      </c>
      <c r="Z165" s="26">
        <f t="shared" si="19"/>
        <v>3.6593554162936437</v>
      </c>
      <c r="AA165" s="26">
        <f t="shared" si="19"/>
        <v>1.4435989256938226</v>
      </c>
      <c r="AB165" s="26">
        <f t="shared" si="19"/>
        <v>0</v>
      </c>
      <c r="AC165" s="26">
        <f t="shared" si="22"/>
        <v>99.999999999999986</v>
      </c>
      <c r="AD165" s="42">
        <v>0.69293874489156992</v>
      </c>
      <c r="AE165" s="42">
        <v>2.0164090992031736</v>
      </c>
      <c r="AF165" s="42">
        <v>0.33152001837687201</v>
      </c>
      <c r="AH165" s="12">
        <v>1684</v>
      </c>
      <c r="AI165" s="122">
        <v>42.97</v>
      </c>
      <c r="AJ165" s="122">
        <v>1.53</v>
      </c>
      <c r="AK165" s="122">
        <v>13.88</v>
      </c>
      <c r="AL165" s="122">
        <v>0.01</v>
      </c>
      <c r="AM165" s="122">
        <v>13.6</v>
      </c>
      <c r="AN165" s="122">
        <v>11.55</v>
      </c>
      <c r="AO165" s="122">
        <v>11.11</v>
      </c>
      <c r="AP165" s="122">
        <v>0.23</v>
      </c>
      <c r="AQ165" s="122">
        <v>2.38</v>
      </c>
      <c r="AR165" s="122">
        <v>0.6</v>
      </c>
      <c r="AS165" s="122">
        <v>0</v>
      </c>
      <c r="AT165" s="122">
        <v>0</v>
      </c>
      <c r="AU165" s="122">
        <v>0</v>
      </c>
      <c r="AV165" s="122">
        <f t="shared" si="23"/>
        <v>97.859999999999985</v>
      </c>
      <c r="AW165" s="26"/>
      <c r="AX165" s="42">
        <v>6.2174392084295178</v>
      </c>
      <c r="AY165" s="42">
        <v>1.7825607915704822</v>
      </c>
      <c r="AZ165" s="42">
        <v>0</v>
      </c>
      <c r="BA165" s="42">
        <v>8</v>
      </c>
      <c r="BB165" s="42">
        <v>0.58423420000340531</v>
      </c>
      <c r="BC165" s="42">
        <v>0.16652669556290009</v>
      </c>
      <c r="BD165" s="42">
        <v>1.1439080034598792E-3</v>
      </c>
      <c r="BE165" s="42">
        <v>0.80813193760116064</v>
      </c>
      <c r="BF165" s="42">
        <v>2.4908369753160069</v>
      </c>
      <c r="BG165" s="42">
        <v>0.83756061060582176</v>
      </c>
      <c r="BH165" s="42">
        <v>2.8184658029707804E-2</v>
      </c>
      <c r="BI165" s="42">
        <v>4.9166189851224624</v>
      </c>
      <c r="BJ165" s="42">
        <v>0</v>
      </c>
      <c r="BK165" s="42">
        <v>0</v>
      </c>
      <c r="BL165" s="42">
        <v>0</v>
      </c>
      <c r="BM165" s="42">
        <v>1.7221943967756628</v>
      </c>
      <c r="BN165" s="42">
        <v>0.27780560322433723</v>
      </c>
      <c r="BO165" s="42">
        <v>2</v>
      </c>
      <c r="BP165" s="42">
        <v>0.38982848948636084</v>
      </c>
      <c r="BQ165" s="42">
        <v>0.11073649832969959</v>
      </c>
      <c r="BR165" s="42">
        <v>0.5005649878160604</v>
      </c>
      <c r="BS165" s="24" t="s">
        <v>622</v>
      </c>
      <c r="BT165" s="24" t="s">
        <v>624</v>
      </c>
      <c r="BU165" s="40">
        <v>0.74835920619926422</v>
      </c>
      <c r="BV165" s="42">
        <v>0.66056637406944463</v>
      </c>
      <c r="BW165" s="40">
        <v>0.32759541420958738</v>
      </c>
      <c r="BX165" s="40" t="str">
        <f t="shared" si="24"/>
        <v>Equilibrium</v>
      </c>
      <c r="BY165" s="40"/>
      <c r="BZ165" s="44">
        <v>951.11853722034357</v>
      </c>
      <c r="CA165" s="44">
        <v>590.42864259380747</v>
      </c>
      <c r="CB165" s="5">
        <v>669.21987861235971</v>
      </c>
      <c r="CC165" s="44">
        <v>501.59844197248378</v>
      </c>
      <c r="CD165" s="44">
        <v>459.56511933266336</v>
      </c>
      <c r="CE165" s="44">
        <v>856.85973643128375</v>
      </c>
      <c r="CF165" s="44">
        <v>1537.7296413087117</v>
      </c>
      <c r="CG165" s="44">
        <v>355.26129445879997</v>
      </c>
      <c r="CH165" s="40">
        <v>-1.2977943280722977</v>
      </c>
      <c r="CI165" s="44">
        <v>856.85973643128375</v>
      </c>
      <c r="CJ165" s="24">
        <v>556.92433020392639</v>
      </c>
      <c r="CK165" s="44">
        <v>763.03980752182179</v>
      </c>
      <c r="CL165" s="44">
        <v>918.02625520897186</v>
      </c>
      <c r="CM165" s="45">
        <v>2.0261269816757026</v>
      </c>
      <c r="CN165" s="45">
        <v>65.11537236156164</v>
      </c>
      <c r="CO165" s="45">
        <v>0.25311417240401668</v>
      </c>
      <c r="CP165" s="45">
        <v>17.653534688163653</v>
      </c>
      <c r="CQ165" s="45">
        <v>2.9185775484036247</v>
      </c>
      <c r="CR165" s="45">
        <v>1.0303870198263374</v>
      </c>
      <c r="CS165" s="45">
        <v>3.9872003549091213</v>
      </c>
      <c r="CT165" s="45">
        <v>2.0531110659072427</v>
      </c>
      <c r="CU165" s="45">
        <v>10.744397481930216</v>
      </c>
      <c r="CV165" s="45">
        <v>103.75569469310584</v>
      </c>
      <c r="CW165" s="24"/>
      <c r="CX165" s="40">
        <v>67.032987578502443</v>
      </c>
      <c r="CY165" s="40">
        <v>66.996937789019427</v>
      </c>
      <c r="CZ165" s="40">
        <v>65.11773753550068</v>
      </c>
      <c r="DA165" s="40">
        <v>65.675120650854652</v>
      </c>
      <c r="DB165" s="40"/>
      <c r="DC165" s="40">
        <v>0.3494840870355565</v>
      </c>
      <c r="DD165" s="40">
        <v>0.34970127632737058</v>
      </c>
      <c r="DE165" s="40"/>
      <c r="DF165" s="40">
        <v>3.2366309070019459</v>
      </c>
      <c r="DG165" s="40">
        <v>3.5481746654388306</v>
      </c>
      <c r="DH165" s="40"/>
      <c r="DI165" s="40">
        <v>1.0521934674838984</v>
      </c>
      <c r="DJ165" s="40"/>
      <c r="DK165" s="40">
        <v>3.6442738178436911</v>
      </c>
      <c r="DL165" s="40">
        <v>4.8541537832962316</v>
      </c>
      <c r="DM165" s="40"/>
      <c r="DN165" s="40">
        <v>1.5842819175535365</v>
      </c>
      <c r="DO165" s="40">
        <v>1.9516776431002372</v>
      </c>
      <c r="DP165" s="40"/>
      <c r="DQ165" s="40">
        <v>18.587511027990022</v>
      </c>
      <c r="DR165" s="40"/>
    </row>
    <row r="166" spans="1:122" s="43" customFormat="1" ht="10.5" customHeight="1">
      <c r="A166" s="14" t="s">
        <v>49</v>
      </c>
      <c r="B166" s="12">
        <v>1671</v>
      </c>
      <c r="C166" s="13" t="s">
        <v>3</v>
      </c>
      <c r="D166" s="121">
        <v>1.5</v>
      </c>
      <c r="E166" s="139">
        <f t="shared" si="25"/>
        <v>1500</v>
      </c>
      <c r="F166" s="140">
        <v>950</v>
      </c>
      <c r="G166" s="121">
        <v>56.12</v>
      </c>
      <c r="H166" s="121">
        <v>0.63</v>
      </c>
      <c r="I166" s="121">
        <v>16.260000000000002</v>
      </c>
      <c r="J166" s="121">
        <v>4.7699999999999996</v>
      </c>
      <c r="K166" s="121">
        <v>0.11</v>
      </c>
      <c r="L166" s="121">
        <v>1.72</v>
      </c>
      <c r="M166" s="121">
        <v>5.32</v>
      </c>
      <c r="N166" s="121">
        <v>3.15</v>
      </c>
      <c r="O166" s="121">
        <v>1.28</v>
      </c>
      <c r="P166" s="121"/>
      <c r="Q166" s="122">
        <f t="shared" si="20"/>
        <v>89.360000000000014</v>
      </c>
      <c r="R166" s="26"/>
      <c r="S166" s="26">
        <f t="shared" si="21"/>
        <v>62.802148612354515</v>
      </c>
      <c r="T166" s="26">
        <f t="shared" si="21"/>
        <v>0.70501342882721563</v>
      </c>
      <c r="U166" s="26">
        <f t="shared" si="21"/>
        <v>18.196060877350043</v>
      </c>
      <c r="V166" s="26">
        <f t="shared" si="21"/>
        <v>5.3379588182632043</v>
      </c>
      <c r="W166" s="26">
        <f t="shared" si="21"/>
        <v>0.12309758281110114</v>
      </c>
      <c r="X166" s="26">
        <f t="shared" si="19"/>
        <v>1.9247985675917634</v>
      </c>
      <c r="Y166" s="26">
        <f t="shared" si="19"/>
        <v>5.9534467323187101</v>
      </c>
      <c r="Z166" s="26">
        <f t="shared" si="19"/>
        <v>3.5250671441360777</v>
      </c>
      <c r="AA166" s="26">
        <f t="shared" si="19"/>
        <v>1.4324082363473589</v>
      </c>
      <c r="AB166" s="26">
        <f t="shared" si="19"/>
        <v>0</v>
      </c>
      <c r="AC166" s="26">
        <f t="shared" si="22"/>
        <v>99.999999999999972</v>
      </c>
      <c r="AD166" s="42">
        <v>0.66629128552313521</v>
      </c>
      <c r="AE166" s="42">
        <v>1.5557846071218768</v>
      </c>
      <c r="AF166" s="42">
        <v>0.39126927880128409</v>
      </c>
      <c r="AH166" s="12">
        <v>1671</v>
      </c>
      <c r="AI166" s="122">
        <v>43.69</v>
      </c>
      <c r="AJ166" s="122">
        <v>1.65</v>
      </c>
      <c r="AK166" s="122">
        <v>13.43</v>
      </c>
      <c r="AL166" s="122">
        <v>0.04</v>
      </c>
      <c r="AM166" s="122">
        <v>12.22</v>
      </c>
      <c r="AN166" s="122">
        <v>13.19</v>
      </c>
      <c r="AO166" s="122">
        <v>10.52</v>
      </c>
      <c r="AP166" s="122">
        <v>0.24</v>
      </c>
      <c r="AQ166" s="122">
        <v>2.42</v>
      </c>
      <c r="AR166" s="122">
        <v>0.54</v>
      </c>
      <c r="AS166" s="122">
        <v>0</v>
      </c>
      <c r="AT166" s="122">
        <v>0</v>
      </c>
      <c r="AU166" s="122">
        <v>0</v>
      </c>
      <c r="AV166" s="122">
        <f t="shared" si="23"/>
        <v>97.94</v>
      </c>
      <c r="AW166" s="26"/>
      <c r="AX166" s="42">
        <v>6.2723196261581062</v>
      </c>
      <c r="AY166" s="42">
        <v>1.7276803738418938</v>
      </c>
      <c r="AZ166" s="42">
        <v>0</v>
      </c>
      <c r="BA166" s="42">
        <v>8</v>
      </c>
      <c r="BB166" s="42">
        <v>0.5445226350685024</v>
      </c>
      <c r="BC166" s="42">
        <v>0.178187124797728</v>
      </c>
      <c r="BD166" s="42">
        <v>4.5399496083576582E-3</v>
      </c>
      <c r="BE166" s="42">
        <v>0.72188995194670014</v>
      </c>
      <c r="BF166" s="42">
        <v>2.8223317264483874</v>
      </c>
      <c r="BG166" s="42">
        <v>0.72852861213032405</v>
      </c>
      <c r="BH166" s="42">
        <v>0</v>
      </c>
      <c r="BI166" s="42">
        <v>5</v>
      </c>
      <c r="BJ166" s="42">
        <v>0</v>
      </c>
      <c r="BK166" s="42">
        <v>1.6753140179954995E-2</v>
      </c>
      <c r="BL166" s="42">
        <v>2.9180727698376686E-2</v>
      </c>
      <c r="BM166" s="42">
        <v>1.618019663661161</v>
      </c>
      <c r="BN166" s="42">
        <v>0.33604646846050734</v>
      </c>
      <c r="BO166" s="42">
        <v>2</v>
      </c>
      <c r="BP166" s="42">
        <v>0.33751441391810433</v>
      </c>
      <c r="BQ166" s="42">
        <v>9.8885642165280535E-2</v>
      </c>
      <c r="BR166" s="42">
        <v>0.43640005608338484</v>
      </c>
      <c r="BS166" s="24" t="s">
        <v>622</v>
      </c>
      <c r="BT166" s="24" t="s">
        <v>332</v>
      </c>
      <c r="BU166" s="40">
        <v>0.79109795476790379</v>
      </c>
      <c r="BV166" s="42">
        <v>0.51973976833237912</v>
      </c>
      <c r="BW166" s="40">
        <v>0.33406923166174751</v>
      </c>
      <c r="BX166" s="40" t="str">
        <f t="shared" si="24"/>
        <v>Equilibrium</v>
      </c>
      <c r="BY166" s="40"/>
      <c r="BZ166" s="44">
        <v>940.72863805689121</v>
      </c>
      <c r="CA166" s="44">
        <v>498.36584438181654</v>
      </c>
      <c r="CB166" s="5">
        <v>822.92715974717714</v>
      </c>
      <c r="CC166" s="44">
        <v>506.36269596126948</v>
      </c>
      <c r="CD166" s="44">
        <v>471.25637485831555</v>
      </c>
      <c r="CE166" s="44">
        <v>912.37219774192749</v>
      </c>
      <c r="CF166" s="44">
        <v>1220.1723134269128</v>
      </c>
      <c r="CG166" s="44">
        <v>406.00950178065801</v>
      </c>
      <c r="CH166" s="40">
        <v>-0.48272213278484916</v>
      </c>
      <c r="CI166" s="44">
        <v>912.37219774192749</v>
      </c>
      <c r="CJ166" s="24">
        <v>717.77271549473573</v>
      </c>
      <c r="CK166" s="44">
        <v>867.64967874455238</v>
      </c>
      <c r="CL166" s="44">
        <v>965.11647069704509</v>
      </c>
      <c r="CM166" s="45">
        <v>2.5527587360416364</v>
      </c>
      <c r="CN166" s="45">
        <v>64.952602636666171</v>
      </c>
      <c r="CO166" s="45">
        <v>0.254624418109474</v>
      </c>
      <c r="CP166" s="45">
        <v>17.657806615836598</v>
      </c>
      <c r="CQ166" s="45">
        <v>2.9692462060095579</v>
      </c>
      <c r="CR166" s="45">
        <v>1.0754764082417223</v>
      </c>
      <c r="CS166" s="45">
        <v>3.1815036089218092</v>
      </c>
      <c r="CT166" s="45">
        <v>2.0459395417970372</v>
      </c>
      <c r="CU166" s="45">
        <v>8.9267394320730364</v>
      </c>
      <c r="CV166" s="45">
        <v>101.06393886765541</v>
      </c>
      <c r="CW166" s="24"/>
      <c r="CX166" s="40">
        <v>63.351966237997665</v>
      </c>
      <c r="CY166" s="40">
        <v>63.480603213056391</v>
      </c>
      <c r="CZ166" s="40">
        <v>64.707217288000692</v>
      </c>
      <c r="DA166" s="40">
        <v>64.775104279272597</v>
      </c>
      <c r="DB166" s="40"/>
      <c r="DC166" s="40">
        <v>0.54153043557962566</v>
      </c>
      <c r="DD166" s="40">
        <v>0.56469136993718727</v>
      </c>
      <c r="DE166" s="40"/>
      <c r="DF166" s="40">
        <v>4.1455092421177904</v>
      </c>
      <c r="DG166" s="40">
        <v>4.0997031164570226</v>
      </c>
      <c r="DH166" s="40"/>
      <c r="DI166" s="40">
        <v>1.3264975282479468</v>
      </c>
      <c r="DJ166" s="40"/>
      <c r="DK166" s="40">
        <v>4.7202769628444665</v>
      </c>
      <c r="DL166" s="40">
        <v>5.406176788090221</v>
      </c>
      <c r="DM166" s="40"/>
      <c r="DN166" s="40">
        <v>1.6120613560905144</v>
      </c>
      <c r="DO166" s="40">
        <v>1.573103179271937</v>
      </c>
      <c r="DP166" s="40"/>
      <c r="DQ166" s="40">
        <v>17.948916395761458</v>
      </c>
      <c r="DR166" s="40"/>
    </row>
    <row r="167" spans="1:122" s="43" customFormat="1" ht="10.5" customHeight="1">
      <c r="A167" s="17" t="s">
        <v>137</v>
      </c>
      <c r="B167" s="16" t="s">
        <v>143</v>
      </c>
      <c r="C167" s="17" t="s">
        <v>144</v>
      </c>
      <c r="D167" s="123">
        <v>0.20000000298023199</v>
      </c>
      <c r="E167" s="139">
        <f t="shared" si="25"/>
        <v>200.00000298023198</v>
      </c>
      <c r="F167" s="141">
        <v>980</v>
      </c>
      <c r="G167" s="123">
        <v>60.200000762939403</v>
      </c>
      <c r="H167" s="123">
        <v>0.83999997377395597</v>
      </c>
      <c r="I167" s="123">
        <v>17.899999618530298</v>
      </c>
      <c r="J167" s="123">
        <v>6.3200001716613796</v>
      </c>
      <c r="K167" s="123">
        <v>0.119999997317791</v>
      </c>
      <c r="L167" s="123">
        <v>2.4200000762939502</v>
      </c>
      <c r="M167" s="123">
        <v>5.96000003814697</v>
      </c>
      <c r="N167" s="123">
        <v>4.21000003814697</v>
      </c>
      <c r="O167" s="123">
        <v>1.6499999761581401</v>
      </c>
      <c r="P167" s="123">
        <v>0.28000000119209301</v>
      </c>
      <c r="Q167" s="122">
        <f t="shared" si="20"/>
        <v>99.900000654160948</v>
      </c>
      <c r="R167" s="26"/>
      <c r="S167" s="26">
        <f t="shared" si="21"/>
        <v>60.260260629369675</v>
      </c>
      <c r="T167" s="26">
        <f t="shared" si="21"/>
        <v>0.84084080908258629</v>
      </c>
      <c r="U167" s="26">
        <f t="shared" si="21"/>
        <v>17.917917418737016</v>
      </c>
      <c r="V167" s="26">
        <f t="shared" si="21"/>
        <v>6.3263264567337565</v>
      </c>
      <c r="W167" s="26">
        <f t="shared" si="21"/>
        <v>0.12012011664866078</v>
      </c>
      <c r="X167" s="26">
        <f t="shared" si="19"/>
        <v>2.4224224829303385</v>
      </c>
      <c r="Y167" s="26">
        <f t="shared" si="19"/>
        <v>5.9659659650850356</v>
      </c>
      <c r="Z167" s="26">
        <f t="shared" si="19"/>
        <v>4.2142142248040306</v>
      </c>
      <c r="AA167" s="26">
        <f t="shared" si="19"/>
        <v>1.6516516169706508</v>
      </c>
      <c r="AB167" s="26">
        <f t="shared" si="19"/>
        <v>0.28028027963824714</v>
      </c>
      <c r="AC167" s="26">
        <f t="shared" si="22"/>
        <v>100</v>
      </c>
      <c r="AD167" s="42">
        <v>0.6536054561489455</v>
      </c>
      <c r="AE167" s="42">
        <v>1.4650796922431781</v>
      </c>
      <c r="AF167" s="42">
        <v>0.40566639818853806</v>
      </c>
      <c r="AH167" s="16" t="s">
        <v>143</v>
      </c>
      <c r="AI167" s="122">
        <v>43</v>
      </c>
      <c r="AJ167" s="122">
        <v>3.1600000858306898</v>
      </c>
      <c r="AK167" s="122">
        <v>11.800000190734901</v>
      </c>
      <c r="AL167" s="122"/>
      <c r="AM167" s="122">
        <v>11.800000190734901</v>
      </c>
      <c r="AN167" s="122">
        <v>14.3999996185303</v>
      </c>
      <c r="AO167" s="122">
        <v>11.1000003814697</v>
      </c>
      <c r="AP167" s="122">
        <v>0.119999997317791</v>
      </c>
      <c r="AQ167" s="122">
        <v>2.4400000572204599</v>
      </c>
      <c r="AR167" s="122">
        <v>0.41999998688697798</v>
      </c>
      <c r="AS167" s="122">
        <v>0</v>
      </c>
      <c r="AT167" s="122">
        <v>0</v>
      </c>
      <c r="AU167" s="122">
        <v>0</v>
      </c>
      <c r="AV167" s="122">
        <f t="shared" si="23"/>
        <v>98.240000508725714</v>
      </c>
      <c r="AW167" s="26"/>
      <c r="AX167" s="42">
        <v>6.181264111828372</v>
      </c>
      <c r="AY167" s="42">
        <v>1.818735888171628</v>
      </c>
      <c r="AZ167" s="42">
        <v>0</v>
      </c>
      <c r="BA167" s="42">
        <v>8</v>
      </c>
      <c r="BB167" s="42">
        <v>0.18027813500551426</v>
      </c>
      <c r="BC167" s="42">
        <v>0.3416977970146553</v>
      </c>
      <c r="BD167" s="42">
        <v>0</v>
      </c>
      <c r="BE167" s="42">
        <v>0.6983568021475719</v>
      </c>
      <c r="BF167" s="42">
        <v>3.0852364334604503</v>
      </c>
      <c r="BG167" s="42">
        <v>0.69443083237180847</v>
      </c>
      <c r="BH167" s="42">
        <v>0</v>
      </c>
      <c r="BI167" s="42">
        <v>5</v>
      </c>
      <c r="BJ167" s="42">
        <v>0</v>
      </c>
      <c r="BK167" s="42">
        <v>2.5794413225394441E-2</v>
      </c>
      <c r="BL167" s="42">
        <v>1.4609280277648629E-2</v>
      </c>
      <c r="BM167" s="42">
        <v>1.7094395890735552</v>
      </c>
      <c r="BN167" s="42">
        <v>0.25015671742340162</v>
      </c>
      <c r="BO167" s="42">
        <v>2</v>
      </c>
      <c r="BP167" s="42">
        <v>0.42985130478088174</v>
      </c>
      <c r="BQ167" s="42">
        <v>7.7010769631750714E-2</v>
      </c>
      <c r="BR167" s="42">
        <v>0.50686207441263242</v>
      </c>
      <c r="BS167" s="24" t="s">
        <v>622</v>
      </c>
      <c r="BT167" s="24" t="s">
        <v>624</v>
      </c>
      <c r="BU167" s="40">
        <v>0.81073906234274518</v>
      </c>
      <c r="BV167" s="42">
        <v>0.45970483538647677</v>
      </c>
      <c r="BW167" s="40">
        <v>0.31377462797441713</v>
      </c>
      <c r="BX167" s="40" t="str">
        <f t="shared" si="24"/>
        <v>Equilibrium</v>
      </c>
      <c r="BY167" s="40"/>
      <c r="BZ167" s="44">
        <v>953.0762771720847</v>
      </c>
      <c r="CA167" s="44">
        <v>337.33309727584628</v>
      </c>
      <c r="CB167" s="5">
        <v>428.83665951387889</v>
      </c>
      <c r="CC167" s="44">
        <v>346.32765755539378</v>
      </c>
      <c r="CD167" s="44">
        <v>369.45205388099231</v>
      </c>
      <c r="CE167" s="44">
        <v>444.09592190725505</v>
      </c>
      <c r="CF167" s="44">
        <v>574.29728343622298</v>
      </c>
      <c r="CG167" s="44">
        <v>97.768264351861262</v>
      </c>
      <c r="CH167" s="40">
        <v>-0.33919820214819207</v>
      </c>
      <c r="CI167" s="44">
        <v>369.45205388099231</v>
      </c>
      <c r="CJ167" s="24">
        <v>336.27564801972187</v>
      </c>
      <c r="CK167" s="44">
        <v>399.14435669743557</v>
      </c>
      <c r="CL167" s="44">
        <v>965.80291892289802</v>
      </c>
      <c r="CM167" s="45">
        <v>0.88776915448497706</v>
      </c>
      <c r="CN167" s="45">
        <v>62.113612283701833</v>
      </c>
      <c r="CO167" s="45">
        <v>0.64610629746224013</v>
      </c>
      <c r="CP167" s="45">
        <v>17.666480489950686</v>
      </c>
      <c r="CQ167" s="45">
        <v>5.7856233724878594</v>
      </c>
      <c r="CR167" s="45">
        <v>1.7493237563777295</v>
      </c>
      <c r="CS167" s="45">
        <v>4.4961372412017617</v>
      </c>
      <c r="CT167" s="45">
        <v>1.6511924369848157</v>
      </c>
      <c r="CU167" s="45">
        <v>5.1560371110466443</v>
      </c>
      <c r="CV167" s="45">
        <v>99.264512989213571</v>
      </c>
      <c r="CW167" s="24"/>
      <c r="CX167" s="40">
        <v>62.405989526081633</v>
      </c>
      <c r="CY167" s="40">
        <v>61.647069665429463</v>
      </c>
      <c r="CZ167" s="40">
        <v>60.715940086509249</v>
      </c>
      <c r="DA167" s="40">
        <v>60.44408286788665</v>
      </c>
      <c r="DB167" s="40"/>
      <c r="DC167" s="40">
        <v>0.8479242607079498</v>
      </c>
      <c r="DD167" s="40">
        <v>0.8512487880681201</v>
      </c>
      <c r="DE167" s="40"/>
      <c r="DF167" s="40">
        <v>4.6873930352408433</v>
      </c>
      <c r="DG167" s="40">
        <v>4.8353703721674117</v>
      </c>
      <c r="DH167" s="40"/>
      <c r="DI167" s="40">
        <v>1.6017608630155582</v>
      </c>
      <c r="DJ167" s="40"/>
      <c r="DK167" s="40">
        <v>5.8670359589318029</v>
      </c>
      <c r="DL167" s="40">
        <v>4.4449728083716495</v>
      </c>
      <c r="DM167" s="40"/>
      <c r="DN167" s="40">
        <v>2.0882913084233423</v>
      </c>
      <c r="DO167" s="40">
        <v>2.4550958172256694</v>
      </c>
      <c r="DP167" s="40"/>
      <c r="DQ167" s="40">
        <v>17.214303899381971</v>
      </c>
      <c r="DR167" s="40"/>
    </row>
    <row r="168" spans="1:122" s="43" customFormat="1" ht="10.5" customHeight="1">
      <c r="A168" s="17" t="s">
        <v>137</v>
      </c>
      <c r="B168" s="16" t="s">
        <v>142</v>
      </c>
      <c r="C168" s="17" t="s">
        <v>141</v>
      </c>
      <c r="D168" s="123">
        <v>0.20000000298023199</v>
      </c>
      <c r="E168" s="139">
        <f t="shared" si="25"/>
        <v>200.00000298023198</v>
      </c>
      <c r="F168" s="141">
        <v>965</v>
      </c>
      <c r="G168" s="123">
        <v>61.599998474121101</v>
      </c>
      <c r="H168" s="123">
        <v>0.67000001668929998</v>
      </c>
      <c r="I168" s="123">
        <v>17.799999237060501</v>
      </c>
      <c r="J168" s="123">
        <v>5.8099999427795401</v>
      </c>
      <c r="K168" s="123">
        <v>0.129999995231628</v>
      </c>
      <c r="L168" s="123">
        <v>2.0699999332428001</v>
      </c>
      <c r="M168" s="123">
        <v>5.5199999809265101</v>
      </c>
      <c r="N168" s="123">
        <v>4.32999992370606</v>
      </c>
      <c r="O168" s="123">
        <v>1.7200000286102299</v>
      </c>
      <c r="P168" s="123">
        <v>0.259999990463257</v>
      </c>
      <c r="Q168" s="122">
        <f t="shared" si="20"/>
        <v>99.909997522830921</v>
      </c>
      <c r="R168" s="26"/>
      <c r="S168" s="26">
        <f t="shared" si="21"/>
        <v>61.655489942379972</v>
      </c>
      <c r="T168" s="26">
        <f t="shared" si="21"/>
        <v>0.67060357652015257</v>
      </c>
      <c r="U168" s="26">
        <f t="shared" si="21"/>
        <v>17.816034109091973</v>
      </c>
      <c r="V168" s="26">
        <f t="shared" si="21"/>
        <v>5.8152337972502393</v>
      </c>
      <c r="W168" s="26">
        <f t="shared" si="21"/>
        <v>0.13011710384831215</v>
      </c>
      <c r="X168" s="26">
        <f t="shared" si="19"/>
        <v>2.0718646627628776</v>
      </c>
      <c r="Y168" s="26">
        <f t="shared" si="19"/>
        <v>5.5249725931232341</v>
      </c>
      <c r="Z168" s="26">
        <f t="shared" si="19"/>
        <v>4.3339005415515004</v>
      </c>
      <c r="AA168" s="26">
        <f t="shared" si="19"/>
        <v>1.7215494657751185</v>
      </c>
      <c r="AB168" s="26">
        <f t="shared" si="19"/>
        <v>0.26023420769662531</v>
      </c>
      <c r="AC168" s="26">
        <f t="shared" si="22"/>
        <v>100</v>
      </c>
      <c r="AD168" s="42">
        <v>0.66927899663514978</v>
      </c>
      <c r="AE168" s="42">
        <v>1.5745821898306029</v>
      </c>
      <c r="AF168" s="42">
        <v>0.38841253697392975</v>
      </c>
      <c r="AH168" s="16" t="s">
        <v>142</v>
      </c>
      <c r="AI168" s="122">
        <v>43.5</v>
      </c>
      <c r="AJ168" s="122">
        <v>2.78999996185303</v>
      </c>
      <c r="AK168" s="122">
        <v>11.300000190734901</v>
      </c>
      <c r="AL168" s="122"/>
      <c r="AM168" s="122">
        <v>13.3999996185303</v>
      </c>
      <c r="AN168" s="122">
        <v>13.800000190734901</v>
      </c>
      <c r="AO168" s="122">
        <v>10.800000190734901</v>
      </c>
      <c r="AP168" s="122">
        <v>0.15999999642372101</v>
      </c>
      <c r="AQ168" s="122">
        <v>2.3099999427795401</v>
      </c>
      <c r="AR168" s="122">
        <v>0.40999999642372098</v>
      </c>
      <c r="AS168" s="122">
        <v>0</v>
      </c>
      <c r="AT168" s="122">
        <v>0</v>
      </c>
      <c r="AU168" s="122">
        <v>0</v>
      </c>
      <c r="AV168" s="122">
        <f t="shared" si="23"/>
        <v>98.470000088215016</v>
      </c>
      <c r="AW168" s="26"/>
      <c r="AX168" s="42">
        <v>6.2567810536016228</v>
      </c>
      <c r="AY168" s="42">
        <v>1.7432189463983772</v>
      </c>
      <c r="AZ168" s="42">
        <v>0</v>
      </c>
      <c r="BA168" s="42">
        <v>8</v>
      </c>
      <c r="BB168" s="42">
        <v>0.17220597278229177</v>
      </c>
      <c r="BC168" s="42">
        <v>0.30186456657710931</v>
      </c>
      <c r="BD168" s="42">
        <v>0</v>
      </c>
      <c r="BE168" s="42">
        <v>0.79181922175588682</v>
      </c>
      <c r="BF168" s="42">
        <v>2.9584069840141098</v>
      </c>
      <c r="BG168" s="42">
        <v>0.77570325487060199</v>
      </c>
      <c r="BH168" s="42">
        <v>0</v>
      </c>
      <c r="BI168" s="42">
        <v>5</v>
      </c>
      <c r="BJ168" s="42">
        <v>0</v>
      </c>
      <c r="BK168" s="42">
        <v>4.4347801190076641E-2</v>
      </c>
      <c r="BL168" s="42">
        <v>1.9490384805586694E-2</v>
      </c>
      <c r="BM168" s="42">
        <v>1.6642071479425227</v>
      </c>
      <c r="BN168" s="42">
        <v>0.27195466606181395</v>
      </c>
      <c r="BO168" s="42">
        <v>2</v>
      </c>
      <c r="BP168" s="42">
        <v>0.37219832061594726</v>
      </c>
      <c r="BQ168" s="42">
        <v>7.5220964151845801E-2</v>
      </c>
      <c r="BR168" s="42">
        <v>0.44741928476779308</v>
      </c>
      <c r="BS168" s="24" t="s">
        <v>622</v>
      </c>
      <c r="BT168" s="24" t="s">
        <v>332</v>
      </c>
      <c r="BU168" s="40">
        <v>0.78296674268627131</v>
      </c>
      <c r="BV168" s="42">
        <v>0.54473493921168736</v>
      </c>
      <c r="BW168" s="40">
        <v>0.34595522718969096</v>
      </c>
      <c r="BX168" s="40" t="str">
        <f t="shared" si="24"/>
        <v>Equilibrium</v>
      </c>
      <c r="BY168" s="40"/>
      <c r="BZ168" s="44">
        <v>925.29763577028166</v>
      </c>
      <c r="CA168" s="44">
        <v>297.77063203517662</v>
      </c>
      <c r="CB168" s="5">
        <v>385.13419559647753</v>
      </c>
      <c r="CC168" s="44">
        <v>306.05079474265915</v>
      </c>
      <c r="CD168" s="44">
        <v>332.44860968542025</v>
      </c>
      <c r="CE168" s="44">
        <v>316.15938206874569</v>
      </c>
      <c r="CF168" s="44">
        <v>485.97137506868432</v>
      </c>
      <c r="CG168" s="44">
        <v>10.108587326086536</v>
      </c>
      <c r="CH168" s="40">
        <v>-0.26182349068234506</v>
      </c>
      <c r="CI168" s="44">
        <v>306.05079474265915</v>
      </c>
      <c r="CJ168" s="24">
        <v>296.575908301352</v>
      </c>
      <c r="CK168" s="44">
        <v>345.59249516956834</v>
      </c>
      <c r="CL168" s="44">
        <v>941.15544312016766</v>
      </c>
      <c r="CM168" s="45">
        <v>0.50438511592947788</v>
      </c>
      <c r="CN168" s="45">
        <v>65.041673273745246</v>
      </c>
      <c r="CO168" s="45">
        <v>0.49487740716641243</v>
      </c>
      <c r="CP168" s="45">
        <v>17.041131721489219</v>
      </c>
      <c r="CQ168" s="45">
        <v>4.4793533019066576</v>
      </c>
      <c r="CR168" s="45">
        <v>1.2861147598747955</v>
      </c>
      <c r="CS168" s="45">
        <v>3.7550405207634938</v>
      </c>
      <c r="CT168" s="45">
        <v>1.9192157762394437</v>
      </c>
      <c r="CU168" s="45">
        <v>5.2607550356024344</v>
      </c>
      <c r="CV168" s="45">
        <v>99.2781617967877</v>
      </c>
      <c r="CW168" s="24"/>
      <c r="CX168" s="40">
        <v>65.186123814446816</v>
      </c>
      <c r="CY168" s="40">
        <v>64.931697870123116</v>
      </c>
      <c r="CZ168" s="40">
        <v>63.475374270706865</v>
      </c>
      <c r="DA168" s="40">
        <v>63.385840840479545</v>
      </c>
      <c r="DB168" s="40"/>
      <c r="DC168" s="40">
        <v>0.63823590802561292</v>
      </c>
      <c r="DD168" s="40">
        <v>0.61876795492675363</v>
      </c>
      <c r="DE168" s="40"/>
      <c r="DF168" s="40">
        <v>4.1187903759042648</v>
      </c>
      <c r="DG168" s="40">
        <v>4.1854380189260771</v>
      </c>
      <c r="DH168" s="40"/>
      <c r="DI168" s="40">
        <v>1.1096297667983768</v>
      </c>
      <c r="DJ168" s="40"/>
      <c r="DK168" s="40">
        <v>5.1526267693110439</v>
      </c>
      <c r="DL168" s="40">
        <v>3.6935176583018312</v>
      </c>
      <c r="DM168" s="40"/>
      <c r="DN168" s="40">
        <v>2.2505825753819035</v>
      </c>
      <c r="DO168" s="40">
        <v>2.4862122563923403</v>
      </c>
      <c r="DP168" s="40"/>
      <c r="DQ168" s="40">
        <v>16.805521559254895</v>
      </c>
      <c r="DR168" s="40"/>
    </row>
    <row r="169" spans="1:122" s="43" customFormat="1" ht="10.5" customHeight="1">
      <c r="A169" s="17" t="s">
        <v>137</v>
      </c>
      <c r="B169" s="16" t="s">
        <v>140</v>
      </c>
      <c r="C169" s="17" t="s">
        <v>141</v>
      </c>
      <c r="D169" s="123">
        <v>0.20000000298023199</v>
      </c>
      <c r="E169" s="139">
        <f t="shared" si="25"/>
        <v>200.00000298023198</v>
      </c>
      <c r="F169" s="141">
        <v>945</v>
      </c>
      <c r="G169" s="123">
        <v>62.5</v>
      </c>
      <c r="H169" s="123">
        <v>0.56999999284744296</v>
      </c>
      <c r="I169" s="123">
        <v>17.600000381469702</v>
      </c>
      <c r="J169" s="123">
        <v>5.3800001144409197</v>
      </c>
      <c r="K169" s="123">
        <v>0.129999995231628</v>
      </c>
      <c r="L169" s="123">
        <v>1.9099999666214</v>
      </c>
      <c r="M169" s="123">
        <v>5.1799998283386204</v>
      </c>
      <c r="N169" s="123">
        <v>4.5300002098083496</v>
      </c>
      <c r="O169" s="123">
        <v>1.83000004291534</v>
      </c>
      <c r="P169" s="123">
        <v>0.30000001192092901</v>
      </c>
      <c r="Q169" s="122">
        <f t="shared" si="20"/>
        <v>99.930000543594332</v>
      </c>
      <c r="R169" s="26"/>
      <c r="S169" s="26">
        <f t="shared" si="21"/>
        <v>62.543780306229912</v>
      </c>
      <c r="T169" s="26">
        <f t="shared" si="21"/>
        <v>0.57039926923524953</v>
      </c>
      <c r="U169" s="26">
        <f t="shared" si="21"/>
        <v>17.612328915971258</v>
      </c>
      <c r="V169" s="26">
        <f t="shared" si="21"/>
        <v>5.3837687232813547</v>
      </c>
      <c r="W169" s="26">
        <f t="shared" si="21"/>
        <v>0.13009105826524606</v>
      </c>
      <c r="X169" s="26">
        <f t="shared" si="19"/>
        <v>1.9113378927564051</v>
      </c>
      <c r="Y169" s="26">
        <f t="shared" si="19"/>
        <v>5.1836283399987098</v>
      </c>
      <c r="Z169" s="26">
        <f t="shared" si="19"/>
        <v>4.533173406550862</v>
      </c>
      <c r="AA169" s="26">
        <f t="shared" si="19"/>
        <v>1.8312819303118135</v>
      </c>
      <c r="AB169" s="26">
        <f t="shared" si="19"/>
        <v>0.30021015739918305</v>
      </c>
      <c r="AC169" s="26">
        <f t="shared" si="22"/>
        <v>99.999999999999986</v>
      </c>
      <c r="AD169" s="42">
        <v>0.68132786385041788</v>
      </c>
      <c r="AE169" s="42">
        <v>1.580186922881013</v>
      </c>
      <c r="AF169" s="42">
        <v>0.38756881958126088</v>
      </c>
      <c r="AH169" s="16" t="s">
        <v>140</v>
      </c>
      <c r="AI169" s="122">
        <v>43.299999237060597</v>
      </c>
      <c r="AJ169" s="122">
        <v>2.71000003814697</v>
      </c>
      <c r="AK169" s="122">
        <v>10.800000190734901</v>
      </c>
      <c r="AL169" s="122"/>
      <c r="AM169" s="122">
        <v>13.8999996185303</v>
      </c>
      <c r="AN169" s="122">
        <v>13.5</v>
      </c>
      <c r="AO169" s="122">
        <v>10.5</v>
      </c>
      <c r="AP169" s="122">
        <v>0.20999999344348899</v>
      </c>
      <c r="AQ169" s="122">
        <v>2.3399999141693102</v>
      </c>
      <c r="AR169" s="122">
        <v>0.37000000476837203</v>
      </c>
      <c r="AS169" s="122">
        <v>0</v>
      </c>
      <c r="AT169" s="122">
        <v>0</v>
      </c>
      <c r="AU169" s="122">
        <v>0</v>
      </c>
      <c r="AV169" s="122">
        <f t="shared" si="23"/>
        <v>97.629998996853942</v>
      </c>
      <c r="AW169" s="26"/>
      <c r="AX169" s="42">
        <v>6.2947080887374511</v>
      </c>
      <c r="AY169" s="42">
        <v>1.7052919112625489</v>
      </c>
      <c r="AZ169" s="42">
        <v>0</v>
      </c>
      <c r="BA169" s="42">
        <v>8</v>
      </c>
      <c r="BB169" s="42">
        <v>0.14498381305227825</v>
      </c>
      <c r="BC169" s="42">
        <v>0.2963488476011697</v>
      </c>
      <c r="BD169" s="42">
        <v>0</v>
      </c>
      <c r="BE169" s="42">
        <v>0.80449715863832694</v>
      </c>
      <c r="BF169" s="42">
        <v>2.925085739429075</v>
      </c>
      <c r="BG169" s="42">
        <v>0.82908444127915004</v>
      </c>
      <c r="BH169" s="42">
        <v>0</v>
      </c>
      <c r="BI169" s="42">
        <v>5</v>
      </c>
      <c r="BJ169" s="42">
        <v>0</v>
      </c>
      <c r="BK169" s="42">
        <v>5.6338201899930551E-2</v>
      </c>
      <c r="BL169" s="42">
        <v>2.5855070554941059E-2</v>
      </c>
      <c r="BM169" s="42">
        <v>1.6353056013130098</v>
      </c>
      <c r="BN169" s="42">
        <v>0.28250112623211865</v>
      </c>
      <c r="BO169" s="42">
        <v>2</v>
      </c>
      <c r="BP169" s="42">
        <v>0.37700510386046093</v>
      </c>
      <c r="BQ169" s="42">
        <v>6.8609266741261069E-2</v>
      </c>
      <c r="BR169" s="42">
        <v>0.44561437060172199</v>
      </c>
      <c r="BS169" s="24" t="s">
        <v>622</v>
      </c>
      <c r="BT169" s="24" t="s">
        <v>332</v>
      </c>
      <c r="BU169" s="40">
        <v>0.76763661058448041</v>
      </c>
      <c r="BV169" s="42">
        <v>0.57761778657156881</v>
      </c>
      <c r="BW169" s="40">
        <v>0.36553763242037857</v>
      </c>
      <c r="BX169" s="40" t="str">
        <f t="shared" si="24"/>
        <v>Equilibrium</v>
      </c>
      <c r="BY169" s="40"/>
      <c r="BZ169" s="44">
        <v>912.37098174908829</v>
      </c>
      <c r="CA169" s="44">
        <v>270.25973710331118</v>
      </c>
      <c r="CB169" s="5">
        <v>399.39964926849029</v>
      </c>
      <c r="CC169" s="44">
        <v>283.29554818911225</v>
      </c>
      <c r="CD169" s="44">
        <v>315.42388589626466</v>
      </c>
      <c r="CE169" s="44">
        <v>319.91993428972455</v>
      </c>
      <c r="CF169" s="44">
        <v>465.38091228731321</v>
      </c>
      <c r="CG169" s="44">
        <v>36.624386100612298</v>
      </c>
      <c r="CH169" s="40">
        <v>-0.16520110405622321</v>
      </c>
      <c r="CI169" s="44">
        <v>283.29554818911225</v>
      </c>
      <c r="CJ169" s="24">
        <v>316.4063751853792</v>
      </c>
      <c r="CK169" s="44">
        <v>341.34759872880124</v>
      </c>
      <c r="CL169" s="44">
        <v>947.13673365668103</v>
      </c>
      <c r="CM169" s="45">
        <v>0.4348392334958141</v>
      </c>
      <c r="CN169" s="45">
        <v>66.321875364332541</v>
      </c>
      <c r="CO169" s="45">
        <v>0.39602061679942097</v>
      </c>
      <c r="CP169" s="45">
        <v>16.757966146605451</v>
      </c>
      <c r="CQ169" s="45">
        <v>4.0853062245866987</v>
      </c>
      <c r="CR169" s="45">
        <v>1.064202826050249</v>
      </c>
      <c r="CS169" s="45">
        <v>2.7895365551155713</v>
      </c>
      <c r="CT169" s="45">
        <v>2.001595776448037</v>
      </c>
      <c r="CU169" s="45">
        <v>5.0247976592543058</v>
      </c>
      <c r="CV169" s="45">
        <v>98.441301169192286</v>
      </c>
      <c r="CW169" s="24"/>
      <c r="CX169" s="40">
        <v>65.883139666344221</v>
      </c>
      <c r="CY169" s="40">
        <v>65.80220592454171</v>
      </c>
      <c r="CZ169" s="40">
        <v>64.500089639057563</v>
      </c>
      <c r="DA169" s="40">
        <v>64.636668334890402</v>
      </c>
      <c r="DB169" s="40"/>
      <c r="DC169" s="40">
        <v>0.58837556706080174</v>
      </c>
      <c r="DD169" s="40">
        <v>0.55263215723604298</v>
      </c>
      <c r="DE169" s="40"/>
      <c r="DF169" s="40">
        <v>4.0348097259414537</v>
      </c>
      <c r="DG169" s="40">
        <v>3.9686408079994608</v>
      </c>
      <c r="DH169" s="40"/>
      <c r="DI169" s="40">
        <v>0.935782963997005</v>
      </c>
      <c r="DJ169" s="40"/>
      <c r="DK169" s="40">
        <v>4.7341494995578106</v>
      </c>
      <c r="DL169" s="40">
        <v>3.3319822031153237</v>
      </c>
      <c r="DM169" s="40"/>
      <c r="DN169" s="40">
        <v>2.399080284919656</v>
      </c>
      <c r="DO169" s="40">
        <v>2.5330001943652638</v>
      </c>
      <c r="DP169" s="40"/>
      <c r="DQ169" s="40">
        <v>16.642130562216131</v>
      </c>
      <c r="DR169" s="40"/>
    </row>
    <row r="170" spans="1:122" s="43" customFormat="1" ht="10.5" customHeight="1">
      <c r="A170" s="17" t="s">
        <v>137</v>
      </c>
      <c r="B170" s="16" t="s">
        <v>139</v>
      </c>
      <c r="C170" s="17" t="s">
        <v>138</v>
      </c>
      <c r="D170" s="123">
        <v>0.20000000298023199</v>
      </c>
      <c r="E170" s="139">
        <f t="shared" si="25"/>
        <v>200.00000298023198</v>
      </c>
      <c r="F170" s="141">
        <v>920</v>
      </c>
      <c r="G170" s="123">
        <v>64.400001525878906</v>
      </c>
      <c r="H170" s="123">
        <v>0.44999998807907099</v>
      </c>
      <c r="I170" s="123">
        <v>17.399999618530298</v>
      </c>
      <c r="J170" s="123">
        <v>4.7699999809265101</v>
      </c>
      <c r="K170" s="123">
        <v>0.129999995231628</v>
      </c>
      <c r="L170" s="123">
        <v>1.37000000476837</v>
      </c>
      <c r="M170" s="123">
        <v>4.4899997711181596</v>
      </c>
      <c r="N170" s="123">
        <v>4.6399998664856001</v>
      </c>
      <c r="O170" s="123">
        <v>2.0599999427795401</v>
      </c>
      <c r="P170" s="123">
        <v>0.34999999403953502</v>
      </c>
      <c r="Q170" s="122">
        <f t="shared" si="20"/>
        <v>100.06000068783763</v>
      </c>
      <c r="R170" s="26"/>
      <c r="S170" s="26">
        <f t="shared" si="21"/>
        <v>64.361384252625513</v>
      </c>
      <c r="T170" s="26">
        <f t="shared" si="21"/>
        <v>0.44973014689751933</v>
      </c>
      <c r="U170" s="26">
        <f t="shared" si="21"/>
        <v>17.389565759462645</v>
      </c>
      <c r="V170" s="26">
        <f t="shared" si="21"/>
        <v>4.7671396643377273</v>
      </c>
      <c r="W170" s="26">
        <f t="shared" si="21"/>
        <v>0.12992204111330732</v>
      </c>
      <c r="X170" s="26">
        <f t="shared" si="19"/>
        <v>1.3691784882576905</v>
      </c>
      <c r="Y170" s="26">
        <f t="shared" si="19"/>
        <v>4.4873073558392678</v>
      </c>
      <c r="Z170" s="26">
        <f t="shared" si="19"/>
        <v>4.637217504086621</v>
      </c>
      <c r="AA170" s="26">
        <f t="shared" si="19"/>
        <v>2.0587646698166919</v>
      </c>
      <c r="AB170" s="26">
        <f t="shared" si="19"/>
        <v>0.34979011756300915</v>
      </c>
      <c r="AC170" s="26">
        <f t="shared" si="22"/>
        <v>99.999999999999986</v>
      </c>
      <c r="AD170" s="42">
        <v>0.70315550352487211</v>
      </c>
      <c r="AE170" s="42">
        <v>1.9532478133107112</v>
      </c>
      <c r="AF170" s="42">
        <v>0.33861025664451749</v>
      </c>
      <c r="AH170" s="16" t="s">
        <v>139</v>
      </c>
      <c r="AI170" s="122">
        <v>43.799999237060597</v>
      </c>
      <c r="AJ170" s="122">
        <v>2.5499999523162802</v>
      </c>
      <c r="AK170" s="122">
        <v>11</v>
      </c>
      <c r="AL170" s="122"/>
      <c r="AM170" s="122">
        <v>14.699999809265099</v>
      </c>
      <c r="AN170" s="122">
        <v>12.800000190734901</v>
      </c>
      <c r="AO170" s="122">
        <v>10.6000003814697</v>
      </c>
      <c r="AP170" s="122">
        <v>0.20999999344348899</v>
      </c>
      <c r="AQ170" s="122">
        <v>2.2999999523162802</v>
      </c>
      <c r="AR170" s="122">
        <v>0.41999998688697798</v>
      </c>
      <c r="AS170" s="122">
        <v>0</v>
      </c>
      <c r="AT170" s="122">
        <v>0</v>
      </c>
      <c r="AU170" s="122">
        <v>0</v>
      </c>
      <c r="AV170" s="122">
        <f t="shared" si="23"/>
        <v>98.379999503493323</v>
      </c>
      <c r="AW170" s="26"/>
      <c r="AX170" s="42">
        <v>6.3239876150189778</v>
      </c>
      <c r="AY170" s="42">
        <v>1.6760123849810222</v>
      </c>
      <c r="AZ170" s="42">
        <v>0</v>
      </c>
      <c r="BA170" s="42">
        <v>8</v>
      </c>
      <c r="BB170" s="42">
        <v>0.19568043561032433</v>
      </c>
      <c r="BC170" s="42">
        <v>0.27695124363919588</v>
      </c>
      <c r="BD170" s="42">
        <v>0</v>
      </c>
      <c r="BE170" s="42">
        <v>0.87038238516662858</v>
      </c>
      <c r="BF170" s="42">
        <v>2.7545078205740747</v>
      </c>
      <c r="BG170" s="42">
        <v>0.90247811500977626</v>
      </c>
      <c r="BH170" s="42">
        <v>0</v>
      </c>
      <c r="BI170" s="42">
        <v>5</v>
      </c>
      <c r="BJ170" s="42">
        <v>0</v>
      </c>
      <c r="BK170" s="42">
        <v>2.1373739363048649E-3</v>
      </c>
      <c r="BL170" s="42">
        <v>2.5678812064433204E-2</v>
      </c>
      <c r="BM170" s="42">
        <v>1.6396256651210981</v>
      </c>
      <c r="BN170" s="42">
        <v>0.33255814887816393</v>
      </c>
      <c r="BO170" s="42">
        <v>2</v>
      </c>
      <c r="BP170" s="42">
        <v>0.31125536676050125</v>
      </c>
      <c r="BQ170" s="42">
        <v>7.7349859043342004E-2</v>
      </c>
      <c r="BR170" s="42">
        <v>0.38860522580384327</v>
      </c>
      <c r="BS170" s="24" t="s">
        <v>622</v>
      </c>
      <c r="BT170" s="24" t="s">
        <v>332</v>
      </c>
      <c r="BU170" s="40">
        <v>0.75277808031435023</v>
      </c>
      <c r="BV170" s="42">
        <v>0.64426848974570194</v>
      </c>
      <c r="BW170" s="40">
        <v>0.32984472597651671</v>
      </c>
      <c r="BX170" s="40" t="str">
        <f t="shared" si="24"/>
        <v>Equilibrium</v>
      </c>
      <c r="BY170" s="40"/>
      <c r="BZ170" s="44">
        <v>903.98733572378501</v>
      </c>
      <c r="CA170" s="44">
        <v>281.7889509945112</v>
      </c>
      <c r="CB170" s="5">
        <v>372.31376135841924</v>
      </c>
      <c r="CC170" s="44">
        <v>280.55843190282712</v>
      </c>
      <c r="CD170" s="44">
        <v>304.95132030404534</v>
      </c>
      <c r="CE170" s="44">
        <v>308.04678937687004</v>
      </c>
      <c r="CF170" s="44">
        <v>517.47676648267998</v>
      </c>
      <c r="CG170" s="44">
        <v>27.488357474042914</v>
      </c>
      <c r="CH170" s="40">
        <v>-0.38989427786558534</v>
      </c>
      <c r="CI170" s="44">
        <v>280.55843190282712</v>
      </c>
      <c r="CJ170" s="24">
        <v>286.36786419855605</v>
      </c>
      <c r="CK170" s="44">
        <v>326.43609663062318</v>
      </c>
      <c r="CL170" s="44">
        <v>921.95473477996893</v>
      </c>
      <c r="CM170" s="45">
        <v>0.24504621512593605</v>
      </c>
      <c r="CN170" s="45">
        <v>67.451581801755879</v>
      </c>
      <c r="CO170" s="45">
        <v>0.3584152831981578</v>
      </c>
      <c r="CP170" s="45">
        <v>16.49836248449002</v>
      </c>
      <c r="CQ170" s="45">
        <v>3.501146840428647</v>
      </c>
      <c r="CR170" s="45">
        <v>0.8774761875742384</v>
      </c>
      <c r="CS170" s="45">
        <v>2.868169897502538</v>
      </c>
      <c r="CT170" s="45">
        <v>2.213156015352614</v>
      </c>
      <c r="CU170" s="45">
        <v>5.4733199838095805</v>
      </c>
      <c r="CV170" s="45">
        <v>99.241628494111652</v>
      </c>
      <c r="CW170" s="24"/>
      <c r="CX170" s="40">
        <v>67.889834843997775</v>
      </c>
      <c r="CY170" s="40">
        <v>68.694954132917957</v>
      </c>
      <c r="CZ170" s="40">
        <v>66.230951597701178</v>
      </c>
      <c r="DA170" s="40">
        <v>66.634714442073005</v>
      </c>
      <c r="DB170" s="40"/>
      <c r="DC170" s="40">
        <v>0.49032496702828771</v>
      </c>
      <c r="DD170" s="40">
        <v>0.44903947318568815</v>
      </c>
      <c r="DE170" s="40"/>
      <c r="DF170" s="40">
        <v>3.3654315234710395</v>
      </c>
      <c r="DG170" s="40">
        <v>3.4871966381732231</v>
      </c>
      <c r="DH170" s="40"/>
      <c r="DI170" s="40">
        <v>0.73698248004532707</v>
      </c>
      <c r="DJ170" s="40"/>
      <c r="DK170" s="40">
        <v>4.233982299075322</v>
      </c>
      <c r="DL170" s="40">
        <v>3.0666055023755474</v>
      </c>
      <c r="DM170" s="40"/>
      <c r="DN170" s="40">
        <v>2.6249993504437557</v>
      </c>
      <c r="DO170" s="40">
        <v>2.6025838318560726</v>
      </c>
      <c r="DP170" s="40"/>
      <c r="DQ170" s="40">
        <v>16.535976373093511</v>
      </c>
      <c r="DR170" s="40"/>
    </row>
    <row r="171" spans="1:122" s="43" customFormat="1" ht="10.5" customHeight="1">
      <c r="A171" s="17" t="s">
        <v>137</v>
      </c>
      <c r="B171" s="16" t="s">
        <v>136</v>
      </c>
      <c r="C171" s="17" t="s">
        <v>138</v>
      </c>
      <c r="D171" s="123">
        <v>0.20000000298023199</v>
      </c>
      <c r="E171" s="139">
        <f t="shared" si="25"/>
        <v>200.00000298023198</v>
      </c>
      <c r="F171" s="141">
        <v>905</v>
      </c>
      <c r="G171" s="123">
        <v>68.300003051757798</v>
      </c>
      <c r="H171" s="123">
        <v>0.30000001192092901</v>
      </c>
      <c r="I171" s="123">
        <v>16.200000762939499</v>
      </c>
      <c r="J171" s="123">
        <v>3.7300000190734899</v>
      </c>
      <c r="K171" s="123">
        <v>0.109999999403954</v>
      </c>
      <c r="L171" s="123">
        <v>0.86000001430511497</v>
      </c>
      <c r="M171" s="123">
        <v>3.3399999141693102</v>
      </c>
      <c r="N171" s="123">
        <v>4.5900001525878897</v>
      </c>
      <c r="O171" s="123">
        <v>2.3499999046325701</v>
      </c>
      <c r="P171" s="123">
        <v>0.21999999880790699</v>
      </c>
      <c r="Q171" s="122">
        <f t="shared" si="20"/>
        <v>100.00000382959846</v>
      </c>
      <c r="R171" s="26"/>
      <c r="S171" s="26">
        <f t="shared" si="21"/>
        <v>68.300000436142042</v>
      </c>
      <c r="T171" s="26">
        <f t="shared" si="21"/>
        <v>0.30000000043213365</v>
      </c>
      <c r="U171" s="26">
        <f t="shared" si="21"/>
        <v>16.200000142544543</v>
      </c>
      <c r="V171" s="26">
        <f t="shared" si="21"/>
        <v>3.7299998762294719</v>
      </c>
      <c r="W171" s="26">
        <f t="shared" si="21"/>
        <v>0.10999999519139589</v>
      </c>
      <c r="X171" s="26">
        <f t="shared" si="19"/>
        <v>0.85999998137056899</v>
      </c>
      <c r="Y171" s="26">
        <f t="shared" si="19"/>
        <v>3.33999978626073</v>
      </c>
      <c r="Z171" s="26">
        <f t="shared" si="19"/>
        <v>4.589999976809322</v>
      </c>
      <c r="AA171" s="26">
        <f t="shared" si="19"/>
        <v>2.3499998146370138</v>
      </c>
      <c r="AB171" s="26">
        <f t="shared" si="19"/>
        <v>0.21999999038279078</v>
      </c>
      <c r="AC171" s="26">
        <f t="shared" si="22"/>
        <v>100.00000000000001</v>
      </c>
      <c r="AD171" s="42">
        <v>0.74411506542818528</v>
      </c>
      <c r="AE171" s="42">
        <v>2.4331557726252884</v>
      </c>
      <c r="AF171" s="42">
        <v>0.29127719982111777</v>
      </c>
      <c r="AH171" s="16" t="s">
        <v>136</v>
      </c>
      <c r="AI171" s="122">
        <v>41.599998474121101</v>
      </c>
      <c r="AJ171" s="122">
        <v>3.6199998855590798</v>
      </c>
      <c r="AK171" s="122">
        <v>11.5</v>
      </c>
      <c r="AL171" s="122">
        <v>7.0000000298023196E-2</v>
      </c>
      <c r="AM171" s="122">
        <v>17</v>
      </c>
      <c r="AN171" s="122">
        <v>11.800000190734901</v>
      </c>
      <c r="AO171" s="122">
        <v>10</v>
      </c>
      <c r="AP171" s="122">
        <v>0.36000001430511502</v>
      </c>
      <c r="AQ171" s="122">
        <v>2.4900000095367401</v>
      </c>
      <c r="AR171" s="122">
        <v>0.40000000596046498</v>
      </c>
      <c r="AS171" s="122">
        <v>0</v>
      </c>
      <c r="AT171" s="122">
        <v>0</v>
      </c>
      <c r="AU171" s="122">
        <v>0</v>
      </c>
      <c r="AV171" s="122">
        <f t="shared" si="23"/>
        <v>98.839998580515427</v>
      </c>
      <c r="AW171" s="26"/>
      <c r="AX171" s="42">
        <v>6.1125328990093237</v>
      </c>
      <c r="AY171" s="42">
        <v>1.8874671009906763</v>
      </c>
      <c r="AZ171" s="42">
        <v>0</v>
      </c>
      <c r="BA171" s="42">
        <v>8</v>
      </c>
      <c r="BB171" s="42">
        <v>0.10389719771587536</v>
      </c>
      <c r="BC171" s="42">
        <v>0.40011302679580779</v>
      </c>
      <c r="BD171" s="42">
        <v>8.1315032784426266E-3</v>
      </c>
      <c r="BE171" s="42">
        <v>0.58228445605195134</v>
      </c>
      <c r="BF171" s="42">
        <v>2.5842054322693273</v>
      </c>
      <c r="BG171" s="42">
        <v>1.3213683838885957</v>
      </c>
      <c r="BH171" s="42">
        <v>0</v>
      </c>
      <c r="BI171" s="42">
        <v>5</v>
      </c>
      <c r="BJ171" s="42">
        <v>0</v>
      </c>
      <c r="BK171" s="42">
        <v>0.18535666794275318</v>
      </c>
      <c r="BL171" s="42">
        <v>4.4799085924736089E-2</v>
      </c>
      <c r="BM171" s="42">
        <v>1.5741634119989962</v>
      </c>
      <c r="BN171" s="42">
        <v>0.19568083413351456</v>
      </c>
      <c r="BO171" s="42">
        <v>2</v>
      </c>
      <c r="BP171" s="42">
        <v>0.51363980789912511</v>
      </c>
      <c r="BQ171" s="42">
        <v>7.496891658718445E-2</v>
      </c>
      <c r="BR171" s="42">
        <v>0.58860872448630952</v>
      </c>
      <c r="BS171" s="24" t="s">
        <v>622</v>
      </c>
      <c r="BT171" s="24" t="s">
        <v>624</v>
      </c>
      <c r="BU171" s="40">
        <v>0.63169135782502117</v>
      </c>
      <c r="BV171" s="42">
        <v>0.80821414165025107</v>
      </c>
      <c r="BW171" s="40">
        <v>0.33216703621824295</v>
      </c>
      <c r="BX171" s="40" t="str">
        <f t="shared" si="24"/>
        <v>Equilibrium</v>
      </c>
      <c r="BY171" s="40"/>
      <c r="BZ171" s="44">
        <v>941.43906147600819</v>
      </c>
      <c r="CA171" s="44">
        <v>320.27574912528701</v>
      </c>
      <c r="CB171" s="5">
        <v>631.2962666191022</v>
      </c>
      <c r="CC171" s="44">
        <v>346.59206643860892</v>
      </c>
      <c r="CD171" s="44">
        <v>416.23422224488354</v>
      </c>
      <c r="CE171" s="44">
        <v>397.00331619177558</v>
      </c>
      <c r="CF171" s="44">
        <v>370.16581223614588</v>
      </c>
      <c r="CG171" s="44">
        <v>50.411249753166658</v>
      </c>
      <c r="CH171" s="40">
        <v>0.41364168963240761</v>
      </c>
      <c r="CI171" s="44">
        <v>416.23422224488354</v>
      </c>
      <c r="CJ171" s="24">
        <v>551.8266518117515</v>
      </c>
      <c r="CK171" s="44">
        <v>523.76524443199287</v>
      </c>
      <c r="CL171" s="44">
        <v>1024.9686193885166</v>
      </c>
      <c r="CM171" s="45">
        <v>-0.8117861466907017</v>
      </c>
      <c r="CN171" s="45">
        <v>61.426809393920905</v>
      </c>
      <c r="CO171" s="45">
        <v>0.46207226434723569</v>
      </c>
      <c r="CP171" s="45">
        <v>17.465647759129137</v>
      </c>
      <c r="CQ171" s="45">
        <v>7.1084302121823244</v>
      </c>
      <c r="CR171" s="45">
        <v>1.4839126423599092</v>
      </c>
      <c r="CS171" s="45">
        <v>2.7673754896951994</v>
      </c>
      <c r="CT171" s="45">
        <v>1.5744789996417103</v>
      </c>
      <c r="CU171" s="45">
        <v>4.3358503750868609</v>
      </c>
      <c r="CV171" s="45">
        <v>96.624577136363285</v>
      </c>
      <c r="CW171" s="24"/>
      <c r="CX171" s="40">
        <v>61.455042710280054</v>
      </c>
      <c r="CY171" s="40">
        <v>59.159505045049045</v>
      </c>
      <c r="CZ171" s="40">
        <v>61.689175095638561</v>
      </c>
      <c r="DA171" s="40">
        <v>62.156358931494964</v>
      </c>
      <c r="DB171" s="40"/>
      <c r="DC171" s="40">
        <v>0.7902032255598046</v>
      </c>
      <c r="DD171" s="40">
        <v>0.7340460711723843</v>
      </c>
      <c r="DE171" s="40"/>
      <c r="DF171" s="40">
        <v>7.104784325097099</v>
      </c>
      <c r="DG171" s="40">
        <v>5.5705354609178315</v>
      </c>
      <c r="DH171" s="40"/>
      <c r="DI171" s="40">
        <v>0.94207156846932172</v>
      </c>
      <c r="DJ171" s="40"/>
      <c r="DK171" s="40">
        <v>4.1146332460566688</v>
      </c>
      <c r="DL171" s="40">
        <v>3.1027137037580568</v>
      </c>
      <c r="DM171" s="40"/>
      <c r="DN171" s="40">
        <v>2.9234909671867837</v>
      </c>
      <c r="DO171" s="40">
        <v>3.0599626559091719</v>
      </c>
      <c r="DP171" s="40"/>
      <c r="DQ171" s="40">
        <v>16.60035883316521</v>
      </c>
      <c r="DR171" s="40"/>
    </row>
    <row r="172" spans="1:122" s="43" customFormat="1" ht="10.5" customHeight="1">
      <c r="A172" s="17" t="s">
        <v>212</v>
      </c>
      <c r="B172" s="16">
        <v>1</v>
      </c>
      <c r="C172" s="17" t="s">
        <v>35</v>
      </c>
      <c r="D172" s="123">
        <v>0.30000001192092901</v>
      </c>
      <c r="E172" s="139">
        <f t="shared" si="25"/>
        <v>300.00001192092901</v>
      </c>
      <c r="F172" s="141">
        <v>825</v>
      </c>
      <c r="G172" s="123">
        <v>64.889999389648395</v>
      </c>
      <c r="H172" s="123">
        <v>0.239999994635582</v>
      </c>
      <c r="I172" s="123">
        <v>14.3599996566772</v>
      </c>
      <c r="J172" s="123">
        <v>2</v>
      </c>
      <c r="K172" s="123">
        <v>2.9999999329447701E-2</v>
      </c>
      <c r="L172" s="123">
        <v>0.40000000596046498</v>
      </c>
      <c r="M172" s="123">
        <v>2.8900001049041801</v>
      </c>
      <c r="N172" s="123">
        <v>3.1700000762939502</v>
      </c>
      <c r="O172" s="123">
        <v>2.53999996185303</v>
      </c>
      <c r="P172" s="123"/>
      <c r="Q172" s="122">
        <f t="shared" si="20"/>
        <v>90.51999918930224</v>
      </c>
      <c r="R172" s="26"/>
      <c r="S172" s="26">
        <f t="shared" si="21"/>
        <v>71.685815257184814</v>
      </c>
      <c r="T172" s="26">
        <f t="shared" si="21"/>
        <v>0.26513477329322105</v>
      </c>
      <c r="U172" s="26">
        <f t="shared" si="21"/>
        <v>15.863897244018405</v>
      </c>
      <c r="V172" s="26">
        <f t="shared" si="21"/>
        <v>2.209456493495376</v>
      </c>
      <c r="W172" s="26">
        <f t="shared" si="21"/>
        <v>3.3141846661652576E-2</v>
      </c>
      <c r="X172" s="26">
        <f t="shared" si="19"/>
        <v>0.44189130528376919</v>
      </c>
      <c r="Y172" s="26">
        <f t="shared" si="19"/>
        <v>3.192664748991429</v>
      </c>
      <c r="Z172" s="26">
        <f t="shared" si="19"/>
        <v>3.5019886264742528</v>
      </c>
      <c r="AA172" s="26">
        <f t="shared" si="19"/>
        <v>2.8060097045970922</v>
      </c>
      <c r="AB172" s="26">
        <f t="shared" si="19"/>
        <v>0</v>
      </c>
      <c r="AC172" s="26">
        <f t="shared" si="22"/>
        <v>100.00000000000003</v>
      </c>
      <c r="AD172" s="42">
        <v>0.76753997089736792</v>
      </c>
      <c r="AE172" s="42">
        <v>2.8049784951518562</v>
      </c>
      <c r="AF172" s="42">
        <v>0.26281357470854511</v>
      </c>
      <c r="AH172" s="16">
        <v>1</v>
      </c>
      <c r="AI172" s="122">
        <v>47.240001678466797</v>
      </c>
      <c r="AJ172" s="122">
        <v>1.58000004291534</v>
      </c>
      <c r="AK172" s="122">
        <v>11.7399997711182</v>
      </c>
      <c r="AL172" s="122"/>
      <c r="AM172" s="122">
        <v>14.050000190734901</v>
      </c>
      <c r="AN172" s="122">
        <v>11.1099996566772</v>
      </c>
      <c r="AO172" s="122">
        <v>10.1199998855591</v>
      </c>
      <c r="AP172" s="122">
        <v>0.25</v>
      </c>
      <c r="AQ172" s="122">
        <v>1.6900000572204601</v>
      </c>
      <c r="AR172" s="122">
        <v>0.81999999284744296</v>
      </c>
      <c r="AS172" s="122">
        <v>0</v>
      </c>
      <c r="AT172" s="122">
        <v>0</v>
      </c>
      <c r="AU172" s="122">
        <v>0</v>
      </c>
      <c r="AV172" s="122">
        <f t="shared" si="23"/>
        <v>98.600001275539441</v>
      </c>
      <c r="AW172" s="26"/>
      <c r="AX172" s="42">
        <v>6.7912645629000341</v>
      </c>
      <c r="AY172" s="42">
        <v>1.2087354370999659</v>
      </c>
      <c r="AZ172" s="42">
        <v>0</v>
      </c>
      <c r="BA172" s="42">
        <v>8</v>
      </c>
      <c r="BB172" s="42">
        <v>0.78026012877124828</v>
      </c>
      <c r="BC172" s="42">
        <v>0.17086144827862634</v>
      </c>
      <c r="BD172" s="42">
        <v>0</v>
      </c>
      <c r="BE172" s="42">
        <v>0.24554479830138121</v>
      </c>
      <c r="BF172" s="42">
        <v>2.3805204481245985</v>
      </c>
      <c r="BG172" s="42">
        <v>1.4228131765241456</v>
      </c>
      <c r="BH172" s="42">
        <v>0</v>
      </c>
      <c r="BI172" s="42">
        <v>5</v>
      </c>
      <c r="BJ172" s="42">
        <v>0</v>
      </c>
      <c r="BK172" s="42">
        <v>2.0840479765324993E-2</v>
      </c>
      <c r="BL172" s="42">
        <v>3.0438236946866051E-2</v>
      </c>
      <c r="BM172" s="42">
        <v>1.5586305040283261</v>
      </c>
      <c r="BN172" s="42">
        <v>0.39009077925948277</v>
      </c>
      <c r="BO172" s="42">
        <v>2</v>
      </c>
      <c r="BP172" s="42">
        <v>8.0932985252178125E-2</v>
      </c>
      <c r="BQ172" s="42">
        <v>0.15036540747737948</v>
      </c>
      <c r="BR172" s="42">
        <v>0.2312983927295576</v>
      </c>
      <c r="BS172" s="24" t="s">
        <v>622</v>
      </c>
      <c r="BT172" s="24" t="s">
        <v>623</v>
      </c>
      <c r="BU172" s="40">
        <v>0.62249269597241208</v>
      </c>
      <c r="BV172" s="42">
        <v>0.70945004855079752</v>
      </c>
      <c r="BW172" s="40">
        <v>0.25292530754763926</v>
      </c>
      <c r="BX172" s="40" t="str">
        <f t="shared" si="24"/>
        <v>Equilibrium</v>
      </c>
      <c r="BY172" s="40"/>
      <c r="BZ172" s="44">
        <v>842.42214992564186</v>
      </c>
      <c r="CA172" s="44">
        <v>331.74590721780839</v>
      </c>
      <c r="CB172" s="5">
        <v>311.49286406215907</v>
      </c>
      <c r="CC172" s="44">
        <v>333.4011884764015</v>
      </c>
      <c r="CD172" s="44">
        <v>306.99172574389564</v>
      </c>
      <c r="CE172" s="44">
        <v>338.83468989080961</v>
      </c>
      <c r="CF172" s="44">
        <v>911.55894441393298</v>
      </c>
      <c r="CG172" s="44">
        <v>5.4335014144081129</v>
      </c>
      <c r="CH172" s="40">
        <v>-1.9264199908991477</v>
      </c>
      <c r="CI172" s="44">
        <v>333.4011884764015</v>
      </c>
      <c r="CJ172" s="24">
        <v>208.09566659569111</v>
      </c>
      <c r="CK172" s="44">
        <v>322.44702626928029</v>
      </c>
      <c r="CL172" s="44">
        <v>816.51712225935057</v>
      </c>
      <c r="CM172" s="45">
        <v>0.71791818282623332</v>
      </c>
      <c r="CN172" s="45">
        <v>73.325124561065735</v>
      </c>
      <c r="CO172" s="45">
        <v>0.24774959791391546</v>
      </c>
      <c r="CP172" s="45">
        <v>14.742670517518068</v>
      </c>
      <c r="CQ172" s="45">
        <v>1.1251458515521329</v>
      </c>
      <c r="CR172" s="45">
        <v>0.21785926407721018</v>
      </c>
      <c r="CS172" s="45">
        <v>3.3452700913514519</v>
      </c>
      <c r="CT172" s="45">
        <v>5.3625936839111645</v>
      </c>
      <c r="CU172" s="45">
        <v>7.7803962340367905</v>
      </c>
      <c r="CV172" s="45">
        <v>106.14680980142644</v>
      </c>
      <c r="CW172" s="24"/>
      <c r="CX172" s="40">
        <v>75.244178655655247</v>
      </c>
      <c r="CY172" s="40">
        <v>75.100340389224556</v>
      </c>
      <c r="CZ172" s="40">
        <v>79.68140482017138</v>
      </c>
      <c r="DA172" s="40">
        <v>81.252786348287188</v>
      </c>
      <c r="DB172" s="40"/>
      <c r="DC172" s="40">
        <v>0.26429772346132385</v>
      </c>
      <c r="DD172" s="40">
        <v>0.26421170232581631</v>
      </c>
      <c r="DE172" s="40"/>
      <c r="DF172" s="40">
        <v>1.2689765363883323</v>
      </c>
      <c r="DG172" s="40">
        <v>1.2723994120529267</v>
      </c>
      <c r="DH172" s="40"/>
      <c r="DI172" s="40">
        <v>0.24843147612940161</v>
      </c>
      <c r="DJ172" s="40"/>
      <c r="DK172" s="40">
        <v>0.67160519564767895</v>
      </c>
      <c r="DL172" s="40">
        <v>2.9751991558752597</v>
      </c>
      <c r="DM172" s="40"/>
      <c r="DN172" s="40">
        <v>2.9612147486113081</v>
      </c>
      <c r="DO172" s="40">
        <v>2.5099423300831405</v>
      </c>
      <c r="DP172" s="40"/>
      <c r="DQ172" s="40">
        <v>15.097509994897745</v>
      </c>
      <c r="DR172" s="40"/>
    </row>
    <row r="173" spans="1:122" s="43" customFormat="1" ht="10.5" customHeight="1">
      <c r="A173" s="17" t="s">
        <v>212</v>
      </c>
      <c r="B173" s="16">
        <v>2</v>
      </c>
      <c r="C173" s="17" t="s">
        <v>217</v>
      </c>
      <c r="D173" s="123">
        <v>0.30000001192092901</v>
      </c>
      <c r="E173" s="139">
        <f t="shared" si="25"/>
        <v>300.00001192092901</v>
      </c>
      <c r="F173" s="141">
        <v>825</v>
      </c>
      <c r="G173" s="123">
        <v>70.620002746582003</v>
      </c>
      <c r="H173" s="123">
        <v>0.25</v>
      </c>
      <c r="I173" s="123">
        <v>12.689999580383301</v>
      </c>
      <c r="J173" s="123">
        <v>1.4800000190734901</v>
      </c>
      <c r="K173" s="123">
        <v>5.0000000745058101E-2</v>
      </c>
      <c r="L173" s="123">
        <v>0.28000000119209301</v>
      </c>
      <c r="M173" s="123">
        <v>2.0699999332428001</v>
      </c>
      <c r="N173" s="123">
        <v>3.03999996185303</v>
      </c>
      <c r="O173" s="123">
        <v>3.7599999904632599</v>
      </c>
      <c r="P173" s="123"/>
      <c r="Q173" s="122">
        <f t="shared" si="20"/>
        <v>94.240002233535023</v>
      </c>
      <c r="R173" s="26"/>
      <c r="S173" s="26">
        <f t="shared" si="21"/>
        <v>74.936333905828462</v>
      </c>
      <c r="T173" s="26">
        <f t="shared" si="21"/>
        <v>0.26528012953615809</v>
      </c>
      <c r="U173" s="26">
        <f t="shared" si="21"/>
        <v>13.465618929991496</v>
      </c>
      <c r="V173" s="26">
        <f t="shared" si="21"/>
        <v>1.5704583870933277</v>
      </c>
      <c r="W173" s="26">
        <f t="shared" si="21"/>
        <v>5.3056026697828065E-2</v>
      </c>
      <c r="X173" s="26">
        <f t="shared" si="19"/>
        <v>0.29711374634545146</v>
      </c>
      <c r="Y173" s="26">
        <f t="shared" si="19"/>
        <v>2.1965194017219547</v>
      </c>
      <c r="Z173" s="26">
        <f t="shared" si="19"/>
        <v>3.2258063346811499</v>
      </c>
      <c r="AA173" s="26">
        <f t="shared" si="19"/>
        <v>3.9898131381041875</v>
      </c>
      <c r="AB173" s="26">
        <f t="shared" si="19"/>
        <v>0</v>
      </c>
      <c r="AC173" s="26">
        <f t="shared" si="22"/>
        <v>100</v>
      </c>
      <c r="AD173" s="42">
        <v>0.81010787302363851</v>
      </c>
      <c r="AE173" s="42">
        <v>2.9652630503652446</v>
      </c>
      <c r="AF173" s="42">
        <v>0.25219007851393083</v>
      </c>
      <c r="AH173" s="16">
        <v>2</v>
      </c>
      <c r="AI173" s="122">
        <v>47.810001373291001</v>
      </c>
      <c r="AJ173" s="122">
        <v>1.5599999427795399</v>
      </c>
      <c r="AK173" s="122">
        <v>11.189999580383301</v>
      </c>
      <c r="AL173" s="122"/>
      <c r="AM173" s="122">
        <v>14.25</v>
      </c>
      <c r="AN173" s="122">
        <v>12.300000190734901</v>
      </c>
      <c r="AO173" s="122">
        <v>10.039999961853001</v>
      </c>
      <c r="AP173" s="122">
        <v>0.270000010728836</v>
      </c>
      <c r="AQ173" s="122">
        <v>1.6399999856948899</v>
      </c>
      <c r="AR173" s="122">
        <v>0.769999980926514</v>
      </c>
      <c r="AS173" s="122">
        <v>0</v>
      </c>
      <c r="AT173" s="122">
        <v>0</v>
      </c>
      <c r="AU173" s="122">
        <v>0</v>
      </c>
      <c r="AV173" s="122">
        <f t="shared" si="23"/>
        <v>99.830001026391983</v>
      </c>
      <c r="AW173" s="26"/>
      <c r="AX173" s="42">
        <v>6.7778783074637365</v>
      </c>
      <c r="AY173" s="42">
        <v>1.2221216925362635</v>
      </c>
      <c r="AZ173" s="42">
        <v>0</v>
      </c>
      <c r="BA173" s="42">
        <v>8</v>
      </c>
      <c r="BB173" s="42">
        <v>0.64739807988508002</v>
      </c>
      <c r="BC173" s="42">
        <v>0.16635882064978827</v>
      </c>
      <c r="BD173" s="42">
        <v>0</v>
      </c>
      <c r="BE173" s="42">
        <v>0.33309067889497612</v>
      </c>
      <c r="BF173" s="42">
        <v>2.5989459937741914</v>
      </c>
      <c r="BG173" s="42">
        <v>1.2542064267959643</v>
      </c>
      <c r="BH173" s="42">
        <v>0</v>
      </c>
      <c r="BI173" s="42">
        <v>5</v>
      </c>
      <c r="BJ173" s="42">
        <v>0</v>
      </c>
      <c r="BK173" s="42">
        <v>0.102184530588463</v>
      </c>
      <c r="BL173" s="42">
        <v>3.2417351658449674E-2</v>
      </c>
      <c r="BM173" s="42">
        <v>1.5248623486537336</v>
      </c>
      <c r="BN173" s="42">
        <v>0.34053576909935379</v>
      </c>
      <c r="BO173" s="42">
        <v>2</v>
      </c>
      <c r="BP173" s="42">
        <v>0.11021264771135941</v>
      </c>
      <c r="BQ173" s="42">
        <v>0.13923841384463229</v>
      </c>
      <c r="BR173" s="42">
        <v>0.2494510615559917</v>
      </c>
      <c r="BS173" s="24" t="s">
        <v>622</v>
      </c>
      <c r="BT173" s="24" t="s">
        <v>623</v>
      </c>
      <c r="BU173" s="40">
        <v>0.65707322179287264</v>
      </c>
      <c r="BV173" s="42">
        <v>0.64993404116588527</v>
      </c>
      <c r="BW173" s="40">
        <v>0.2191825919409848</v>
      </c>
      <c r="BX173" s="40" t="str">
        <f t="shared" si="24"/>
        <v>Equilibrium</v>
      </c>
      <c r="BY173" s="40"/>
      <c r="BZ173" s="44">
        <v>844.98000993241544</v>
      </c>
      <c r="CA173" s="44">
        <v>274.85415656446224</v>
      </c>
      <c r="CB173" s="5">
        <v>303.98213530144045</v>
      </c>
      <c r="CC173" s="44">
        <v>300.88222723276294</v>
      </c>
      <c r="CD173" s="44">
        <v>290.5899516128535</v>
      </c>
      <c r="CE173" s="44">
        <v>205.16577554925004</v>
      </c>
      <c r="CF173" s="44">
        <v>622.65779168107701</v>
      </c>
      <c r="CG173" s="44">
        <v>-95.716451683512901</v>
      </c>
      <c r="CH173" s="40">
        <v>-1.0483367914486996</v>
      </c>
      <c r="CI173" s="44">
        <v>300.88222723276294</v>
      </c>
      <c r="CJ173" s="24">
        <v>204.49463169909393</v>
      </c>
      <c r="CK173" s="44">
        <v>302.43218126710167</v>
      </c>
      <c r="CL173" s="44">
        <v>834.56394954250675</v>
      </c>
      <c r="CM173" s="45">
        <v>0.78256896624734673</v>
      </c>
      <c r="CN173" s="45">
        <v>73.855483322424433</v>
      </c>
      <c r="CO173" s="45">
        <v>0.23998816584421925</v>
      </c>
      <c r="CP173" s="45">
        <v>14.692670568739098</v>
      </c>
      <c r="CQ173" s="45">
        <v>1.1811549242382926</v>
      </c>
      <c r="CR173" s="45">
        <v>0.1670251941273117</v>
      </c>
      <c r="CS173" s="45">
        <v>2.6443473145395195</v>
      </c>
      <c r="CT173" s="45">
        <v>5.2167237799400281</v>
      </c>
      <c r="CU173" s="45">
        <v>6.9590719789523883</v>
      </c>
      <c r="CV173" s="45">
        <v>104.9564652488053</v>
      </c>
      <c r="CW173" s="24"/>
      <c r="CX173" s="40">
        <v>74.085291641284456</v>
      </c>
      <c r="CY173" s="40">
        <v>73.648280772801897</v>
      </c>
      <c r="CZ173" s="40">
        <v>77.779038501958212</v>
      </c>
      <c r="DA173" s="40">
        <v>79.359214687028214</v>
      </c>
      <c r="DB173" s="40"/>
      <c r="DC173" s="40">
        <v>0.30658847855456339</v>
      </c>
      <c r="DD173" s="40">
        <v>0.29319751911052411</v>
      </c>
      <c r="DE173" s="40"/>
      <c r="DF173" s="40">
        <v>1.5559405405928253</v>
      </c>
      <c r="DG173" s="40">
        <v>1.4822436572871653</v>
      </c>
      <c r="DH173" s="40"/>
      <c r="DI173" s="40">
        <v>0.29476909987722777</v>
      </c>
      <c r="DJ173" s="40"/>
      <c r="DK173" s="40">
        <v>1.415579259913486</v>
      </c>
      <c r="DL173" s="40">
        <v>2.9406270850340204</v>
      </c>
      <c r="DM173" s="40"/>
      <c r="DN173" s="40">
        <v>2.7125534332593766</v>
      </c>
      <c r="DO173" s="40">
        <v>2.3647022546062466</v>
      </c>
      <c r="DP173" s="40"/>
      <c r="DQ173" s="40">
        <v>14.975415143602573</v>
      </c>
      <c r="DR173" s="40"/>
    </row>
    <row r="174" spans="1:122" s="43" customFormat="1" ht="10.5" customHeight="1">
      <c r="A174" s="17" t="s">
        <v>212</v>
      </c>
      <c r="B174" s="16">
        <v>3</v>
      </c>
      <c r="C174" s="17" t="s">
        <v>218</v>
      </c>
      <c r="D174" s="123">
        <v>0.30000001192092901</v>
      </c>
      <c r="E174" s="139">
        <f t="shared" ref="E174:E205" si="26">D174*1000</f>
        <v>300.00001192092901</v>
      </c>
      <c r="F174" s="141">
        <v>800</v>
      </c>
      <c r="G174" s="123">
        <v>67.209999084472699</v>
      </c>
      <c r="H174" s="123">
        <v>0.20999999344348899</v>
      </c>
      <c r="I174" s="123">
        <v>13.819999694824199</v>
      </c>
      <c r="J174" s="123">
        <v>1.71000003814697</v>
      </c>
      <c r="K174" s="123">
        <v>5.9999998658895499E-2</v>
      </c>
      <c r="L174" s="123">
        <v>0.33000001311302202</v>
      </c>
      <c r="M174" s="123">
        <v>2.4400000572204599</v>
      </c>
      <c r="N174" s="123">
        <v>3.2599999904632599</v>
      </c>
      <c r="O174" s="123">
        <v>2.78999996185303</v>
      </c>
      <c r="P174" s="123"/>
      <c r="Q174" s="122">
        <f t="shared" si="20"/>
        <v>91.829998832196026</v>
      </c>
      <c r="R174" s="26"/>
      <c r="S174" s="26">
        <f t="shared" si="21"/>
        <v>73.189589392555405</v>
      </c>
      <c r="T174" s="26">
        <f t="shared" si="21"/>
        <v>0.22868343255370055</v>
      </c>
      <c r="U174" s="26">
        <f t="shared" si="21"/>
        <v>15.04954793702866</v>
      </c>
      <c r="V174" s="26">
        <f t="shared" si="21"/>
        <v>1.8621366219025108</v>
      </c>
      <c r="W174" s="26">
        <f t="shared" si="21"/>
        <v>6.5338124166303718E-2</v>
      </c>
      <c r="X174" s="26">
        <f t="shared" si="19"/>
        <v>0.35935970522665678</v>
      </c>
      <c r="Y174" s="26">
        <f t="shared" si="19"/>
        <v>2.657083837798095</v>
      </c>
      <c r="Z174" s="26">
        <f t="shared" si="19"/>
        <v>3.5500381486668267</v>
      </c>
      <c r="AA174" s="26">
        <f t="shared" si="19"/>
        <v>3.0382228001018365</v>
      </c>
      <c r="AB174" s="26">
        <f t="shared" si="19"/>
        <v>0</v>
      </c>
      <c r="AC174" s="26">
        <f t="shared" si="22"/>
        <v>99.999999999999986</v>
      </c>
      <c r="AD174" s="42">
        <v>0.78564615248634906</v>
      </c>
      <c r="AE174" s="42">
        <v>2.9069777058111606</v>
      </c>
      <c r="AF174" s="42">
        <v>0.25595231795477613</v>
      </c>
      <c r="AH174" s="16">
        <v>3</v>
      </c>
      <c r="AI174" s="122">
        <v>45.409999847412102</v>
      </c>
      <c r="AJ174" s="122">
        <v>1.37000000476837</v>
      </c>
      <c r="AK174" s="122">
        <v>10.9700002670288</v>
      </c>
      <c r="AL174" s="122"/>
      <c r="AM174" s="122">
        <v>16.7700004577637</v>
      </c>
      <c r="AN174" s="122">
        <v>11.6000003814697</v>
      </c>
      <c r="AO174" s="122">
        <v>10.1400003433228</v>
      </c>
      <c r="AP174" s="122">
        <v>0.31999999284744302</v>
      </c>
      <c r="AQ174" s="122">
        <v>1.6100000143051101</v>
      </c>
      <c r="AR174" s="122">
        <v>0.56999999284744296</v>
      </c>
      <c r="AS174" s="122">
        <v>0</v>
      </c>
      <c r="AT174" s="122">
        <v>0</v>
      </c>
      <c r="AU174" s="122">
        <v>0</v>
      </c>
      <c r="AV174" s="122">
        <f t="shared" si="23"/>
        <v>98.76000130176547</v>
      </c>
      <c r="AW174" s="26"/>
      <c r="AX174" s="42">
        <v>6.5792186579618992</v>
      </c>
      <c r="AY174" s="42">
        <v>1.4207813420381008</v>
      </c>
      <c r="AZ174" s="42">
        <v>0</v>
      </c>
      <c r="BA174" s="42">
        <v>8</v>
      </c>
      <c r="BB174" s="42">
        <v>0.4522905188004076</v>
      </c>
      <c r="BC174" s="42">
        <v>0.14931025186184449</v>
      </c>
      <c r="BD174" s="42">
        <v>0</v>
      </c>
      <c r="BE174" s="42">
        <v>0.60887520955868979</v>
      </c>
      <c r="BF174" s="42">
        <v>2.5049435838616381</v>
      </c>
      <c r="BG174" s="42">
        <v>1.28458043591742</v>
      </c>
      <c r="BH174" s="42">
        <v>0</v>
      </c>
      <c r="BI174" s="42">
        <v>5</v>
      </c>
      <c r="BJ174" s="42">
        <v>0</v>
      </c>
      <c r="BK174" s="42">
        <v>0.13852466133618702</v>
      </c>
      <c r="BL174" s="42">
        <v>3.9265535824520283E-2</v>
      </c>
      <c r="BM174" s="42">
        <v>1.573920197550251</v>
      </c>
      <c r="BN174" s="42">
        <v>0.24828960528904176</v>
      </c>
      <c r="BO174" s="42">
        <v>2</v>
      </c>
      <c r="BP174" s="42">
        <v>0.20394527360409664</v>
      </c>
      <c r="BQ174" s="42">
        <v>0.10533944164026422</v>
      </c>
      <c r="BR174" s="42">
        <v>0.30928471524436085</v>
      </c>
      <c r="BS174" s="24" t="s">
        <v>622</v>
      </c>
      <c r="BT174" s="24" t="s">
        <v>623</v>
      </c>
      <c r="BU174" s="40">
        <v>0.63770685834536012</v>
      </c>
      <c r="BV174" s="42">
        <v>0.81102568623704185</v>
      </c>
      <c r="BW174" s="40">
        <v>0.27899274377501082</v>
      </c>
      <c r="BX174" s="40" t="str">
        <f t="shared" si="24"/>
        <v>Equilibrium</v>
      </c>
      <c r="BY174" s="40"/>
      <c r="BZ174" s="44">
        <v>851.62870862640511</v>
      </c>
      <c r="CA174" s="44">
        <v>273.84522579685569</v>
      </c>
      <c r="CB174" s="5">
        <v>289.54913448175404</v>
      </c>
      <c r="CC174" s="44">
        <v>279.74231981407183</v>
      </c>
      <c r="CD174" s="44">
        <v>292.46648438485619</v>
      </c>
      <c r="CE174" s="44">
        <v>-15.914308898522847</v>
      </c>
      <c r="CF174" s="44">
        <v>415.62482483775807</v>
      </c>
      <c r="CG174" s="44">
        <v>-295.65662871259468</v>
      </c>
      <c r="CH174" s="40">
        <v>-0.43542071221058581</v>
      </c>
      <c r="CI174" s="44">
        <v>279.74231981407183</v>
      </c>
      <c r="CJ174" s="24">
        <v>191.27176962649065</v>
      </c>
      <c r="CK174" s="44">
        <v>284.64572714791291</v>
      </c>
      <c r="CL174" s="44">
        <v>843.34634485663673</v>
      </c>
      <c r="CM174" s="45">
        <v>-6.8777071462053252E-2</v>
      </c>
      <c r="CN174" s="45">
        <v>72.761567634170888</v>
      </c>
      <c r="CO174" s="45">
        <v>0.24609106034960676</v>
      </c>
      <c r="CP174" s="45">
        <v>15.159782068456199</v>
      </c>
      <c r="CQ174" s="45">
        <v>1.7258943443263446</v>
      </c>
      <c r="CR174" s="45">
        <v>0.22431918607000295</v>
      </c>
      <c r="CS174" s="45">
        <v>2.9674758991731043</v>
      </c>
      <c r="CT174" s="45">
        <v>3.4418885779478052</v>
      </c>
      <c r="CU174" s="45">
        <v>7.2301652678274628</v>
      </c>
      <c r="CV174" s="45">
        <v>103.75718403832143</v>
      </c>
      <c r="CW174" s="24"/>
      <c r="CX174" s="40">
        <v>73.570637985069084</v>
      </c>
      <c r="CY174" s="40">
        <v>72.754035487210331</v>
      </c>
      <c r="CZ174" s="40">
        <v>73.282951161924444</v>
      </c>
      <c r="DA174" s="40">
        <v>75.048579162833477</v>
      </c>
      <c r="DB174" s="40"/>
      <c r="DC174" s="40">
        <v>0.27845938629429051</v>
      </c>
      <c r="DD174" s="40">
        <v>0.24327430818194196</v>
      </c>
      <c r="DE174" s="40"/>
      <c r="DF174" s="40">
        <v>2.2163863618776634</v>
      </c>
      <c r="DG174" s="40">
        <v>2.0349660230080531</v>
      </c>
      <c r="DH174" s="40"/>
      <c r="DI174" s="40">
        <v>0.35985945822719262</v>
      </c>
      <c r="DJ174" s="40"/>
      <c r="DK174" s="40">
        <v>2.0299939477151669</v>
      </c>
      <c r="DL174" s="40">
        <v>2.6929246931837025</v>
      </c>
      <c r="DM174" s="40"/>
      <c r="DN174" s="40">
        <v>2.5655337417656767</v>
      </c>
      <c r="DO174" s="40">
        <v>2.512312278211954</v>
      </c>
      <c r="DP174" s="40"/>
      <c r="DQ174" s="40">
        <v>15.34849458918158</v>
      </c>
      <c r="DR174" s="40"/>
    </row>
    <row r="175" spans="1:122" s="43" customFormat="1" ht="10.5" customHeight="1">
      <c r="A175" s="17" t="s">
        <v>212</v>
      </c>
      <c r="B175" s="16">
        <v>7</v>
      </c>
      <c r="C175" s="17" t="s">
        <v>35</v>
      </c>
      <c r="D175" s="123">
        <v>0.30000001192092901</v>
      </c>
      <c r="E175" s="139">
        <f t="shared" si="26"/>
        <v>300.00001192092901</v>
      </c>
      <c r="F175" s="141">
        <v>850</v>
      </c>
      <c r="G175" s="123">
        <v>63.569999694824197</v>
      </c>
      <c r="H175" s="123">
        <v>0.31999999284744302</v>
      </c>
      <c r="I175" s="123">
        <v>14.680000305175801</v>
      </c>
      <c r="J175" s="123">
        <v>2.1800000667571999</v>
      </c>
      <c r="K175" s="123">
        <v>7.0000000298023196E-2</v>
      </c>
      <c r="L175" s="123">
        <v>0.40000000596046498</v>
      </c>
      <c r="M175" s="123">
        <v>3.2300000190734899</v>
      </c>
      <c r="N175" s="123">
        <v>3.2699999809265101</v>
      </c>
      <c r="O175" s="123">
        <v>2.3900001049041801</v>
      </c>
      <c r="P175" s="123"/>
      <c r="Q175" s="122">
        <f t="shared" si="20"/>
        <v>90.110000170767307</v>
      </c>
      <c r="R175" s="26"/>
      <c r="S175" s="26">
        <f t="shared" si="21"/>
        <v>70.547108616527353</v>
      </c>
      <c r="T175" s="26">
        <f t="shared" si="21"/>
        <v>0.35512150953391586</v>
      </c>
      <c r="U175" s="26">
        <f t="shared" si="21"/>
        <v>16.291199952675349</v>
      </c>
      <c r="V175" s="26">
        <f t="shared" si="21"/>
        <v>2.4192654118587118</v>
      </c>
      <c r="W175" s="26">
        <f t="shared" si="21"/>
        <v>7.7682832277623251E-2</v>
      </c>
      <c r="X175" s="26">
        <f t="shared" si="19"/>
        <v>0.44390190345402913</v>
      </c>
      <c r="Y175" s="26">
        <f t="shared" si="19"/>
        <v>3.5845078381448481</v>
      </c>
      <c r="Z175" s="26">
        <f t="shared" si="19"/>
        <v>3.6288979854949934</v>
      </c>
      <c r="AA175" s="26">
        <f t="shared" si="19"/>
        <v>2.652313950033176</v>
      </c>
      <c r="AB175" s="26">
        <f t="shared" si="19"/>
        <v>0</v>
      </c>
      <c r="AC175" s="26">
        <f t="shared" si="22"/>
        <v>99.999999999999986</v>
      </c>
      <c r="AD175" s="42">
        <v>0.7565167908225261</v>
      </c>
      <c r="AE175" s="42">
        <v>3.0574266533417784</v>
      </c>
      <c r="AF175" s="42">
        <v>0.24646163330552875</v>
      </c>
      <c r="AH175" s="16">
        <v>7</v>
      </c>
      <c r="AI175" s="122">
        <v>45.430000305175803</v>
      </c>
      <c r="AJ175" s="122">
        <v>1.8999999761581401</v>
      </c>
      <c r="AK175" s="122">
        <v>11.420000076293899</v>
      </c>
      <c r="AL175" s="122"/>
      <c r="AM175" s="122">
        <v>13.5900001525879</v>
      </c>
      <c r="AN175" s="122">
        <v>12.6400003433228</v>
      </c>
      <c r="AO175" s="122">
        <v>10.9700002670288</v>
      </c>
      <c r="AP175" s="122">
        <v>0.230000004172325</v>
      </c>
      <c r="AQ175" s="122">
        <v>1.8099999427795399</v>
      </c>
      <c r="AR175" s="122">
        <v>0.70999997854232799</v>
      </c>
      <c r="AS175" s="122">
        <v>0</v>
      </c>
      <c r="AT175" s="122">
        <v>0</v>
      </c>
      <c r="AU175" s="122">
        <v>0</v>
      </c>
      <c r="AV175" s="122">
        <f t="shared" si="23"/>
        <v>98.70000104606153</v>
      </c>
      <c r="AW175" s="26"/>
      <c r="AX175" s="42">
        <v>6.5161123104773981</v>
      </c>
      <c r="AY175" s="42">
        <v>1.4838876895226019</v>
      </c>
      <c r="AZ175" s="42">
        <v>0</v>
      </c>
      <c r="BA175" s="42">
        <v>8</v>
      </c>
      <c r="BB175" s="42">
        <v>0.44646608769134</v>
      </c>
      <c r="BC175" s="42">
        <v>0.20499612721849472</v>
      </c>
      <c r="BD175" s="42">
        <v>0</v>
      </c>
      <c r="BE175" s="42">
        <v>0.59944414529605439</v>
      </c>
      <c r="BF175" s="42">
        <v>2.7021536046335739</v>
      </c>
      <c r="BG175" s="42">
        <v>1.0307107907053414</v>
      </c>
      <c r="BH175" s="42">
        <v>1.622924445519569E-2</v>
      </c>
      <c r="BI175" s="42">
        <v>5</v>
      </c>
      <c r="BJ175" s="42">
        <v>0</v>
      </c>
      <c r="BK175" s="42">
        <v>0</v>
      </c>
      <c r="BL175" s="42">
        <v>1.1709855096572859E-2</v>
      </c>
      <c r="BM175" s="42">
        <v>1.6856770674960124</v>
      </c>
      <c r="BN175" s="42">
        <v>0.30261307740741472</v>
      </c>
      <c r="BO175" s="42">
        <v>2</v>
      </c>
      <c r="BP175" s="42">
        <v>0.20070176467412937</v>
      </c>
      <c r="BQ175" s="42">
        <v>0.12989651483149797</v>
      </c>
      <c r="BR175" s="42">
        <v>0.33059827950562737</v>
      </c>
      <c r="BS175" s="24" t="s">
        <v>622</v>
      </c>
      <c r="BT175" s="24" t="s">
        <v>623</v>
      </c>
      <c r="BU175" s="40">
        <v>0.7238820697605971</v>
      </c>
      <c r="BV175" s="42">
        <v>0.60315914097714074</v>
      </c>
      <c r="BW175" s="40">
        <v>0.19727673280988953</v>
      </c>
      <c r="BX175" s="40" t="str">
        <f t="shared" si="24"/>
        <v>Equilibrium</v>
      </c>
      <c r="BY175" s="40"/>
      <c r="BZ175" s="44">
        <v>887.45675355422281</v>
      </c>
      <c r="CA175" s="44">
        <v>307.58944177747628</v>
      </c>
      <c r="CB175" s="5">
        <v>293.28043691531627</v>
      </c>
      <c r="CC175" s="44">
        <v>303.96154947082573</v>
      </c>
      <c r="CD175" s="44">
        <v>312.88504939637983</v>
      </c>
      <c r="CE175" s="44">
        <v>189.3658523036903</v>
      </c>
      <c r="CF175" s="44">
        <v>642.24794569425399</v>
      </c>
      <c r="CG175" s="44">
        <v>-114.59569716713543</v>
      </c>
      <c r="CH175" s="40">
        <v>-1.1898765306316728</v>
      </c>
      <c r="CI175" s="44">
        <v>303.96154947082573</v>
      </c>
      <c r="CJ175" s="24">
        <v>191.49203074177512</v>
      </c>
      <c r="CK175" s="44">
        <v>298.620993193071</v>
      </c>
      <c r="CL175" s="44">
        <v>855.11989301181302</v>
      </c>
      <c r="CM175" s="45">
        <v>0.9732572444989751</v>
      </c>
      <c r="CN175" s="45">
        <v>70.252251928100861</v>
      </c>
      <c r="CO175" s="45">
        <v>0.34555982960612341</v>
      </c>
      <c r="CP175" s="45">
        <v>15.66224484620153</v>
      </c>
      <c r="CQ175" s="45">
        <v>1.9225297333748379</v>
      </c>
      <c r="CR175" s="45">
        <v>0.74102448738308768</v>
      </c>
      <c r="CS175" s="45">
        <v>3.6633465744354528</v>
      </c>
      <c r="CT175" s="45">
        <v>3.5860635781693824</v>
      </c>
      <c r="CU175" s="45">
        <v>7.0014849821990133</v>
      </c>
      <c r="CV175" s="45">
        <v>103.1745059594703</v>
      </c>
      <c r="CW175" s="24"/>
      <c r="CX175" s="40">
        <v>71.13858659102614</v>
      </c>
      <c r="CY175" s="40">
        <v>71.835282118972088</v>
      </c>
      <c r="CZ175" s="40">
        <v>70.801511033468927</v>
      </c>
      <c r="DA175" s="40">
        <v>72.022804252061988</v>
      </c>
      <c r="DB175" s="40"/>
      <c r="DC175" s="40">
        <v>0.38450096689434604</v>
      </c>
      <c r="DD175" s="40">
        <v>0.35578089632623899</v>
      </c>
      <c r="DE175" s="40"/>
      <c r="DF175" s="40">
        <v>2.0043832736862734</v>
      </c>
      <c r="DG175" s="40">
        <v>2.1509289447168847</v>
      </c>
      <c r="DH175" s="40"/>
      <c r="DI175" s="40">
        <v>0.54144463342155036</v>
      </c>
      <c r="DJ175" s="40"/>
      <c r="DK175" s="40">
        <v>3.2185160846647429</v>
      </c>
      <c r="DL175" s="40">
        <v>3.2890094613402234</v>
      </c>
      <c r="DM175" s="40"/>
      <c r="DN175" s="40">
        <v>2.7606680920223887</v>
      </c>
      <c r="DO175" s="40">
        <v>2.5220168387753814</v>
      </c>
      <c r="DP175" s="40"/>
      <c r="DQ175" s="40">
        <v>15.772715959114223</v>
      </c>
      <c r="DR175" s="40"/>
    </row>
    <row r="176" spans="1:122" s="43" customFormat="1" ht="10.5" customHeight="1">
      <c r="A176" s="17" t="s">
        <v>212</v>
      </c>
      <c r="B176" s="16">
        <v>11</v>
      </c>
      <c r="C176" s="17" t="s">
        <v>216</v>
      </c>
      <c r="D176" s="123">
        <v>0.30000001192092901</v>
      </c>
      <c r="E176" s="139">
        <f t="shared" si="26"/>
        <v>300.00001192092901</v>
      </c>
      <c r="F176" s="141">
        <v>775</v>
      </c>
      <c r="G176" s="123">
        <v>67.379997253417997</v>
      </c>
      <c r="H176" s="123">
        <v>0.15000000596046401</v>
      </c>
      <c r="I176" s="123">
        <v>13.2799997329712</v>
      </c>
      <c r="J176" s="123">
        <v>1.25</v>
      </c>
      <c r="K176" s="123">
        <v>3.9999999105930301E-2</v>
      </c>
      <c r="L176" s="123">
        <v>0.21999999880790699</v>
      </c>
      <c r="M176" s="123">
        <v>2.4000000953674299</v>
      </c>
      <c r="N176" s="123">
        <v>2.5899999141693102</v>
      </c>
      <c r="O176" s="123">
        <v>2.6099998950958199</v>
      </c>
      <c r="P176" s="123"/>
      <c r="Q176" s="122">
        <f t="shared" si="20"/>
        <v>89.919996894896073</v>
      </c>
      <c r="R176" s="26"/>
      <c r="S176" s="26">
        <f t="shared" si="21"/>
        <v>74.93327355446398</v>
      </c>
      <c r="T176" s="26">
        <f t="shared" si="21"/>
        <v>0.16681495900827606</v>
      </c>
      <c r="U176" s="26">
        <f t="shared" si="21"/>
        <v>14.768683487048678</v>
      </c>
      <c r="V176" s="26">
        <f t="shared" si="21"/>
        <v>1.3901246031637162</v>
      </c>
      <c r="W176" s="26">
        <f t="shared" si="21"/>
        <v>4.4483986306944286E-2</v>
      </c>
      <c r="X176" s="26">
        <f t="shared" si="19"/>
        <v>0.24466192883108778</v>
      </c>
      <c r="Y176" s="26">
        <f t="shared" si="19"/>
        <v>2.6690393441324236</v>
      </c>
      <c r="Z176" s="26">
        <f t="shared" si="19"/>
        <v>2.880338082302937</v>
      </c>
      <c r="AA176" s="26">
        <f t="shared" si="19"/>
        <v>2.902580054741934</v>
      </c>
      <c r="AB176" s="26">
        <f t="shared" si="19"/>
        <v>0</v>
      </c>
      <c r="AC176" s="26">
        <f t="shared" si="22"/>
        <v>99.999999999999986</v>
      </c>
      <c r="AD176" s="42">
        <v>0.79321141989944244</v>
      </c>
      <c r="AE176" s="42">
        <v>3.1874756274413243</v>
      </c>
      <c r="AF176" s="42">
        <v>0.23880736008272138</v>
      </c>
      <c r="AH176" s="16">
        <v>11</v>
      </c>
      <c r="AI176" s="122">
        <v>45.759998321533203</v>
      </c>
      <c r="AJ176" s="122">
        <v>1.5599999427795399</v>
      </c>
      <c r="AK176" s="122">
        <v>12.2299995422363</v>
      </c>
      <c r="AL176" s="122"/>
      <c r="AM176" s="122">
        <v>16.75</v>
      </c>
      <c r="AN176" s="122">
        <v>10.6099996566772</v>
      </c>
      <c r="AO176" s="122">
        <v>10.420000076293899</v>
      </c>
      <c r="AP176" s="122">
        <v>0.33000001311302202</v>
      </c>
      <c r="AQ176" s="122">
        <v>1.6100000143051101</v>
      </c>
      <c r="AR176" s="122">
        <v>0.74000000953674305</v>
      </c>
      <c r="AS176" s="122">
        <v>0</v>
      </c>
      <c r="AT176" s="122">
        <v>0</v>
      </c>
      <c r="AU176" s="122">
        <v>0</v>
      </c>
      <c r="AV176" s="122">
        <f t="shared" si="23"/>
        <v>100.00999757647503</v>
      </c>
      <c r="AW176" s="26"/>
      <c r="AX176" s="42">
        <v>6.5601392213438086</v>
      </c>
      <c r="AY176" s="42">
        <v>1.4398607786561914</v>
      </c>
      <c r="AZ176" s="42">
        <v>0</v>
      </c>
      <c r="BA176" s="42">
        <v>8</v>
      </c>
      <c r="BB176" s="42">
        <v>0.62636834504515315</v>
      </c>
      <c r="BC176" s="42">
        <v>0.16822784371976723</v>
      </c>
      <c r="BD176" s="42">
        <v>0</v>
      </c>
      <c r="BE176" s="42">
        <v>0.47373751658810903</v>
      </c>
      <c r="BF176" s="42">
        <v>2.2670419266795894</v>
      </c>
      <c r="BG176" s="42">
        <v>1.4646243679673812</v>
      </c>
      <c r="BH176" s="42">
        <v>0</v>
      </c>
      <c r="BI176" s="42">
        <v>5</v>
      </c>
      <c r="BJ176" s="42">
        <v>0</v>
      </c>
      <c r="BK176" s="42">
        <v>6.9831203984423329E-2</v>
      </c>
      <c r="BL176" s="42">
        <v>4.006634749603883E-2</v>
      </c>
      <c r="BM176" s="42">
        <v>1.6003563504543448</v>
      </c>
      <c r="BN176" s="42">
        <v>0.28974609806519314</v>
      </c>
      <c r="BO176" s="42">
        <v>2</v>
      </c>
      <c r="BP176" s="42">
        <v>0.15772840155028467</v>
      </c>
      <c r="BQ176" s="42">
        <v>0.13531692609830506</v>
      </c>
      <c r="BR176" s="42">
        <v>0.2930453276485897</v>
      </c>
      <c r="BS176" s="24" t="s">
        <v>622</v>
      </c>
      <c r="BT176" s="24" t="s">
        <v>623</v>
      </c>
      <c r="BU176" s="40">
        <v>0.59635496998110993</v>
      </c>
      <c r="BV176" s="42">
        <v>0.88564358179470093</v>
      </c>
      <c r="BW176" s="40">
        <v>0.27785109136838537</v>
      </c>
      <c r="BX176" s="40" t="str">
        <f t="shared" si="24"/>
        <v>Equilibrium</v>
      </c>
      <c r="BY176" s="40"/>
      <c r="BZ176" s="44">
        <v>865.96718730226075</v>
      </c>
      <c r="CA176" s="44">
        <v>365.68318095656304</v>
      </c>
      <c r="CB176" s="5">
        <v>324.7792425055257</v>
      </c>
      <c r="CC176" s="44">
        <v>350.34722032928465</v>
      </c>
      <c r="CD176" s="44">
        <v>349.69280032243677</v>
      </c>
      <c r="CE176" s="44">
        <v>137.9396506305448</v>
      </c>
      <c r="CF176" s="44">
        <v>607.29387386659391</v>
      </c>
      <c r="CG176" s="44">
        <v>-212.40756969873985</v>
      </c>
      <c r="CH176" s="40">
        <v>-0.86986664905550914</v>
      </c>
      <c r="CI176" s="44">
        <v>349.69280032243677</v>
      </c>
      <c r="CJ176" s="24">
        <v>221.08545592358644</v>
      </c>
      <c r="CK176" s="44">
        <v>337.23602141398123</v>
      </c>
      <c r="CL176" s="44">
        <v>834.28092403587675</v>
      </c>
      <c r="CM176" s="45">
        <v>-7.2800125098740009E-2</v>
      </c>
      <c r="CN176" s="45">
        <v>70.843039110192123</v>
      </c>
      <c r="CO176" s="45">
        <v>0.30261295615407241</v>
      </c>
      <c r="CP176" s="45">
        <v>15.420402084881141</v>
      </c>
      <c r="CQ176" s="45">
        <v>1.7364346870384053</v>
      </c>
      <c r="CR176" s="45">
        <v>0.47502958826583469</v>
      </c>
      <c r="CS176" s="45">
        <v>4.224064071926108</v>
      </c>
      <c r="CT176" s="45">
        <v>3.768988698863621</v>
      </c>
      <c r="CU176" s="45">
        <v>8.1548390770195791</v>
      </c>
      <c r="CV176" s="45">
        <v>104.9254102743409</v>
      </c>
      <c r="CW176" s="24"/>
      <c r="CX176" s="40">
        <v>73.627082309873671</v>
      </c>
      <c r="CY176" s="40">
        <v>72.872981526261739</v>
      </c>
      <c r="CZ176" s="40">
        <v>74.254925538242745</v>
      </c>
      <c r="DA176" s="40">
        <v>76.264505944398564</v>
      </c>
      <c r="DB176" s="40"/>
      <c r="DC176" s="40">
        <v>0.28482827399898741</v>
      </c>
      <c r="DD176" s="40">
        <v>0.25702461886368583</v>
      </c>
      <c r="DE176" s="40"/>
      <c r="DF176" s="40">
        <v>1.9549343845114722</v>
      </c>
      <c r="DG176" s="40">
        <v>1.8748974694991407</v>
      </c>
      <c r="DH176" s="40"/>
      <c r="DI176" s="40">
        <v>0.3365888648279759</v>
      </c>
      <c r="DJ176" s="40"/>
      <c r="DK176" s="40">
        <v>1.5341365573471717</v>
      </c>
      <c r="DL176" s="40">
        <v>2.9494679211706725</v>
      </c>
      <c r="DM176" s="40"/>
      <c r="DN176" s="40">
        <v>2.8112732213131695</v>
      </c>
      <c r="DO176" s="40">
        <v>2.624598810605943</v>
      </c>
      <c r="DP176" s="40"/>
      <c r="DQ176" s="40">
        <v>15.485697941185926</v>
      </c>
      <c r="DR176" s="40"/>
    </row>
    <row r="177" spans="1:122" s="43" customFormat="1" ht="10.5" customHeight="1">
      <c r="A177" s="17" t="s">
        <v>212</v>
      </c>
      <c r="B177" s="16">
        <v>13</v>
      </c>
      <c r="C177" s="17" t="s">
        <v>35</v>
      </c>
      <c r="D177" s="123">
        <v>0.20000000298023199</v>
      </c>
      <c r="E177" s="139">
        <f t="shared" si="26"/>
        <v>200.00000298023198</v>
      </c>
      <c r="F177" s="141">
        <v>850</v>
      </c>
      <c r="G177" s="123">
        <v>67.349998474121094</v>
      </c>
      <c r="H177" s="123">
        <v>0.28999999165535001</v>
      </c>
      <c r="I177" s="123">
        <v>18.5200004577637</v>
      </c>
      <c r="J177" s="123">
        <v>2.3299999237060498</v>
      </c>
      <c r="K177" s="123">
        <v>5.9999998658895499E-2</v>
      </c>
      <c r="L177" s="123">
        <v>0.43000000715255698</v>
      </c>
      <c r="M177" s="123">
        <v>2.8399999141693102</v>
      </c>
      <c r="N177" s="123">
        <v>3.5699999332428001</v>
      </c>
      <c r="O177" s="123">
        <v>2.8800001144409202</v>
      </c>
      <c r="P177" s="123"/>
      <c r="Q177" s="122">
        <f t="shared" si="20"/>
        <v>98.269998814910679</v>
      </c>
      <c r="R177" s="26"/>
      <c r="S177" s="26">
        <f t="shared" si="21"/>
        <v>68.535666313554444</v>
      </c>
      <c r="T177" s="26">
        <f t="shared" si="21"/>
        <v>0.29510531713911836</v>
      </c>
      <c r="U177" s="26">
        <f t="shared" si="21"/>
        <v>18.846037123339855</v>
      </c>
      <c r="V177" s="26">
        <f t="shared" si="21"/>
        <v>2.3710185731197089</v>
      </c>
      <c r="W177" s="26">
        <f t="shared" si="21"/>
        <v>6.1056272903700901E-2</v>
      </c>
      <c r="X177" s="26">
        <f t="shared" si="19"/>
        <v>0.43756997286878196</v>
      </c>
      <c r="Y177" s="26">
        <f t="shared" si="19"/>
        <v>2.8899968946966057</v>
      </c>
      <c r="Z177" s="26">
        <f t="shared" si="19"/>
        <v>3.6328482510382587</v>
      </c>
      <c r="AA177" s="26">
        <f t="shared" si="19"/>
        <v>2.9307012813395219</v>
      </c>
      <c r="AB177" s="26">
        <f t="shared" si="19"/>
        <v>0</v>
      </c>
      <c r="AC177" s="26">
        <f t="shared" si="22"/>
        <v>100</v>
      </c>
      <c r="AD177" s="42">
        <v>0.73760291194578143</v>
      </c>
      <c r="AE177" s="42">
        <v>3.0398137992450049</v>
      </c>
      <c r="AF177" s="42">
        <v>0.24753616124260194</v>
      </c>
      <c r="AH177" s="16">
        <v>13</v>
      </c>
      <c r="AI177" s="122">
        <v>45.200000762939403</v>
      </c>
      <c r="AJ177" s="122">
        <v>1.9299999475479099</v>
      </c>
      <c r="AK177" s="122">
        <v>11.0299997329712</v>
      </c>
      <c r="AL177" s="122"/>
      <c r="AM177" s="122">
        <v>14.7299995422363</v>
      </c>
      <c r="AN177" s="122">
        <v>12.8999996185303</v>
      </c>
      <c r="AO177" s="122">
        <v>10.670000076293899</v>
      </c>
      <c r="AP177" s="122">
        <v>0.259999990463257</v>
      </c>
      <c r="AQ177" s="122">
        <v>1.71000003814697</v>
      </c>
      <c r="AR177" s="122">
        <v>1.0299999713897701</v>
      </c>
      <c r="AS177" s="122">
        <v>0</v>
      </c>
      <c r="AT177" s="122">
        <v>0</v>
      </c>
      <c r="AU177" s="122">
        <v>0</v>
      </c>
      <c r="AV177" s="122">
        <f t="shared" si="23"/>
        <v>99.459999680519019</v>
      </c>
      <c r="AW177" s="26"/>
      <c r="AX177" s="42">
        <v>6.4765879333963445</v>
      </c>
      <c r="AY177" s="42">
        <v>1.5234120666036555</v>
      </c>
      <c r="AZ177" s="42">
        <v>0</v>
      </c>
      <c r="BA177" s="42">
        <v>8</v>
      </c>
      <c r="BB177" s="42">
        <v>0.33913950956830896</v>
      </c>
      <c r="BC177" s="42">
        <v>0.20802300274957822</v>
      </c>
      <c r="BD177" s="42">
        <v>0</v>
      </c>
      <c r="BE177" s="42">
        <v>0.63151669266685673</v>
      </c>
      <c r="BF177" s="42">
        <v>2.7549558762702486</v>
      </c>
      <c r="BG177" s="42">
        <v>1.0663649187450073</v>
      </c>
      <c r="BH177" s="42">
        <v>0</v>
      </c>
      <c r="BI177" s="42">
        <v>5</v>
      </c>
      <c r="BJ177" s="42">
        <v>0</v>
      </c>
      <c r="BK177" s="42">
        <v>6.7238071921109865E-2</v>
      </c>
      <c r="BL177" s="42">
        <v>3.1551491654253569E-2</v>
      </c>
      <c r="BM177" s="42">
        <v>1.6379255811970448</v>
      </c>
      <c r="BN177" s="42">
        <v>0.26328485522759171</v>
      </c>
      <c r="BO177" s="42">
        <v>2</v>
      </c>
      <c r="BP177" s="42">
        <v>0.21174324293362462</v>
      </c>
      <c r="BQ177" s="42">
        <v>0.1882514711633041</v>
      </c>
      <c r="BR177" s="42">
        <v>0.39999471409692872</v>
      </c>
      <c r="BS177" s="24" t="s">
        <v>622</v>
      </c>
      <c r="BT177" s="24" t="s">
        <v>332</v>
      </c>
      <c r="BU177" s="40">
        <v>0.70847734868953238</v>
      </c>
      <c r="BV177" s="42">
        <v>0.64057881840391973</v>
      </c>
      <c r="BW177" s="40">
        <v>0.21072962382203131</v>
      </c>
      <c r="BX177" s="40" t="str">
        <f t="shared" si="24"/>
        <v>Equilibrium</v>
      </c>
      <c r="BY177" s="40"/>
      <c r="BZ177" s="44">
        <v>882.65108094153948</v>
      </c>
      <c r="CA177" s="44">
        <v>274.11903700885233</v>
      </c>
      <c r="CB177" s="5">
        <v>341.98420800584989</v>
      </c>
      <c r="CC177" s="44">
        <v>288.77577673407154</v>
      </c>
      <c r="CD177" s="44">
        <v>325.23710408721587</v>
      </c>
      <c r="CE177" s="44">
        <v>180.51207519039531</v>
      </c>
      <c r="CF177" s="44">
        <v>481.91048313781852</v>
      </c>
      <c r="CG177" s="44">
        <v>-108.26370154367623</v>
      </c>
      <c r="CH177" s="40">
        <v>-0.40916004849433013</v>
      </c>
      <c r="CI177" s="44">
        <v>288.77577673407154</v>
      </c>
      <c r="CJ177" s="24">
        <v>250.41981466433467</v>
      </c>
      <c r="CK177" s="44">
        <v>315.37999236996075</v>
      </c>
      <c r="CL177" s="44">
        <v>872.44870375957441</v>
      </c>
      <c r="CM177" s="45">
        <v>1.4759349055560804</v>
      </c>
      <c r="CN177" s="45">
        <v>71.691483240390014</v>
      </c>
      <c r="CO177" s="45">
        <v>0.29350120371639499</v>
      </c>
      <c r="CP177" s="45">
        <v>15.611415173532857</v>
      </c>
      <c r="CQ177" s="45">
        <v>1.5048153912814848</v>
      </c>
      <c r="CR177" s="45">
        <v>0.32698249159515375</v>
      </c>
      <c r="CS177" s="45">
        <v>1.8913534636441884</v>
      </c>
      <c r="CT177" s="45">
        <v>6.1913246170832759</v>
      </c>
      <c r="CU177" s="45">
        <v>6.4874899588912358</v>
      </c>
      <c r="CV177" s="45">
        <v>103.99836554013461</v>
      </c>
      <c r="CW177" s="24"/>
      <c r="CX177" s="40">
        <v>68.638124914468548</v>
      </c>
      <c r="CY177" s="40">
        <v>69.647211206141122</v>
      </c>
      <c r="CZ177" s="40">
        <v>69.416453531874055</v>
      </c>
      <c r="DA177" s="40">
        <v>70.625759592483391</v>
      </c>
      <c r="DB177" s="40"/>
      <c r="DC177" s="40">
        <v>0.44928656306931347</v>
      </c>
      <c r="DD177" s="40">
        <v>0.40367397874854244</v>
      </c>
      <c r="DE177" s="40"/>
      <c r="DF177" s="40">
        <v>2.6449910896736228</v>
      </c>
      <c r="DG177" s="40">
        <v>2.5385361469293803</v>
      </c>
      <c r="DH177" s="40"/>
      <c r="DI177" s="40">
        <v>0.57371136974301462</v>
      </c>
      <c r="DJ177" s="40"/>
      <c r="DK177" s="40">
        <v>3.6394874675375117</v>
      </c>
      <c r="DL177" s="40">
        <v>3.0990519236544851</v>
      </c>
      <c r="DM177" s="40"/>
      <c r="DN177" s="40">
        <v>3.0839134707909261</v>
      </c>
      <c r="DO177" s="40">
        <v>2.4954634676644618</v>
      </c>
      <c r="DP177" s="40"/>
      <c r="DQ177" s="40">
        <v>15.32367252819321</v>
      </c>
      <c r="DR177" s="40"/>
    </row>
    <row r="178" spans="1:122" s="43" customFormat="1" ht="10.5" customHeight="1">
      <c r="A178" s="17" t="s">
        <v>212</v>
      </c>
      <c r="B178" s="16">
        <v>17</v>
      </c>
      <c r="C178" s="17" t="s">
        <v>215</v>
      </c>
      <c r="D178" s="123">
        <v>0.30000001192092901</v>
      </c>
      <c r="E178" s="139">
        <f t="shared" si="26"/>
        <v>300.00001192092901</v>
      </c>
      <c r="F178" s="141">
        <v>875</v>
      </c>
      <c r="G178" s="123">
        <v>63.619998931884801</v>
      </c>
      <c r="H178" s="123">
        <v>0.36000001430511502</v>
      </c>
      <c r="I178" s="123">
        <v>19.450000762939499</v>
      </c>
      <c r="J178" s="123">
        <v>1.9099999666214</v>
      </c>
      <c r="K178" s="123">
        <v>7.0000000298023196E-2</v>
      </c>
      <c r="L178" s="123">
        <v>0.87999999523162797</v>
      </c>
      <c r="M178" s="123">
        <v>4.1300001144409197</v>
      </c>
      <c r="N178" s="123">
        <v>3.3399999141693102</v>
      </c>
      <c r="O178" s="123">
        <v>2.4900000095367401</v>
      </c>
      <c r="P178" s="123"/>
      <c r="Q178" s="122">
        <f t="shared" si="20"/>
        <v>96.249999709427442</v>
      </c>
      <c r="R178" s="26"/>
      <c r="S178" s="26">
        <f t="shared" si="21"/>
        <v>66.098700388518949</v>
      </c>
      <c r="T178" s="26">
        <f t="shared" si="21"/>
        <v>0.37402599001759163</v>
      </c>
      <c r="U178" s="26">
        <f t="shared" si="21"/>
        <v>20.207793061462649</v>
      </c>
      <c r="V178" s="26">
        <f t="shared" si="21"/>
        <v>1.9844155557273424</v>
      </c>
      <c r="W178" s="26">
        <f t="shared" si="21"/>
        <v>7.2727273256466177E-2</v>
      </c>
      <c r="X178" s="26">
        <f t="shared" si="19"/>
        <v>0.91428571209173137</v>
      </c>
      <c r="Y178" s="26">
        <f t="shared" si="19"/>
        <v>4.2909092227627266</v>
      </c>
      <c r="Z178" s="26">
        <f t="shared" si="19"/>
        <v>3.4701297914312264</v>
      </c>
      <c r="AA178" s="26">
        <f t="shared" si="19"/>
        <v>2.5870130047313142</v>
      </c>
      <c r="AB178" s="26">
        <f t="shared" si="19"/>
        <v>0</v>
      </c>
      <c r="AC178" s="26">
        <f t="shared" si="22"/>
        <v>99.999999999999972</v>
      </c>
      <c r="AD178" s="42">
        <v>0.70549151301149227</v>
      </c>
      <c r="AE178" s="42">
        <v>1.2176156684038915</v>
      </c>
      <c r="AF178" s="42">
        <v>0.45093476486831502</v>
      </c>
      <c r="AH178" s="16">
        <v>17</v>
      </c>
      <c r="AI178" s="122">
        <v>45.2700004577637</v>
      </c>
      <c r="AJ178" s="122">
        <v>1.45000004768372</v>
      </c>
      <c r="AK178" s="122">
        <v>10.420000076293899</v>
      </c>
      <c r="AL178" s="122"/>
      <c r="AM178" s="122">
        <v>8.8400001525878906</v>
      </c>
      <c r="AN178" s="122">
        <v>16.5100002288818</v>
      </c>
      <c r="AO178" s="122">
        <v>11.8999996185303</v>
      </c>
      <c r="AP178" s="122">
        <v>0.17000000178813901</v>
      </c>
      <c r="AQ178" s="122">
        <v>1.7200000286102299</v>
      </c>
      <c r="AR178" s="122">
        <v>1.16999995708466</v>
      </c>
      <c r="AS178" s="122">
        <v>0</v>
      </c>
      <c r="AT178" s="122">
        <v>0</v>
      </c>
      <c r="AU178" s="122">
        <v>0</v>
      </c>
      <c r="AV178" s="122">
        <f t="shared" si="23"/>
        <v>97.450000569224329</v>
      </c>
      <c r="AW178" s="26"/>
      <c r="AX178" s="42">
        <v>6.4901257968400534</v>
      </c>
      <c r="AY178" s="42">
        <v>1.5098742031599466</v>
      </c>
      <c r="AZ178" s="42">
        <v>0</v>
      </c>
      <c r="BA178" s="42">
        <v>8</v>
      </c>
      <c r="BB178" s="42">
        <v>0.25062291919723201</v>
      </c>
      <c r="BC178" s="42">
        <v>0.15637123706669898</v>
      </c>
      <c r="BD178" s="42">
        <v>0</v>
      </c>
      <c r="BE178" s="42">
        <v>0.56834883650217449</v>
      </c>
      <c r="BF178" s="42">
        <v>3.5278232732398362</v>
      </c>
      <c r="BG178" s="42">
        <v>0.49153553588589993</v>
      </c>
      <c r="BH178" s="42">
        <v>5.2981981081581253E-3</v>
      </c>
      <c r="BI178" s="42">
        <v>5</v>
      </c>
      <c r="BJ178" s="42">
        <v>0</v>
      </c>
      <c r="BK178" s="42">
        <v>0</v>
      </c>
      <c r="BL178" s="42">
        <v>1.534278039994269E-2</v>
      </c>
      <c r="BM178" s="42">
        <v>1.8277276517771008</v>
      </c>
      <c r="BN178" s="42">
        <v>0.15692956782295653</v>
      </c>
      <c r="BO178" s="42">
        <v>2</v>
      </c>
      <c r="BP178" s="42">
        <v>0.32113485472417314</v>
      </c>
      <c r="BQ178" s="42">
        <v>0.21395468642592705</v>
      </c>
      <c r="BR178" s="42">
        <v>0.53508954115010021</v>
      </c>
      <c r="BS178" s="24" t="s">
        <v>622</v>
      </c>
      <c r="BT178" s="24" t="s">
        <v>624</v>
      </c>
      <c r="BU178" s="40">
        <v>0.87770797303045078</v>
      </c>
      <c r="BV178" s="42">
        <v>0.30037565537110766</v>
      </c>
      <c r="BW178" s="40">
        <v>0.24669168044203502</v>
      </c>
      <c r="BX178" s="40" t="str">
        <f t="shared" si="24"/>
        <v>Equilibrium</v>
      </c>
      <c r="BY178" s="40"/>
      <c r="BZ178" s="44">
        <v>919.6719786604142</v>
      </c>
      <c r="CA178" s="44">
        <v>240.80650511489765</v>
      </c>
      <c r="CB178" s="5">
        <v>316.52438587081571</v>
      </c>
      <c r="CC178" s="44">
        <v>267.06791845834061</v>
      </c>
      <c r="CD178" s="44">
        <v>312.95592544605501</v>
      </c>
      <c r="CE178" s="44">
        <v>289.4455105488438</v>
      </c>
      <c r="CF178" s="44">
        <v>664.21167733971185</v>
      </c>
      <c r="CG178" s="44">
        <v>22.377592090503185</v>
      </c>
      <c r="CH178" s="40">
        <v>-1.0984534114562632</v>
      </c>
      <c r="CI178" s="44">
        <v>267.06791845834061</v>
      </c>
      <c r="CJ178" s="24">
        <v>224.99887517535268</v>
      </c>
      <c r="CK178" s="44">
        <v>291.79615216457819</v>
      </c>
      <c r="CL178" s="44">
        <v>877.6636354788368</v>
      </c>
      <c r="CM178" s="45">
        <v>4.5880371559822555</v>
      </c>
      <c r="CN178" s="45">
        <v>72.871554775803858</v>
      </c>
      <c r="CO178" s="45">
        <v>0.29371902757135815</v>
      </c>
      <c r="CP178" s="45">
        <v>15.836348779588292</v>
      </c>
      <c r="CQ178" s="45">
        <v>1.1123447204975125</v>
      </c>
      <c r="CR178" s="45">
        <v>0.56150140790790903</v>
      </c>
      <c r="CS178" s="45">
        <v>1.0063572504812477</v>
      </c>
      <c r="CT178" s="45">
        <v>7.8156078526646322</v>
      </c>
      <c r="CU178" s="45">
        <v>6.8145412270659316</v>
      </c>
      <c r="CV178" s="45">
        <v>106.31197504158074</v>
      </c>
      <c r="CW178" s="24"/>
      <c r="CX178" s="40">
        <v>64.515996450762401</v>
      </c>
      <c r="CY178" s="40">
        <v>66.526606704691815</v>
      </c>
      <c r="CZ178" s="40">
        <v>64.447909552373005</v>
      </c>
      <c r="DA178" s="40">
        <v>65.444911995391266</v>
      </c>
      <c r="DB178" s="40"/>
      <c r="DC178" s="40">
        <v>0.60869355188091756</v>
      </c>
      <c r="DD178" s="40">
        <v>0.55805209905362441</v>
      </c>
      <c r="DE178" s="40"/>
      <c r="DF178" s="40">
        <v>2.4199726072301204</v>
      </c>
      <c r="DG178" s="40">
        <v>2.5403030597030756</v>
      </c>
      <c r="DH178" s="40"/>
      <c r="DI178" s="40">
        <v>1.3362756958488002</v>
      </c>
      <c r="DJ178" s="40"/>
      <c r="DK178" s="40">
        <v>5.8045020645859733</v>
      </c>
      <c r="DL178" s="40">
        <v>4.5807932931386164</v>
      </c>
      <c r="DM178" s="40"/>
      <c r="DN178" s="40">
        <v>2.6211075323398978</v>
      </c>
      <c r="DO178" s="40">
        <v>1.9504885009393789</v>
      </c>
      <c r="DP178" s="40"/>
      <c r="DQ178" s="40">
        <v>15.673547010704844</v>
      </c>
      <c r="DR178" s="40"/>
    </row>
    <row r="179" spans="1:122" s="43" customFormat="1" ht="10.5" customHeight="1">
      <c r="A179" s="17" t="s">
        <v>212</v>
      </c>
      <c r="B179" s="16">
        <v>18</v>
      </c>
      <c r="C179" s="17" t="s">
        <v>213</v>
      </c>
      <c r="D179" s="123">
        <v>0.30000001192092901</v>
      </c>
      <c r="E179" s="139">
        <f t="shared" si="26"/>
        <v>300.00001192092901</v>
      </c>
      <c r="F179" s="141">
        <v>875</v>
      </c>
      <c r="G179" s="123">
        <v>68.559997558593807</v>
      </c>
      <c r="H179" s="123">
        <v>0.34000000357627902</v>
      </c>
      <c r="I179" s="123">
        <v>17.909999847412099</v>
      </c>
      <c r="J179" s="123">
        <v>1.7699999809265099</v>
      </c>
      <c r="K179" s="123">
        <v>5.0000000745058101E-2</v>
      </c>
      <c r="L179" s="123">
        <v>0.72000002861022905</v>
      </c>
      <c r="M179" s="123">
        <v>2.8099999427795401</v>
      </c>
      <c r="N179" s="123">
        <v>3.4800000190734899</v>
      </c>
      <c r="O179" s="123">
        <v>2.96000003814697</v>
      </c>
      <c r="P179" s="123"/>
      <c r="Q179" s="122">
        <f t="shared" si="20"/>
        <v>98.599997419863982</v>
      </c>
      <c r="R179" s="26"/>
      <c r="S179" s="26">
        <f t="shared" si="21"/>
        <v>69.533467903298032</v>
      </c>
      <c r="T179" s="26">
        <f t="shared" si="21"/>
        <v>0.3448275988573023</v>
      </c>
      <c r="U179" s="26">
        <f t="shared" si="21"/>
        <v>18.164300523403405</v>
      </c>
      <c r="V179" s="26">
        <f t="shared" si="21"/>
        <v>1.7951318734719612</v>
      </c>
      <c r="W179" s="26">
        <f t="shared" si="21"/>
        <v>5.0709941230672975E-2</v>
      </c>
      <c r="X179" s="26">
        <f t="shared" si="19"/>
        <v>0.73022317185697772</v>
      </c>
      <c r="Y179" s="26">
        <f t="shared" si="19"/>
        <v>2.8498985966640977</v>
      </c>
      <c r="Z179" s="26">
        <f t="shared" si="19"/>
        <v>3.5294118764068121</v>
      </c>
      <c r="AA179" s="26">
        <f t="shared" si="19"/>
        <v>3.0020285148107391</v>
      </c>
      <c r="AB179" s="26">
        <f t="shared" si="19"/>
        <v>0</v>
      </c>
      <c r="AC179" s="26">
        <f t="shared" si="22"/>
        <v>100</v>
      </c>
      <c r="AD179" s="42">
        <v>0.74568888698220359</v>
      </c>
      <c r="AE179" s="42">
        <v>1.3791143776710091</v>
      </c>
      <c r="AF179" s="42">
        <v>0.42032447426043124</v>
      </c>
      <c r="AH179" s="16">
        <v>18</v>
      </c>
      <c r="AI179" s="122">
        <v>46.669998168945298</v>
      </c>
      <c r="AJ179" s="122">
        <v>1.58000004291534</v>
      </c>
      <c r="AK179" s="122">
        <v>10.4099998474121</v>
      </c>
      <c r="AL179" s="122"/>
      <c r="AM179" s="122">
        <v>9.9200000762939506</v>
      </c>
      <c r="AN179" s="122">
        <v>16.079999923706101</v>
      </c>
      <c r="AO179" s="122">
        <v>10.9899997711182</v>
      </c>
      <c r="AP179" s="122">
        <v>0.25</v>
      </c>
      <c r="AQ179" s="122">
        <v>1.7400000095367401</v>
      </c>
      <c r="AR179" s="122">
        <v>1.0900000333786</v>
      </c>
      <c r="AS179" s="122">
        <v>0</v>
      </c>
      <c r="AT179" s="122">
        <v>0</v>
      </c>
      <c r="AU179" s="122">
        <v>0</v>
      </c>
      <c r="AV179" s="122">
        <f t="shared" si="23"/>
        <v>98.729997873306331</v>
      </c>
      <c r="AW179" s="26"/>
      <c r="AX179" s="42">
        <v>6.5935600177911153</v>
      </c>
      <c r="AY179" s="42">
        <v>1.4064399822088847</v>
      </c>
      <c r="AZ179" s="42">
        <v>0</v>
      </c>
      <c r="BA179" s="42">
        <v>8</v>
      </c>
      <c r="BB179" s="42">
        <v>0.32679675059375657</v>
      </c>
      <c r="BC179" s="42">
        <v>0.16791346287784747</v>
      </c>
      <c r="BD179" s="42">
        <v>0</v>
      </c>
      <c r="BE179" s="42">
        <v>0.57857532527652467</v>
      </c>
      <c r="BF179" s="42">
        <v>3.3859874809245469</v>
      </c>
      <c r="BG179" s="42">
        <v>0.54072698032732447</v>
      </c>
      <c r="BH179" s="42">
        <v>0</v>
      </c>
      <c r="BI179" s="42">
        <v>5</v>
      </c>
      <c r="BJ179" s="42">
        <v>0</v>
      </c>
      <c r="BK179" s="42">
        <v>5.2778235082210578E-2</v>
      </c>
      <c r="BL179" s="42">
        <v>2.9913065943993108E-2</v>
      </c>
      <c r="BM179" s="42">
        <v>1.6634194767517976</v>
      </c>
      <c r="BN179" s="42">
        <v>0.25388922222199883</v>
      </c>
      <c r="BO179" s="42">
        <v>2</v>
      </c>
      <c r="BP179" s="42">
        <v>0.22270281867877478</v>
      </c>
      <c r="BQ179" s="42">
        <v>0.19642738412612507</v>
      </c>
      <c r="BR179" s="42">
        <v>0.41913020280489988</v>
      </c>
      <c r="BS179" s="24" t="s">
        <v>622</v>
      </c>
      <c r="BT179" s="24" t="s">
        <v>623</v>
      </c>
      <c r="BU179" s="40">
        <v>0.85085907659630244</v>
      </c>
      <c r="BV179" s="42">
        <v>0.34608690836519296</v>
      </c>
      <c r="BW179" s="40">
        <v>0.25094866239423164</v>
      </c>
      <c r="BX179" s="40" t="str">
        <f t="shared" si="24"/>
        <v>Equilibrium</v>
      </c>
      <c r="BY179" s="40"/>
      <c r="BZ179" s="44">
        <v>886.8975557634642</v>
      </c>
      <c r="CA179" s="44">
        <v>228.6128891628521</v>
      </c>
      <c r="CB179" s="5">
        <v>376.61920662547925</v>
      </c>
      <c r="CC179" s="44">
        <v>280.34420815441263</v>
      </c>
      <c r="CD179" s="44">
        <v>319.64659104668266</v>
      </c>
      <c r="CE179" s="44">
        <v>341.8956316161175</v>
      </c>
      <c r="CF179" s="44">
        <v>597.45311540001148</v>
      </c>
      <c r="CG179" s="44">
        <v>61.551423461704871</v>
      </c>
      <c r="CH179" s="40">
        <v>-0.58635859480776742</v>
      </c>
      <c r="CI179" s="44">
        <v>280.34420815441263</v>
      </c>
      <c r="CJ179" s="24">
        <v>291.27375150653972</v>
      </c>
      <c r="CK179" s="44">
        <v>328.48170738994594</v>
      </c>
      <c r="CL179" s="44">
        <v>895.51774453488292</v>
      </c>
      <c r="CM179" s="45">
        <v>3.8508108736858784</v>
      </c>
      <c r="CN179" s="45">
        <v>73.419471831458438</v>
      </c>
      <c r="CO179" s="45">
        <v>0.25004034123061719</v>
      </c>
      <c r="CP179" s="45">
        <v>15.436731105457023</v>
      </c>
      <c r="CQ179" s="45">
        <v>1.0626080830782054</v>
      </c>
      <c r="CR179" s="45">
        <v>0.37410250315722315</v>
      </c>
      <c r="CS179" s="45">
        <v>0.48076695303731576</v>
      </c>
      <c r="CT179" s="45">
        <v>7.8896733106044401</v>
      </c>
      <c r="CU179" s="45">
        <v>6.1147487181050586</v>
      </c>
      <c r="CV179" s="45">
        <v>105.02814284612832</v>
      </c>
      <c r="CW179" s="24"/>
      <c r="CX179" s="40">
        <v>66.045161180928957</v>
      </c>
      <c r="CY179" s="40">
        <v>67.997797568990421</v>
      </c>
      <c r="CZ179" s="40">
        <v>68.080720311142215</v>
      </c>
      <c r="DA179" s="40">
        <v>69.108584655026831</v>
      </c>
      <c r="DB179" s="40"/>
      <c r="DC179" s="40">
        <v>0.60596926195505685</v>
      </c>
      <c r="DD179" s="40">
        <v>0.55498982803157071</v>
      </c>
      <c r="DE179" s="40"/>
      <c r="DF179" s="40">
        <v>2.4000461476485384</v>
      </c>
      <c r="DG179" s="40">
        <v>2.4168434900682541</v>
      </c>
      <c r="DH179" s="40"/>
      <c r="DI179" s="40">
        <v>0.92207832729186512</v>
      </c>
      <c r="DJ179" s="40"/>
      <c r="DK179" s="40">
        <v>5.0402503009563517</v>
      </c>
      <c r="DL179" s="40">
        <v>4.0752451970443584</v>
      </c>
      <c r="DM179" s="40"/>
      <c r="DN179" s="40">
        <v>2.5801057452854108</v>
      </c>
      <c r="DO179" s="40">
        <v>1.8338047880767681</v>
      </c>
      <c r="DP179" s="40"/>
      <c r="DQ179" s="40">
        <v>15.47114301084371</v>
      </c>
      <c r="DR179" s="40"/>
    </row>
    <row r="180" spans="1:122" s="43" customFormat="1" ht="10.5" customHeight="1">
      <c r="A180" s="17" t="s">
        <v>212</v>
      </c>
      <c r="B180" s="16">
        <v>50</v>
      </c>
      <c r="C180" s="17" t="s">
        <v>214</v>
      </c>
      <c r="D180" s="123">
        <v>0.20000000298023199</v>
      </c>
      <c r="E180" s="139">
        <f t="shared" si="26"/>
        <v>200.00000298023198</v>
      </c>
      <c r="F180" s="141">
        <v>800</v>
      </c>
      <c r="G180" s="123">
        <v>70.319999694824205</v>
      </c>
      <c r="H180" s="123">
        <v>0.230000004172325</v>
      </c>
      <c r="I180" s="123">
        <v>13.3400001525879</v>
      </c>
      <c r="J180" s="123">
        <v>1.79999995231628</v>
      </c>
      <c r="K180" s="123">
        <v>3.9999999105930301E-2</v>
      </c>
      <c r="L180" s="123">
        <v>0.31999999284744302</v>
      </c>
      <c r="M180" s="123">
        <v>2.0499999523162802</v>
      </c>
      <c r="N180" s="123">
        <v>3.0599999427795401</v>
      </c>
      <c r="O180" s="123">
        <v>3.1400001049041801</v>
      </c>
      <c r="P180" s="123"/>
      <c r="Q180" s="122">
        <f t="shared" si="20"/>
        <v>94.299999795854092</v>
      </c>
      <c r="R180" s="26"/>
      <c r="S180" s="26">
        <f t="shared" si="21"/>
        <v>74.570519456051827</v>
      </c>
      <c r="T180" s="26">
        <f t="shared" si="21"/>
        <v>0.24390244397692667</v>
      </c>
      <c r="U180" s="26">
        <f t="shared" si="21"/>
        <v>14.146341655850559</v>
      </c>
      <c r="V180" s="26">
        <f t="shared" si="21"/>
        <v>1.9088016502789189</v>
      </c>
      <c r="W180" s="26">
        <f t="shared" si="21"/>
        <v>4.2417814626219019E-2</v>
      </c>
      <c r="X180" s="26">
        <f t="shared" si="19"/>
        <v>0.33934251700975276</v>
      </c>
      <c r="Y180" s="26">
        <f t="shared" si="19"/>
        <v>2.1739129976184888</v>
      </c>
      <c r="Z180" s="26">
        <f t="shared" si="19"/>
        <v>3.2449628307571565</v>
      </c>
      <c r="AA180" s="26">
        <f t="shared" si="19"/>
        <v>3.329798633830146</v>
      </c>
      <c r="AB180" s="26">
        <f t="shared" si="19"/>
        <v>0</v>
      </c>
      <c r="AC180" s="26">
        <f t="shared" si="22"/>
        <v>100</v>
      </c>
      <c r="AD180" s="42">
        <v>0.79965521276478069</v>
      </c>
      <c r="AE180" s="42">
        <v>3.1556008410062475</v>
      </c>
      <c r="AF180" s="42">
        <v>0.24063908884902854</v>
      </c>
      <c r="AH180" s="16">
        <v>50</v>
      </c>
      <c r="AI180" s="122">
        <v>45.470001220703097</v>
      </c>
      <c r="AJ180" s="122">
        <v>1.7699999809265099</v>
      </c>
      <c r="AK180" s="122">
        <v>11.579999923706101</v>
      </c>
      <c r="AL180" s="122"/>
      <c r="AM180" s="122">
        <v>15.2399997711182</v>
      </c>
      <c r="AN180" s="122">
        <v>11.7700004577637</v>
      </c>
      <c r="AO180" s="122">
        <v>10.460000038146999</v>
      </c>
      <c r="AP180" s="122">
        <v>0.270000010728836</v>
      </c>
      <c r="AQ180" s="122">
        <v>1.62000000476837</v>
      </c>
      <c r="AR180" s="122">
        <v>0.56999999284744296</v>
      </c>
      <c r="AS180" s="122">
        <v>0</v>
      </c>
      <c r="AT180" s="122">
        <v>0</v>
      </c>
      <c r="AU180" s="122">
        <v>0</v>
      </c>
      <c r="AV180" s="122">
        <f t="shared" si="23"/>
        <v>98.750001400709266</v>
      </c>
      <c r="AW180" s="26"/>
      <c r="AX180" s="42">
        <v>6.5534437536146735</v>
      </c>
      <c r="AY180" s="42">
        <v>1.4465562463853265</v>
      </c>
      <c r="AZ180" s="42">
        <v>0</v>
      </c>
      <c r="BA180" s="42">
        <v>8</v>
      </c>
      <c r="BB180" s="42">
        <v>0.52032504110429723</v>
      </c>
      <c r="BC180" s="42">
        <v>0.19189520006800548</v>
      </c>
      <c r="BD180" s="42">
        <v>0</v>
      </c>
      <c r="BE180" s="42">
        <v>0.53386737282806962</v>
      </c>
      <c r="BF180" s="42">
        <v>2.5283559546051348</v>
      </c>
      <c r="BG180" s="42">
        <v>1.2255564313944927</v>
      </c>
      <c r="BH180" s="42">
        <v>0</v>
      </c>
      <c r="BI180" s="42">
        <v>5</v>
      </c>
      <c r="BJ180" s="42">
        <v>0</v>
      </c>
      <c r="BK180" s="42">
        <v>7.7508582889878053E-2</v>
      </c>
      <c r="BL180" s="42">
        <v>3.2956959003925014E-2</v>
      </c>
      <c r="BM180" s="42">
        <v>1.6150955317675102</v>
      </c>
      <c r="BN180" s="42">
        <v>0.27443892633868683</v>
      </c>
      <c r="BO180" s="42">
        <v>2</v>
      </c>
      <c r="BP180" s="42">
        <v>0.17822405674609798</v>
      </c>
      <c r="BQ180" s="42">
        <v>0.10478830190953073</v>
      </c>
      <c r="BR180" s="42">
        <v>0.28301235865562868</v>
      </c>
      <c r="BS180" s="24" t="s">
        <v>622</v>
      </c>
      <c r="BT180" s="24" t="s">
        <v>623</v>
      </c>
      <c r="BU180" s="40">
        <v>0.65990032813803556</v>
      </c>
      <c r="BV180" s="42">
        <v>0.72638692605829913</v>
      </c>
      <c r="BW180" s="40">
        <v>0.23018973648982527</v>
      </c>
      <c r="BX180" s="40" t="str">
        <f t="shared" si="24"/>
        <v>Equilibrium</v>
      </c>
      <c r="BY180" s="40"/>
      <c r="BZ180" s="44">
        <v>869.76441966593939</v>
      </c>
      <c r="CA180" s="44">
        <v>317.33819822042068</v>
      </c>
      <c r="CB180" s="5">
        <v>275.95282984776429</v>
      </c>
      <c r="CC180" s="44">
        <v>318.87327703676107</v>
      </c>
      <c r="CD180" s="44">
        <v>318.93967858259566</v>
      </c>
      <c r="CE180" s="44">
        <v>27.195377340869271</v>
      </c>
      <c r="CF180" s="44">
        <v>498.43039588982566</v>
      </c>
      <c r="CG180" s="44">
        <v>-291.67789969589182</v>
      </c>
      <c r="CH180" s="40">
        <v>-0.80621592525358854</v>
      </c>
      <c r="CI180" s="44">
        <v>318.87327703676107</v>
      </c>
      <c r="CJ180" s="24">
        <v>168.73720049117841</v>
      </c>
      <c r="CK180" s="44">
        <v>297.41305344226271</v>
      </c>
      <c r="CL180" s="44">
        <v>843.88527797136453</v>
      </c>
      <c r="CM180" s="45">
        <v>-0.15039741107461224</v>
      </c>
      <c r="CN180" s="45">
        <v>70.009341076738835</v>
      </c>
      <c r="CO180" s="45">
        <v>0.36065842899085637</v>
      </c>
      <c r="CP180" s="45">
        <v>15.490464829218682</v>
      </c>
      <c r="CQ180" s="45">
        <v>2.1540640200901651</v>
      </c>
      <c r="CR180" s="45">
        <v>0.75735738286914245</v>
      </c>
      <c r="CS180" s="45">
        <v>4.5566470095549434</v>
      </c>
      <c r="CT180" s="45">
        <v>2.9147604685057753</v>
      </c>
      <c r="CU180" s="45">
        <v>7.2445113194887796</v>
      </c>
      <c r="CV180" s="45">
        <v>103.48780453545717</v>
      </c>
      <c r="CW180" s="24"/>
      <c r="CX180" s="40">
        <v>73.076607082330042</v>
      </c>
      <c r="CY180" s="40">
        <v>72.189186998231364</v>
      </c>
      <c r="CZ180" s="40">
        <v>72.466259803448054</v>
      </c>
      <c r="DA180" s="40">
        <v>74.223482758550801</v>
      </c>
      <c r="DB180" s="40"/>
      <c r="DC180" s="40">
        <v>0.34448178078867076</v>
      </c>
      <c r="DD180" s="40">
        <v>0.30870506527293629</v>
      </c>
      <c r="DE180" s="40"/>
      <c r="DF180" s="40">
        <v>2.0466122936430517</v>
      </c>
      <c r="DG180" s="40">
        <v>2.0508130565206049</v>
      </c>
      <c r="DH180" s="40"/>
      <c r="DI180" s="40">
        <v>0.42602196355248168</v>
      </c>
      <c r="DJ180" s="40"/>
      <c r="DK180" s="40">
        <v>2.4304364977635364</v>
      </c>
      <c r="DL180" s="40">
        <v>3.0849255139769389</v>
      </c>
      <c r="DM180" s="40"/>
      <c r="DN180" s="40">
        <v>2.5068903963606779</v>
      </c>
      <c r="DO180" s="40">
        <v>2.5647954628213632</v>
      </c>
      <c r="DP180" s="40"/>
      <c r="DQ180" s="40">
        <v>15.573596928689147</v>
      </c>
      <c r="DR180" s="40"/>
    </row>
    <row r="181" spans="1:122" s="43" customFormat="1" ht="10.5" customHeight="1">
      <c r="A181" s="17" t="s">
        <v>212</v>
      </c>
      <c r="B181" s="16">
        <v>51</v>
      </c>
      <c r="C181" s="17" t="s">
        <v>213</v>
      </c>
      <c r="D181" s="123">
        <v>0.20000000298023199</v>
      </c>
      <c r="E181" s="139">
        <f t="shared" si="26"/>
        <v>200.00000298023198</v>
      </c>
      <c r="F181" s="141">
        <v>800</v>
      </c>
      <c r="G181" s="123">
        <v>74.169998168945298</v>
      </c>
      <c r="H181" s="123">
        <v>0.18999999761581399</v>
      </c>
      <c r="I181" s="123">
        <v>11.710000038146999</v>
      </c>
      <c r="J181" s="123">
        <v>1.3600000143051101</v>
      </c>
      <c r="K181" s="123">
        <v>1.9999999552965199E-2</v>
      </c>
      <c r="L181" s="123">
        <v>0.230000004172325</v>
      </c>
      <c r="M181" s="123">
        <v>1.45000004768372</v>
      </c>
      <c r="N181" s="123">
        <v>2.7200000286102299</v>
      </c>
      <c r="O181" s="123">
        <v>4.1199998855590803</v>
      </c>
      <c r="P181" s="123"/>
      <c r="Q181" s="122">
        <f t="shared" si="20"/>
        <v>95.969998184591546</v>
      </c>
      <c r="R181" s="26"/>
      <c r="S181" s="26">
        <f t="shared" si="21"/>
        <v>77.284567648198262</v>
      </c>
      <c r="T181" s="26">
        <f t="shared" si="21"/>
        <v>0.19797853621958222</v>
      </c>
      <c r="U181" s="26">
        <f t="shared" si="21"/>
        <v>12.201729977762048</v>
      </c>
      <c r="V181" s="26">
        <f t="shared" si="21"/>
        <v>1.4171095551020494</v>
      </c>
      <c r="W181" s="26">
        <f t="shared" si="21"/>
        <v>2.0839845713549569E-2</v>
      </c>
      <c r="X181" s="26">
        <f t="shared" si="19"/>
        <v>0.23965823541012907</v>
      </c>
      <c r="Y181" s="26">
        <f t="shared" si="19"/>
        <v>1.5108888976894082</v>
      </c>
      <c r="Z181" s="26">
        <f t="shared" si="19"/>
        <v>2.834219110204109</v>
      </c>
      <c r="AA181" s="26">
        <f t="shared" si="19"/>
        <v>4.2930081937008584</v>
      </c>
      <c r="AB181" s="26">
        <f t="shared" si="19"/>
        <v>0</v>
      </c>
      <c r="AC181" s="26">
        <f t="shared" si="22"/>
        <v>99.999999999999986</v>
      </c>
      <c r="AD181" s="42">
        <v>0.83288369544625529</v>
      </c>
      <c r="AE181" s="42">
        <v>3.3171919836300479</v>
      </c>
      <c r="AF181" s="42">
        <v>0.23163204318728597</v>
      </c>
      <c r="AH181" s="16">
        <v>51</v>
      </c>
      <c r="AI181" s="122">
        <v>46.049999237060597</v>
      </c>
      <c r="AJ181" s="122">
        <v>1.87000000476837</v>
      </c>
      <c r="AK181" s="122">
        <v>11.0299997329712</v>
      </c>
      <c r="AL181" s="122"/>
      <c r="AM181" s="122">
        <v>16.309999465942401</v>
      </c>
      <c r="AN181" s="122">
        <v>10.6499996185303</v>
      </c>
      <c r="AO181" s="122">
        <v>9.7600002288818395</v>
      </c>
      <c r="AP181" s="122">
        <v>0.25</v>
      </c>
      <c r="AQ181" s="122">
        <v>1.6000000238418599</v>
      </c>
      <c r="AR181" s="122">
        <v>0.68000000715255704</v>
      </c>
      <c r="AS181" s="122">
        <v>0</v>
      </c>
      <c r="AT181" s="122">
        <v>0</v>
      </c>
      <c r="AU181" s="122">
        <v>0</v>
      </c>
      <c r="AV181" s="122">
        <f t="shared" si="23"/>
        <v>98.199998319149117</v>
      </c>
      <c r="AW181" s="26"/>
      <c r="AX181" s="42">
        <v>6.7114770634777106</v>
      </c>
      <c r="AY181" s="42">
        <v>1.2885229365222894</v>
      </c>
      <c r="AZ181" s="42">
        <v>0</v>
      </c>
      <c r="BA181" s="42">
        <v>8</v>
      </c>
      <c r="BB181" s="42">
        <v>0.60595244678082749</v>
      </c>
      <c r="BC181" s="42">
        <v>0.20501060637927077</v>
      </c>
      <c r="BD181" s="42">
        <v>0</v>
      </c>
      <c r="BE181" s="42">
        <v>0.35982639618146806</v>
      </c>
      <c r="BF181" s="42">
        <v>2.3134238098543296</v>
      </c>
      <c r="BG181" s="42">
        <v>1.5157867408041041</v>
      </c>
      <c r="BH181" s="42">
        <v>0</v>
      </c>
      <c r="BI181" s="42">
        <v>5</v>
      </c>
      <c r="BJ181" s="42">
        <v>0</v>
      </c>
      <c r="BK181" s="42">
        <v>0.11233948641111513</v>
      </c>
      <c r="BL181" s="42">
        <v>3.0857961404755871E-2</v>
      </c>
      <c r="BM181" s="42">
        <v>1.5239131964249604</v>
      </c>
      <c r="BN181" s="42">
        <v>0.33288935575916856</v>
      </c>
      <c r="BO181" s="42">
        <v>2</v>
      </c>
      <c r="BP181" s="42">
        <v>0.11919952640759918</v>
      </c>
      <c r="BQ181" s="42">
        <v>0.12641271015302655</v>
      </c>
      <c r="BR181" s="42">
        <v>0.24561223656062572</v>
      </c>
      <c r="BS181" s="24" t="s">
        <v>622</v>
      </c>
      <c r="BT181" s="24" t="s">
        <v>623</v>
      </c>
      <c r="BU181" s="40">
        <v>0.58693249815352</v>
      </c>
      <c r="BV181" s="42">
        <v>0.85913990757374892</v>
      </c>
      <c r="BW181" s="40">
        <v>0.25899613643512442</v>
      </c>
      <c r="BX181" s="40" t="str">
        <f t="shared" si="24"/>
        <v>Equilibrium</v>
      </c>
      <c r="BY181" s="40"/>
      <c r="BZ181" s="44">
        <v>843.44017177686533</v>
      </c>
      <c r="CA181" s="44">
        <v>284.29335768974471</v>
      </c>
      <c r="CB181" s="5">
        <v>262.24837789999168</v>
      </c>
      <c r="CC181" s="44">
        <v>288.11086487293142</v>
      </c>
      <c r="CD181" s="44">
        <v>276.3574269683449</v>
      </c>
      <c r="CE181" s="44">
        <v>52.621420435687469</v>
      </c>
      <c r="CF181" s="44">
        <v>503.68848063185266</v>
      </c>
      <c r="CG181" s="44">
        <v>-235.48944443724395</v>
      </c>
      <c r="CH181" s="40">
        <v>-0.92065432268921055</v>
      </c>
      <c r="CI181" s="44">
        <v>288.11086487293142</v>
      </c>
      <c r="CJ181" s="24">
        <v>157.54917691217244</v>
      </c>
      <c r="CK181" s="44">
        <v>275.17962138646158</v>
      </c>
      <c r="CL181" s="44">
        <v>822.80129885425185</v>
      </c>
      <c r="CM181" s="45">
        <v>-0.68670315983995356</v>
      </c>
      <c r="CN181" s="45">
        <v>72.650740732968885</v>
      </c>
      <c r="CO181" s="45">
        <v>0.2802644625049468</v>
      </c>
      <c r="CP181" s="45">
        <v>14.761439381960857</v>
      </c>
      <c r="CQ181" s="45">
        <v>1.5528033755153603</v>
      </c>
      <c r="CR181" s="45">
        <v>0.23069175371911682</v>
      </c>
      <c r="CS181" s="45">
        <v>3.5109056012924107</v>
      </c>
      <c r="CT181" s="45">
        <v>4.2143397814461663</v>
      </c>
      <c r="CU181" s="45">
        <v>6.8146635129532465</v>
      </c>
      <c r="CV181" s="45">
        <v>104.01584860236099</v>
      </c>
      <c r="CW181" s="24"/>
      <c r="CX181" s="40">
        <v>75.608365025219214</v>
      </c>
      <c r="CY181" s="40">
        <v>74.489872755905125</v>
      </c>
      <c r="CZ181" s="40">
        <v>77.949537664926382</v>
      </c>
      <c r="DA181" s="40">
        <v>79.753195927499817</v>
      </c>
      <c r="DB181" s="40"/>
      <c r="DC181" s="40">
        <v>0.27766371248999622</v>
      </c>
      <c r="DD181" s="40">
        <v>0.2569694508117874</v>
      </c>
      <c r="DE181" s="40"/>
      <c r="DF181" s="40">
        <v>1.6435494382254265</v>
      </c>
      <c r="DG181" s="40">
        <v>1.5371692473028005</v>
      </c>
      <c r="DH181" s="40"/>
      <c r="DI181" s="40">
        <v>0.23452903119603319</v>
      </c>
      <c r="DJ181" s="40"/>
      <c r="DK181" s="40">
        <v>0.80839891484570647</v>
      </c>
      <c r="DL181" s="40">
        <v>2.4805201878498644</v>
      </c>
      <c r="DM181" s="40"/>
      <c r="DN181" s="40">
        <v>2.9994685732469675</v>
      </c>
      <c r="DO181" s="40">
        <v>2.8133624864170819</v>
      </c>
      <c r="DP181" s="40"/>
      <c r="DQ181" s="40">
        <v>14.816978089892201</v>
      </c>
      <c r="DR181" s="40"/>
    </row>
    <row r="182" spans="1:122" s="43" customFormat="1" ht="10.5" customHeight="1">
      <c r="A182" s="17" t="s">
        <v>174</v>
      </c>
      <c r="B182" s="16">
        <v>8</v>
      </c>
      <c r="C182" s="17" t="s">
        <v>176</v>
      </c>
      <c r="D182" s="123">
        <v>0.5</v>
      </c>
      <c r="E182" s="139">
        <f t="shared" si="26"/>
        <v>500</v>
      </c>
      <c r="F182" s="141">
        <v>975</v>
      </c>
      <c r="G182" s="123">
        <v>63.5</v>
      </c>
      <c r="H182" s="123">
        <v>0.34999999403953502</v>
      </c>
      <c r="I182" s="123">
        <v>18.899999618530298</v>
      </c>
      <c r="J182" s="123">
        <v>6.6680854736068511</v>
      </c>
      <c r="K182" s="123"/>
      <c r="L182" s="123">
        <v>2.96000003814697</v>
      </c>
      <c r="M182" s="123">
        <v>5.3000001907348597</v>
      </c>
      <c r="N182" s="123">
        <v>4.4400000572204599</v>
      </c>
      <c r="O182" s="123">
        <v>0.74000000953674305</v>
      </c>
      <c r="P182" s="123">
        <v>0.86000001430511497</v>
      </c>
      <c r="Q182" s="122">
        <f t="shared" si="20"/>
        <v>103.71808539612084</v>
      </c>
      <c r="R182" s="26"/>
      <c r="S182" s="26">
        <f t="shared" si="21"/>
        <v>61.223652323970647</v>
      </c>
      <c r="T182" s="26">
        <f t="shared" si="21"/>
        <v>0.33745319603887075</v>
      </c>
      <c r="U182" s="26">
        <f t="shared" si="21"/>
        <v>18.22247252863113</v>
      </c>
      <c r="V182" s="26">
        <f t="shared" si="21"/>
        <v>6.4290479795688986</v>
      </c>
      <c r="W182" s="26">
        <f t="shared" si="21"/>
        <v>0</v>
      </c>
      <c r="X182" s="26">
        <f t="shared" si="19"/>
        <v>2.8538899718811015</v>
      </c>
      <c r="Y182" s="26">
        <f t="shared" si="19"/>
        <v>5.1100058109374675</v>
      </c>
      <c r="Z182" s="26">
        <f t="shared" si="19"/>
        <v>4.2808349578216571</v>
      </c>
      <c r="AA182" s="26">
        <f t="shared" si="19"/>
        <v>0.71347249297027593</v>
      </c>
      <c r="AB182" s="26">
        <f t="shared" si="19"/>
        <v>0.82917073817993936</v>
      </c>
      <c r="AC182" s="26">
        <f t="shared" si="22"/>
        <v>99.999999999999986</v>
      </c>
      <c r="AD182" s="42">
        <v>0.65233147732542396</v>
      </c>
      <c r="AE182" s="42">
        <v>1.2637727293895336</v>
      </c>
      <c r="AF182" s="42">
        <v>0.4417404569891023</v>
      </c>
      <c r="AH182" s="16">
        <v>8</v>
      </c>
      <c r="AI182" s="122">
        <v>44.700000762939403</v>
      </c>
      <c r="AJ182" s="122">
        <v>1.70000004768372</v>
      </c>
      <c r="AK182" s="122">
        <v>11.800000190734901</v>
      </c>
      <c r="AL182" s="122"/>
      <c r="AM182" s="122">
        <v>8.3999996185302699</v>
      </c>
      <c r="AN182" s="122">
        <v>15.300000190734901</v>
      </c>
      <c r="AO182" s="122">
        <v>12</v>
      </c>
      <c r="AP182" s="122"/>
      <c r="AQ182" s="122">
        <v>2.2000000476837198</v>
      </c>
      <c r="AR182" s="122">
        <v>0.20000000298023199</v>
      </c>
      <c r="AS182" s="122">
        <v>0</v>
      </c>
      <c r="AT182" s="122">
        <v>0</v>
      </c>
      <c r="AU182" s="122">
        <v>0</v>
      </c>
      <c r="AV182" s="122">
        <f t="shared" si="23"/>
        <v>96.300000861287145</v>
      </c>
      <c r="AW182" s="26"/>
      <c r="AX182" s="42">
        <v>6.4458259752109388</v>
      </c>
      <c r="AY182" s="42">
        <v>1.5541740247890612</v>
      </c>
      <c r="AZ182" s="42">
        <v>0</v>
      </c>
      <c r="BA182" s="42">
        <v>8</v>
      </c>
      <c r="BB182" s="42">
        <v>0.45111991600946233</v>
      </c>
      <c r="BC182" s="42">
        <v>0.18440225126279333</v>
      </c>
      <c r="BD182" s="42">
        <v>0</v>
      </c>
      <c r="BE182" s="42">
        <v>0.50092876555864763</v>
      </c>
      <c r="BF182" s="42">
        <v>3.2883619005124847</v>
      </c>
      <c r="BG182" s="42">
        <v>0.51208165385119919</v>
      </c>
      <c r="BH182" s="42">
        <v>0</v>
      </c>
      <c r="BI182" s="42">
        <v>4.9368944871945875</v>
      </c>
      <c r="BJ182" s="42">
        <v>0</v>
      </c>
      <c r="BK182" s="42">
        <v>0</v>
      </c>
      <c r="BL182" s="42">
        <v>0</v>
      </c>
      <c r="BM182" s="42">
        <v>1.8538483756705768</v>
      </c>
      <c r="BN182" s="42">
        <v>0.14615162432942319</v>
      </c>
      <c r="BO182" s="42">
        <v>2</v>
      </c>
      <c r="BP182" s="42">
        <v>0.46889648915555993</v>
      </c>
      <c r="BQ182" s="42">
        <v>3.6787001480055363E-2</v>
      </c>
      <c r="BR182" s="42">
        <v>0.50568349063561524</v>
      </c>
      <c r="BS182" s="24" t="s">
        <v>622</v>
      </c>
      <c r="BT182" s="24" t="s">
        <v>624</v>
      </c>
      <c r="BU182" s="40">
        <v>0.86525739784683153</v>
      </c>
      <c r="BV182" s="42">
        <v>0.30799762544614645</v>
      </c>
      <c r="BW182" s="40">
        <v>0.24371282769721178</v>
      </c>
      <c r="BX182" s="40" t="str">
        <f t="shared" si="24"/>
        <v>Equilibrium</v>
      </c>
      <c r="BY182" s="40"/>
      <c r="BZ182" s="44">
        <v>940.16658136221145</v>
      </c>
      <c r="CA182" s="44">
        <v>348.30154338666085</v>
      </c>
      <c r="CB182" s="5">
        <v>259.83012094655675</v>
      </c>
      <c r="CC182" s="44">
        <v>321.91858939404455</v>
      </c>
      <c r="CD182" s="44">
        <v>295.03425868849735</v>
      </c>
      <c r="CE182" s="44">
        <v>359.72543338952403</v>
      </c>
      <c r="CF182" s="44">
        <v>1016.7348311139765</v>
      </c>
      <c r="CG182" s="44">
        <v>37.806843995479483</v>
      </c>
      <c r="CH182" s="40">
        <v>-2.9130753101681544</v>
      </c>
      <c r="CI182" s="44">
        <v>321.91858939404455</v>
      </c>
      <c r="CJ182" s="24">
        <v>149.15739106441634</v>
      </c>
      <c r="CK182" s="44">
        <v>290.87435517030065</v>
      </c>
      <c r="CL182" s="44">
        <v>865.20639202309701</v>
      </c>
      <c r="CM182" s="45">
        <v>2.1178151807119963</v>
      </c>
      <c r="CN182" s="45">
        <v>66.630449770967971</v>
      </c>
      <c r="CO182" s="45">
        <v>0.50014115165892581</v>
      </c>
      <c r="CP182" s="45">
        <v>16.865287838526061</v>
      </c>
      <c r="CQ182" s="45">
        <v>3.3819762379645444</v>
      </c>
      <c r="CR182" s="45">
        <v>1.592020826913511</v>
      </c>
      <c r="CS182" s="45">
        <v>5.8146153225360884</v>
      </c>
      <c r="CT182" s="45">
        <v>1.4081198371486146</v>
      </c>
      <c r="CU182" s="45">
        <v>7.7234458104332822</v>
      </c>
      <c r="CV182" s="45">
        <v>103.91605679614899</v>
      </c>
      <c r="CW182" s="24"/>
      <c r="CX182" s="40">
        <v>69.443602222111807</v>
      </c>
      <c r="CY182" s="40">
        <v>67.307963703125651</v>
      </c>
      <c r="CZ182" s="40">
        <v>66.111475080507319</v>
      </c>
      <c r="DA182" s="40">
        <v>66.011152201843544</v>
      </c>
      <c r="DB182" s="40"/>
      <c r="DC182" s="40">
        <v>0.39091468361847126</v>
      </c>
      <c r="DD182" s="40">
        <v>0.42628974173829498</v>
      </c>
      <c r="DE182" s="40"/>
      <c r="DF182" s="40">
        <v>2.083938208345717</v>
      </c>
      <c r="DG182" s="40">
        <v>2.4672048056685787</v>
      </c>
      <c r="DH182" s="40"/>
      <c r="DI182" s="40">
        <v>1.3705133137409038</v>
      </c>
      <c r="DJ182" s="40"/>
      <c r="DK182" s="40">
        <v>4.506069325161846</v>
      </c>
      <c r="DL182" s="40">
        <v>5.3456402534915526</v>
      </c>
      <c r="DM182" s="40"/>
      <c r="DN182" s="40">
        <v>0.95346804636822213</v>
      </c>
      <c r="DO182" s="40">
        <v>2.036685090619244</v>
      </c>
      <c r="DP182" s="40"/>
      <c r="DQ182" s="40">
        <v>17.74166838489732</v>
      </c>
      <c r="DR182" s="40"/>
    </row>
    <row r="183" spans="1:122" s="43" customFormat="1" ht="10.5" customHeight="1">
      <c r="A183" s="17" t="s">
        <v>174</v>
      </c>
      <c r="B183" s="16">
        <v>23</v>
      </c>
      <c r="C183" s="17" t="s">
        <v>175</v>
      </c>
      <c r="D183" s="123">
        <v>0.5</v>
      </c>
      <c r="E183" s="139">
        <f t="shared" si="26"/>
        <v>500</v>
      </c>
      <c r="F183" s="141">
        <v>975</v>
      </c>
      <c r="G183" s="123">
        <v>63.400001525878899</v>
      </c>
      <c r="H183" s="123">
        <v>0.34999999403953502</v>
      </c>
      <c r="I183" s="123">
        <v>18.899999618530298</v>
      </c>
      <c r="J183" s="123">
        <v>6.6680854736068511</v>
      </c>
      <c r="K183" s="123"/>
      <c r="L183" s="123">
        <v>2.7599999904632599</v>
      </c>
      <c r="M183" s="123">
        <v>5.5300002098083496</v>
      </c>
      <c r="N183" s="123">
        <v>4.4400000572204599</v>
      </c>
      <c r="O183" s="123">
        <v>0.74000000953674305</v>
      </c>
      <c r="P183" s="123">
        <v>0.86000001430511497</v>
      </c>
      <c r="Q183" s="122">
        <f t="shared" si="20"/>
        <v>103.6480868933895</v>
      </c>
      <c r="R183" s="26"/>
      <c r="S183" s="26">
        <f t="shared" si="21"/>
        <v>61.168520737957245</v>
      </c>
      <c r="T183" s="26">
        <f t="shared" si="21"/>
        <v>0.3376810942970308</v>
      </c>
      <c r="U183" s="26">
        <f t="shared" si="21"/>
        <v>18.234779034532963</v>
      </c>
      <c r="V183" s="26">
        <f t="shared" si="21"/>
        <v>6.4333898226848323</v>
      </c>
      <c r="W183" s="26">
        <f t="shared" si="21"/>
        <v>0</v>
      </c>
      <c r="X183" s="26">
        <f t="shared" si="19"/>
        <v>2.6628566654608345</v>
      </c>
      <c r="Y183" s="26">
        <f t="shared" si="19"/>
        <v>5.3353615831775123</v>
      </c>
      <c r="Z183" s="26">
        <f t="shared" si="19"/>
        <v>4.2837260100973804</v>
      </c>
      <c r="AA183" s="26">
        <f t="shared" si="19"/>
        <v>0.71395433501622974</v>
      </c>
      <c r="AB183" s="26">
        <f t="shared" si="19"/>
        <v>0.82973071677598353</v>
      </c>
      <c r="AC183" s="26">
        <f t="shared" si="22"/>
        <v>100.00000000000001</v>
      </c>
      <c r="AD183" s="42">
        <v>0.65232227831798972</v>
      </c>
      <c r="AE183" s="42">
        <v>1.355350485553531</v>
      </c>
      <c r="AF183" s="42">
        <v>0.4245652636978951</v>
      </c>
      <c r="AH183" s="16">
        <v>23</v>
      </c>
      <c r="AI183" s="122">
        <v>44.900001525878899</v>
      </c>
      <c r="AJ183" s="122">
        <v>1.1000000238418599</v>
      </c>
      <c r="AK183" s="122">
        <v>12.3999996185303</v>
      </c>
      <c r="AL183" s="122"/>
      <c r="AM183" s="122">
        <v>8.6999998092651403</v>
      </c>
      <c r="AN183" s="122">
        <v>16.5</v>
      </c>
      <c r="AO183" s="122">
        <v>11.6000003814697</v>
      </c>
      <c r="AP183" s="122"/>
      <c r="AQ183" s="122">
        <v>2</v>
      </c>
      <c r="AR183" s="122">
        <v>0.20000000298023199</v>
      </c>
      <c r="AS183" s="122">
        <v>0</v>
      </c>
      <c r="AT183" s="122">
        <v>0</v>
      </c>
      <c r="AU183" s="122">
        <v>0</v>
      </c>
      <c r="AV183" s="122">
        <f t="shared" si="23"/>
        <v>97.400001361966133</v>
      </c>
      <c r="AW183" s="26"/>
      <c r="AX183" s="42">
        <v>6.3788181638306805</v>
      </c>
      <c r="AY183" s="42">
        <v>1.6211818361693195</v>
      </c>
      <c r="AZ183" s="42">
        <v>0</v>
      </c>
      <c r="BA183" s="42">
        <v>8</v>
      </c>
      <c r="BB183" s="42">
        <v>0.45488112257026314</v>
      </c>
      <c r="BC183" s="42">
        <v>0.1175527519585694</v>
      </c>
      <c r="BD183" s="42">
        <v>0</v>
      </c>
      <c r="BE183" s="42">
        <v>0.61331297803067741</v>
      </c>
      <c r="BF183" s="42">
        <v>3.4937750293095395</v>
      </c>
      <c r="BG183" s="42">
        <v>0.32047811813094995</v>
      </c>
      <c r="BH183" s="42">
        <v>0</v>
      </c>
      <c r="BI183" s="42">
        <v>5</v>
      </c>
      <c r="BJ183" s="42">
        <v>0</v>
      </c>
      <c r="BK183" s="42">
        <v>9.9866522276484959E-2</v>
      </c>
      <c r="BL183" s="42">
        <v>0</v>
      </c>
      <c r="BM183" s="42">
        <v>1.7655246642555598</v>
      </c>
      <c r="BN183" s="42">
        <v>0.13460881346795528</v>
      </c>
      <c r="BO183" s="42">
        <v>2</v>
      </c>
      <c r="BP183" s="42">
        <v>0.41624862331377976</v>
      </c>
      <c r="BQ183" s="42">
        <v>3.624242180541732E-2</v>
      </c>
      <c r="BR183" s="42">
        <v>0.45249104511919708</v>
      </c>
      <c r="BS183" s="24" t="s">
        <v>622</v>
      </c>
      <c r="BT183" s="24" t="s">
        <v>332</v>
      </c>
      <c r="BU183" s="40">
        <v>0.89260812752875551</v>
      </c>
      <c r="BV183" s="42">
        <v>0.29579773013880833</v>
      </c>
      <c r="BW183" s="40">
        <v>0.21824445653848956</v>
      </c>
      <c r="BX183" s="40" t="str">
        <f t="shared" si="24"/>
        <v>Equilibrium</v>
      </c>
      <c r="BY183" s="40"/>
      <c r="BZ183" s="44">
        <v>942.4718925305142</v>
      </c>
      <c r="CA183" s="44">
        <v>371.66875336714145</v>
      </c>
      <c r="CB183" s="5">
        <v>329.33100429637625</v>
      </c>
      <c r="CC183" s="44">
        <v>380.07178921598722</v>
      </c>
      <c r="CD183" s="44">
        <v>351.0117665851788</v>
      </c>
      <c r="CE183" s="44">
        <v>325.86017918682694</v>
      </c>
      <c r="CF183" s="44">
        <v>729.41345314852208</v>
      </c>
      <c r="CG183" s="44">
        <v>-54.211610029160283</v>
      </c>
      <c r="CH183" s="40">
        <v>-1.2148338408250743</v>
      </c>
      <c r="CI183" s="44">
        <v>351.0117665851788</v>
      </c>
      <c r="CJ183" s="24">
        <v>226.14426325689851</v>
      </c>
      <c r="CK183" s="44">
        <v>340.1713854407775</v>
      </c>
      <c r="CL183" s="44">
        <v>882.86019231226339</v>
      </c>
      <c r="CM183" s="45">
        <v>2.5838633063284893</v>
      </c>
      <c r="CN183" s="45">
        <v>66.283411540979685</v>
      </c>
      <c r="CO183" s="45">
        <v>0.55056406584492701</v>
      </c>
      <c r="CP183" s="45">
        <v>17.36667506497599</v>
      </c>
      <c r="CQ183" s="45">
        <v>3.4211126243297634</v>
      </c>
      <c r="CR183" s="45">
        <v>1.5159155294272766</v>
      </c>
      <c r="CS183" s="45">
        <v>6.2237040760254487</v>
      </c>
      <c r="CT183" s="45">
        <v>1.4501973439889406</v>
      </c>
      <c r="CU183" s="45">
        <v>8.3021688048106732</v>
      </c>
      <c r="CV183" s="45">
        <v>105.11374905038271</v>
      </c>
      <c r="CW183" s="24"/>
      <c r="CX183" s="40">
        <v>65.8083064401211</v>
      </c>
      <c r="CY183" s="40">
        <v>63.332366591298353</v>
      </c>
      <c r="CZ183" s="40">
        <v>62.904356567486055</v>
      </c>
      <c r="DA183" s="40">
        <v>62.790672201149214</v>
      </c>
      <c r="DB183" s="40"/>
      <c r="DC183" s="40">
        <v>0.52317099433872194</v>
      </c>
      <c r="DD183" s="40">
        <v>0.55877415725685675</v>
      </c>
      <c r="DE183" s="40"/>
      <c r="DF183" s="40">
        <v>3.2251602159709547</v>
      </c>
      <c r="DG183" s="40">
        <v>3.441977372825789</v>
      </c>
      <c r="DH183" s="40"/>
      <c r="DI183" s="40">
        <v>2.1263014365246775</v>
      </c>
      <c r="DJ183" s="40"/>
      <c r="DK183" s="40">
        <v>6.0017143574705205</v>
      </c>
      <c r="DL183" s="40">
        <v>6.6793861904818952</v>
      </c>
      <c r="DM183" s="40"/>
      <c r="DN183" s="40">
        <v>0.33687746358270498</v>
      </c>
      <c r="DO183" s="40">
        <v>1.3498007199421269</v>
      </c>
      <c r="DP183" s="40"/>
      <c r="DQ183" s="40">
        <v>17.709774370041377</v>
      </c>
      <c r="DR183" s="40"/>
    </row>
    <row r="184" spans="1:122" s="43" customFormat="1" ht="10.5" customHeight="1">
      <c r="A184" s="17" t="s">
        <v>133</v>
      </c>
      <c r="B184" s="16">
        <v>1639</v>
      </c>
      <c r="C184" s="17" t="s">
        <v>135</v>
      </c>
      <c r="D184" s="123">
        <v>0.79999998211860701</v>
      </c>
      <c r="E184" s="139">
        <f t="shared" si="26"/>
        <v>799.99998211860702</v>
      </c>
      <c r="F184" s="141">
        <v>900</v>
      </c>
      <c r="G184" s="123">
        <v>64.550003051757798</v>
      </c>
      <c r="H184" s="123"/>
      <c r="I184" s="123">
        <v>16.389999389648398</v>
      </c>
      <c r="J184" s="123">
        <v>1</v>
      </c>
      <c r="K184" s="123"/>
      <c r="L184" s="123">
        <v>0.64999997615814198</v>
      </c>
      <c r="M184" s="123">
        <v>2.4000000953674299</v>
      </c>
      <c r="N184" s="123">
        <v>3.5499999523162802</v>
      </c>
      <c r="O184" s="123">
        <v>4.21000003814697</v>
      </c>
      <c r="P184" s="123"/>
      <c r="Q184" s="122">
        <f t="shared" si="20"/>
        <v>92.750002503395024</v>
      </c>
      <c r="R184" s="26"/>
      <c r="S184" s="26">
        <f t="shared" si="21"/>
        <v>69.595688743399236</v>
      </c>
      <c r="T184" s="26"/>
      <c r="U184" s="26">
        <f t="shared" si="21"/>
        <v>17.671157894630202</v>
      </c>
      <c r="V184" s="26">
        <f t="shared" si="21"/>
        <v>1.0781670868023923</v>
      </c>
      <c r="W184" s="26">
        <f t="shared" si="21"/>
        <v>0</v>
      </c>
      <c r="X184" s="26">
        <f t="shared" si="19"/>
        <v>0.70080858071604835</v>
      </c>
      <c r="Y184" s="26">
        <f t="shared" si="19"/>
        <v>2.5876011111477655</v>
      </c>
      <c r="Z184" s="26">
        <f t="shared" si="19"/>
        <v>3.8274931067374749</v>
      </c>
      <c r="AA184" s="26">
        <f t="shared" si="19"/>
        <v>4.539083476566879</v>
      </c>
      <c r="AB184" s="26">
        <f t="shared" si="19"/>
        <v>0</v>
      </c>
      <c r="AC184" s="26">
        <f t="shared" si="22"/>
        <v>99.999999999999986</v>
      </c>
      <c r="AD184" s="42">
        <v>0.7642368583470136</v>
      </c>
      <c r="AE184" s="42">
        <v>0.86307035071855409</v>
      </c>
      <c r="AF184" s="42">
        <v>0.53674838398577762</v>
      </c>
      <c r="AH184" s="16">
        <v>1639</v>
      </c>
      <c r="AI184" s="122">
        <v>45.119998931884801</v>
      </c>
      <c r="AJ184" s="122"/>
      <c r="AK184" s="122">
        <v>13.060000419616699</v>
      </c>
      <c r="AL184" s="122"/>
      <c r="AM184" s="122">
        <v>8.9700002670288104</v>
      </c>
      <c r="AN184" s="122">
        <v>15.289999961853001</v>
      </c>
      <c r="AO184" s="122">
        <v>11.6000003814697</v>
      </c>
      <c r="AP184" s="122"/>
      <c r="AQ184" s="122">
        <v>2.3099999427795401</v>
      </c>
      <c r="AR184" s="122">
        <v>1.0900000333786</v>
      </c>
      <c r="AS184" s="122">
        <v>0</v>
      </c>
      <c r="AT184" s="122">
        <v>0</v>
      </c>
      <c r="AU184" s="122">
        <v>0</v>
      </c>
      <c r="AV184" s="122">
        <f t="shared" si="23"/>
        <v>97.439999938011155</v>
      </c>
      <c r="AW184" s="26"/>
      <c r="AX184" s="42">
        <v>6.4524272165050389</v>
      </c>
      <c r="AY184" s="42">
        <v>1.5475727834949611</v>
      </c>
      <c r="AZ184" s="42">
        <v>0</v>
      </c>
      <c r="BA184" s="42">
        <v>8</v>
      </c>
      <c r="BB184" s="42">
        <v>0.65343818153794331</v>
      </c>
      <c r="BC184" s="42">
        <v>0</v>
      </c>
      <c r="BD184" s="42">
        <v>0</v>
      </c>
      <c r="BE184" s="42">
        <v>0.53013549541390148</v>
      </c>
      <c r="BF184" s="42">
        <v>3.2589571022500992</v>
      </c>
      <c r="BG184" s="42">
        <v>0.54264307610893026</v>
      </c>
      <c r="BH184" s="42">
        <v>0</v>
      </c>
      <c r="BI184" s="42">
        <v>4.9851738553108742</v>
      </c>
      <c r="BJ184" s="42">
        <v>0</v>
      </c>
      <c r="BK184" s="42">
        <v>0</v>
      </c>
      <c r="BL184" s="42">
        <v>0</v>
      </c>
      <c r="BM184" s="42">
        <v>1.7771903903266957</v>
      </c>
      <c r="BN184" s="42">
        <v>0.22280960967330432</v>
      </c>
      <c r="BO184" s="42">
        <v>2</v>
      </c>
      <c r="BP184" s="42">
        <v>0.41763467986324709</v>
      </c>
      <c r="BQ184" s="42">
        <v>0.19882632573142514</v>
      </c>
      <c r="BR184" s="42">
        <v>0.61646100559467221</v>
      </c>
      <c r="BS184" s="24" t="s">
        <v>622</v>
      </c>
      <c r="BT184" s="24" t="s">
        <v>678</v>
      </c>
      <c r="BU184" s="40">
        <v>0.85725929854539218</v>
      </c>
      <c r="BV184" s="42">
        <v>0.32911260023830685</v>
      </c>
      <c r="BW184" s="40">
        <v>0.38132766345675334</v>
      </c>
      <c r="BX184" s="40" t="str">
        <f t="shared" si="24"/>
        <v>Equilibrium</v>
      </c>
      <c r="BY184" s="40"/>
      <c r="BZ184" s="44">
        <v>942.31540350992464</v>
      </c>
      <c r="CA184" s="44">
        <v>456.71644359451881</v>
      </c>
      <c r="CB184" s="5">
        <v>676.38026403716935</v>
      </c>
      <c r="CC184" s="44">
        <v>414.92087854963722</v>
      </c>
      <c r="CD184" s="44">
        <v>391.86325541431535</v>
      </c>
      <c r="CE184" s="44">
        <v>1120.0433357103516</v>
      </c>
      <c r="CF184" s="44">
        <v>2252.7598287013725</v>
      </c>
      <c r="CG184" s="44">
        <v>705.12245716071436</v>
      </c>
      <c r="CH184" s="40">
        <v>-2.3306114156186788</v>
      </c>
      <c r="CI184" s="44">
        <v>391.86325541431535</v>
      </c>
      <c r="CJ184" s="24">
        <v>603.01436042456851</v>
      </c>
      <c r="CK184" s="44">
        <v>534.12175972574232</v>
      </c>
      <c r="CL184" s="44">
        <v>866.72069949693355</v>
      </c>
      <c r="CM184" s="45">
        <v>6.2186588105079377</v>
      </c>
      <c r="CN184" s="45">
        <v>73.524933185735762</v>
      </c>
      <c r="CO184" s="45">
        <v>0.17329203618836905</v>
      </c>
      <c r="CP184" s="45">
        <v>17.174130325868422</v>
      </c>
      <c r="CQ184" s="45">
        <v>0.83630869413438003</v>
      </c>
      <c r="CR184" s="45">
        <v>-0.17661924756358963</v>
      </c>
      <c r="CS184" s="45">
        <v>1.2668829602179734</v>
      </c>
      <c r="CT184" s="45">
        <v>7.4773644931739556</v>
      </c>
      <c r="CU184" s="45">
        <v>11.938255611310863</v>
      </c>
      <c r="CV184" s="45">
        <v>112.21454805906612</v>
      </c>
      <c r="CW184" s="24"/>
      <c r="CX184" s="40">
        <v>63.674579889992941</v>
      </c>
      <c r="CY184" s="40">
        <v>64.358004084010844</v>
      </c>
      <c r="CZ184" s="40">
        <v>65.693890167142669</v>
      </c>
      <c r="DA184" s="40">
        <v>66.393041154560237</v>
      </c>
      <c r="DB184" s="40"/>
      <c r="DC184" s="40">
        <v>0.36421534592978699</v>
      </c>
      <c r="DD184" s="40">
        <v>0.37972172547573374</v>
      </c>
      <c r="DE184" s="40"/>
      <c r="DF184" s="40">
        <v>2.7484866225383868</v>
      </c>
      <c r="DG184" s="40">
        <v>2.6660056016904501</v>
      </c>
      <c r="DH184" s="40"/>
      <c r="DI184" s="40">
        <v>1.6050827865860973</v>
      </c>
      <c r="DJ184" s="40"/>
      <c r="DK184" s="40">
        <v>4.6100505295247931</v>
      </c>
      <c r="DL184" s="40">
        <v>6.7912031207992909</v>
      </c>
      <c r="DM184" s="40"/>
      <c r="DN184" s="40">
        <v>1.3153474287677591</v>
      </c>
      <c r="DO184" s="40">
        <v>0.96450591966389343</v>
      </c>
      <c r="DP184" s="40"/>
      <c r="DQ184" s="40">
        <v>17.782058203619236</v>
      </c>
      <c r="DR184" s="40"/>
    </row>
    <row r="185" spans="1:122" s="43" customFormat="1" ht="10.5" customHeight="1">
      <c r="A185" s="17" t="s">
        <v>133</v>
      </c>
      <c r="B185" s="16">
        <v>1551</v>
      </c>
      <c r="C185" s="17" t="s">
        <v>134</v>
      </c>
      <c r="D185" s="123">
        <v>0.79999998211860701</v>
      </c>
      <c r="E185" s="139">
        <f t="shared" si="26"/>
        <v>799.99998211860702</v>
      </c>
      <c r="F185" s="141">
        <v>900</v>
      </c>
      <c r="G185" s="123">
        <v>61.5</v>
      </c>
      <c r="H185" s="123"/>
      <c r="I185" s="123">
        <v>17.100000381469702</v>
      </c>
      <c r="J185" s="123">
        <v>1.70000004768372</v>
      </c>
      <c r="K185" s="123"/>
      <c r="L185" s="123">
        <v>0.85000002384185802</v>
      </c>
      <c r="M185" s="123">
        <v>3.1500000953674299</v>
      </c>
      <c r="N185" s="123">
        <v>3.5499999523162802</v>
      </c>
      <c r="O185" s="123">
        <v>3.5299999713897701</v>
      </c>
      <c r="P185" s="123"/>
      <c r="Q185" s="122">
        <f t="shared" si="20"/>
        <v>91.380000472068758</v>
      </c>
      <c r="R185" s="26"/>
      <c r="S185" s="26">
        <f t="shared" si="21"/>
        <v>67.301378509839367</v>
      </c>
      <c r="T185" s="26"/>
      <c r="U185" s="26">
        <f t="shared" si="21"/>
        <v>18.713066637263253</v>
      </c>
      <c r="V185" s="26">
        <f t="shared" si="21"/>
        <v>1.8603633605838541</v>
      </c>
      <c r="W185" s="26">
        <f t="shared" si="21"/>
        <v>0</v>
      </c>
      <c r="X185" s="26">
        <f t="shared" si="21"/>
        <v>0.93018168029192472</v>
      </c>
      <c r="Y185" s="26">
        <f t="shared" si="21"/>
        <v>3.447143881696805</v>
      </c>
      <c r="Z185" s="26">
        <f t="shared" ref="Z185:AB208" si="27">N185/$Q185*100</f>
        <v>3.8848762683048732</v>
      </c>
      <c r="AA185" s="26">
        <f t="shared" si="27"/>
        <v>3.86298966201992</v>
      </c>
      <c r="AB185" s="26">
        <f t="shared" si="27"/>
        <v>0</v>
      </c>
      <c r="AC185" s="26">
        <f t="shared" si="22"/>
        <v>100</v>
      </c>
      <c r="AD185" s="42">
        <v>0.73545395415266857</v>
      </c>
      <c r="AE185" s="42">
        <v>1.1219914147797212</v>
      </c>
      <c r="AF185" s="42">
        <v>0.47125544101402861</v>
      </c>
      <c r="AH185" s="16">
        <v>1551</v>
      </c>
      <c r="AI185" s="122">
        <v>43.490001678466797</v>
      </c>
      <c r="AJ185" s="122"/>
      <c r="AK185" s="122">
        <v>13.180000305175801</v>
      </c>
      <c r="AL185" s="122"/>
      <c r="AM185" s="122">
        <v>11.3800001144409</v>
      </c>
      <c r="AN185" s="122">
        <v>15.7799997329712</v>
      </c>
      <c r="AO185" s="122">
        <v>11.680000305175801</v>
      </c>
      <c r="AP185" s="122"/>
      <c r="AQ185" s="122">
        <v>2.2400000095367401</v>
      </c>
      <c r="AR185" s="122">
        <v>1.12000000476837</v>
      </c>
      <c r="AS185" s="122">
        <v>0</v>
      </c>
      <c r="AT185" s="122">
        <v>0</v>
      </c>
      <c r="AU185" s="122">
        <v>0</v>
      </c>
      <c r="AV185" s="122">
        <f t="shared" si="23"/>
        <v>98.870002150535612</v>
      </c>
      <c r="AW185" s="26"/>
      <c r="AX185" s="42">
        <v>6.1785890910851533</v>
      </c>
      <c r="AY185" s="42">
        <v>1.8214109089148467</v>
      </c>
      <c r="AZ185" s="42">
        <v>0</v>
      </c>
      <c r="BA185" s="42">
        <v>8</v>
      </c>
      <c r="BB185" s="42">
        <v>0.38527382599314652</v>
      </c>
      <c r="BC185" s="42">
        <v>0</v>
      </c>
      <c r="BD185" s="42">
        <v>0</v>
      </c>
      <c r="BE185" s="42">
        <v>0.90329719303117884</v>
      </c>
      <c r="BF185" s="42">
        <v>3.3413656698588339</v>
      </c>
      <c r="BG185" s="42">
        <v>0.37006331111684077</v>
      </c>
      <c r="BH185" s="42">
        <v>0</v>
      </c>
      <c r="BI185" s="42">
        <v>5</v>
      </c>
      <c r="BJ185" s="42">
        <v>0</v>
      </c>
      <c r="BK185" s="42">
        <v>7.8729977941447427E-2</v>
      </c>
      <c r="BL185" s="42">
        <v>0</v>
      </c>
      <c r="BM185" s="42">
        <v>1.7777253361361494</v>
      </c>
      <c r="BN185" s="42">
        <v>0.14354468592240321</v>
      </c>
      <c r="BO185" s="42">
        <v>2</v>
      </c>
      <c r="BP185" s="42">
        <v>0.47342420141032493</v>
      </c>
      <c r="BQ185" s="42">
        <v>0.2029603744025967</v>
      </c>
      <c r="BR185" s="42">
        <v>0.67638457581292166</v>
      </c>
      <c r="BS185" s="24" t="s">
        <v>622</v>
      </c>
      <c r="BT185" s="24" t="s">
        <v>624</v>
      </c>
      <c r="BU185" s="40">
        <v>0.88158985047252159</v>
      </c>
      <c r="BV185" s="42">
        <v>0.40457105971670321</v>
      </c>
      <c r="BW185" s="40">
        <v>0.36058302620446697</v>
      </c>
      <c r="BX185" s="40" t="str">
        <f t="shared" si="24"/>
        <v>Equilibrium</v>
      </c>
      <c r="BY185" s="40"/>
      <c r="BZ185" s="44">
        <v>966.04377317484091</v>
      </c>
      <c r="CA185" s="44">
        <v>450.11471985975271</v>
      </c>
      <c r="CB185" s="5">
        <v>738.25037163068168</v>
      </c>
      <c r="CC185" s="44">
        <v>411.61150546100174</v>
      </c>
      <c r="CD185" s="44">
        <v>423.6917579746638</v>
      </c>
      <c r="CE185" s="44">
        <v>922.40348943204617</v>
      </c>
      <c r="CF185" s="44">
        <v>1201.8774679942305</v>
      </c>
      <c r="CG185" s="44">
        <v>510.79198397104443</v>
      </c>
      <c r="CH185" s="40">
        <v>-0.62800794172235608</v>
      </c>
      <c r="CI185" s="44">
        <v>1201.8774679942305</v>
      </c>
      <c r="CJ185" s="24">
        <v>614.35364241034415</v>
      </c>
      <c r="CK185" s="44">
        <v>970.06391981245611</v>
      </c>
      <c r="CL185" s="44">
        <v>910.93188603687474</v>
      </c>
      <c r="CM185" s="45">
        <v>5.8199273213075777</v>
      </c>
      <c r="CN185" s="45">
        <v>71.566041379172731</v>
      </c>
      <c r="CO185" s="45">
        <v>8.7956195996473974E-2</v>
      </c>
      <c r="CP185" s="45">
        <v>18.024241968259176</v>
      </c>
      <c r="CQ185" s="45">
        <v>1.2247769281698051</v>
      </c>
      <c r="CR185" s="45">
        <v>-6.7784938127474742E-2</v>
      </c>
      <c r="CS185" s="45">
        <v>-0.99485578654414475</v>
      </c>
      <c r="CT185" s="45">
        <v>5.2744489021317635</v>
      </c>
      <c r="CU185" s="45">
        <v>14.991449246067743</v>
      </c>
      <c r="CV185" s="45">
        <v>110.10627389512607</v>
      </c>
      <c r="CW185" s="24"/>
      <c r="CX185" s="40">
        <v>59.155615183239107</v>
      </c>
      <c r="CY185" s="40">
        <v>60.137497594606323</v>
      </c>
      <c r="CZ185" s="40">
        <v>57.943521822842122</v>
      </c>
      <c r="DA185" s="40">
        <v>58.538711246552154</v>
      </c>
      <c r="DB185" s="40"/>
      <c r="DC185" s="40">
        <v>0.48887913008823336</v>
      </c>
      <c r="DD185" s="40">
        <v>0.46222804305276743</v>
      </c>
      <c r="DE185" s="40"/>
      <c r="DF185" s="40">
        <v>5.3489922321471211</v>
      </c>
      <c r="DG185" s="40">
        <v>4.8745784763060609</v>
      </c>
      <c r="DH185" s="40"/>
      <c r="DI185" s="40">
        <v>2.7626535048649341</v>
      </c>
      <c r="DJ185" s="40"/>
      <c r="DK185" s="40">
        <v>6.5991332275335068</v>
      </c>
      <c r="DL185" s="40">
        <v>6.9513967163692865</v>
      </c>
      <c r="DM185" s="40"/>
      <c r="DN185" s="40">
        <v>1.0945151745261112</v>
      </c>
      <c r="DO185" s="40">
        <v>0.84897281543205239</v>
      </c>
      <c r="DP185" s="40"/>
      <c r="DQ185" s="40">
        <v>18.098523764156297</v>
      </c>
      <c r="DR185" s="40"/>
    </row>
    <row r="186" spans="1:122" s="43" customFormat="1" ht="10.5" customHeight="1">
      <c r="A186" s="17" t="s">
        <v>123</v>
      </c>
      <c r="B186" s="16" t="s">
        <v>132</v>
      </c>
      <c r="C186" s="17" t="s">
        <v>127</v>
      </c>
      <c r="D186" s="123">
        <v>0.30000001192092901</v>
      </c>
      <c r="E186" s="139">
        <f t="shared" si="26"/>
        <v>300.00001192092901</v>
      </c>
      <c r="F186" s="141">
        <v>875</v>
      </c>
      <c r="G186" s="123">
        <v>74.699996948242202</v>
      </c>
      <c r="H186" s="123">
        <v>0.31000000238418601</v>
      </c>
      <c r="I186" s="123">
        <v>14.8999996185303</v>
      </c>
      <c r="J186" s="123">
        <v>1.8600000143051101</v>
      </c>
      <c r="K186" s="123">
        <v>5.0000000745058101E-2</v>
      </c>
      <c r="L186" s="123">
        <v>0.40999999642372098</v>
      </c>
      <c r="M186" s="123">
        <v>2.9700000286102299</v>
      </c>
      <c r="N186" s="123">
        <v>2.3699998855590798</v>
      </c>
      <c r="O186" s="123">
        <v>2.2999999523162802</v>
      </c>
      <c r="P186" s="123"/>
      <c r="Q186" s="122">
        <f t="shared" si="20"/>
        <v>99.869996447116179</v>
      </c>
      <c r="R186" s="26"/>
      <c r="S186" s="26">
        <f t="shared" ref="S186:Y208" si="28">G186/$Q186*100</f>
        <v>74.797236012517374</v>
      </c>
      <c r="T186" s="26">
        <f t="shared" si="28"/>
        <v>0.31040353801187853</v>
      </c>
      <c r="U186" s="26">
        <f t="shared" si="28"/>
        <v>14.919395362570425</v>
      </c>
      <c r="V186" s="26">
        <f t="shared" si="28"/>
        <v>1.8624212280712653</v>
      </c>
      <c r="W186" s="26">
        <f t="shared" si="28"/>
        <v>5.0065087137090701E-2</v>
      </c>
      <c r="X186" s="26">
        <f t="shared" si="28"/>
        <v>0.41053370482578011</v>
      </c>
      <c r="Y186" s="26">
        <f t="shared" si="28"/>
        <v>2.9738661602765992</v>
      </c>
      <c r="Z186" s="26">
        <f t="shared" si="27"/>
        <v>2.3730849803464826</v>
      </c>
      <c r="AA186" s="26">
        <f t="shared" si="27"/>
        <v>2.302993926243095</v>
      </c>
      <c r="AB186" s="26">
        <f t="shared" si="27"/>
        <v>0</v>
      </c>
      <c r="AC186" s="26">
        <f t="shared" si="22"/>
        <v>99.999999999999986</v>
      </c>
      <c r="AD186" s="42">
        <v>0.7800564577102943</v>
      </c>
      <c r="AE186" s="42">
        <v>2.5450049582241254</v>
      </c>
      <c r="AF186" s="42">
        <v>0.28208705256676175</v>
      </c>
      <c r="AH186" s="16" t="s">
        <v>132</v>
      </c>
      <c r="AI186" s="122">
        <v>45.099998474121101</v>
      </c>
      <c r="AJ186" s="122">
        <v>1.7799999713897701</v>
      </c>
      <c r="AK186" s="122">
        <v>8.2799997329711896</v>
      </c>
      <c r="AL186" s="122"/>
      <c r="AM186" s="122">
        <v>15.699999809265099</v>
      </c>
      <c r="AN186" s="122">
        <v>11.3999996185303</v>
      </c>
      <c r="AO186" s="122">
        <v>11.5</v>
      </c>
      <c r="AP186" s="122">
        <v>0.52999997138977095</v>
      </c>
      <c r="AQ186" s="122">
        <v>1.2799999713897701</v>
      </c>
      <c r="AR186" s="122">
        <v>0.74000000953674305</v>
      </c>
      <c r="AS186" s="122">
        <v>0</v>
      </c>
      <c r="AT186" s="122">
        <v>0</v>
      </c>
      <c r="AU186" s="122">
        <v>0</v>
      </c>
      <c r="AV186" s="122">
        <f t="shared" si="23"/>
        <v>96.30999755859375</v>
      </c>
      <c r="AW186" s="26"/>
      <c r="AX186" s="42">
        <v>6.7397937805653383</v>
      </c>
      <c r="AY186" s="42">
        <v>1.2602062194346617</v>
      </c>
      <c r="AZ186" s="42">
        <v>0</v>
      </c>
      <c r="BA186" s="42">
        <v>8</v>
      </c>
      <c r="BB186" s="42">
        <v>0.19802162142483581</v>
      </c>
      <c r="BC186" s="42">
        <v>0.20009503669617593</v>
      </c>
      <c r="BD186" s="42">
        <v>0</v>
      </c>
      <c r="BE186" s="42">
        <v>0.53474016911783195</v>
      </c>
      <c r="BF186" s="42">
        <v>2.5391715532489472</v>
      </c>
      <c r="BG186" s="42">
        <v>1.4274149094680544</v>
      </c>
      <c r="BH186" s="42">
        <v>6.7078704640383846E-2</v>
      </c>
      <c r="BI186" s="42">
        <v>4.9665219945962296</v>
      </c>
      <c r="BJ186" s="42">
        <v>0</v>
      </c>
      <c r="BK186" s="42">
        <v>0</v>
      </c>
      <c r="BL186" s="42">
        <v>0</v>
      </c>
      <c r="BM186" s="42">
        <v>1.8411528337795957</v>
      </c>
      <c r="BN186" s="42">
        <v>0.15884716622040429</v>
      </c>
      <c r="BO186" s="42">
        <v>2</v>
      </c>
      <c r="BP186" s="42">
        <v>0.2120003683132175</v>
      </c>
      <c r="BQ186" s="42">
        <v>0.14105716421436754</v>
      </c>
      <c r="BR186" s="42">
        <v>0.35305753252758504</v>
      </c>
      <c r="BS186" s="24" t="s">
        <v>622</v>
      </c>
      <c r="BT186" s="24" t="s">
        <v>623</v>
      </c>
      <c r="BU186" s="40">
        <v>0.64014022563614692</v>
      </c>
      <c r="BV186" s="42">
        <v>0.77259936787215611</v>
      </c>
      <c r="BW186" s="40">
        <v>0.30357479869558562</v>
      </c>
      <c r="BX186" s="40" t="str">
        <f t="shared" si="24"/>
        <v>Equilibrium</v>
      </c>
      <c r="BY186" s="40"/>
      <c r="BZ186" s="44">
        <v>831.46987142501621</v>
      </c>
      <c r="CA186" s="44">
        <v>157.23815712435803</v>
      </c>
      <c r="CB186" s="5">
        <v>125.85215326886717</v>
      </c>
      <c r="CC186" s="44">
        <v>154.44002382921866</v>
      </c>
      <c r="CD186" s="44">
        <v>162.24629447800947</v>
      </c>
      <c r="CE186" s="44">
        <v>-570.19067933166502</v>
      </c>
      <c r="CF186" s="44">
        <v>342.61856360798771</v>
      </c>
      <c r="CG186" s="44">
        <v>-724.63070316088374</v>
      </c>
      <c r="CH186" s="40">
        <v>-1.7223893648925226</v>
      </c>
      <c r="CI186" s="44">
        <v>154.44002382921866</v>
      </c>
      <c r="CJ186" s="24">
        <v>15.652842372527957</v>
      </c>
      <c r="CK186" s="44">
        <v>154.44002382921866</v>
      </c>
      <c r="CL186" s="44">
        <v>794.5844166158488</v>
      </c>
      <c r="CM186" s="45">
        <v>1.7293805552348829E-2</v>
      </c>
      <c r="CN186" s="45">
        <v>76.176739906829638</v>
      </c>
      <c r="CO186" s="45">
        <v>0.20174438799485503</v>
      </c>
      <c r="CP186" s="45">
        <v>13.102031572734742</v>
      </c>
      <c r="CQ186" s="45">
        <v>1.0996523913628329</v>
      </c>
      <c r="CR186" s="45">
        <v>0.26986847920455814</v>
      </c>
      <c r="CS186" s="45">
        <v>1.5370288111262269</v>
      </c>
      <c r="CT186" s="45">
        <v>4.562495335462236</v>
      </c>
      <c r="CU186" s="45">
        <v>6.1478387115830877</v>
      </c>
      <c r="CV186" s="45">
        <v>103.09739959629819</v>
      </c>
      <c r="CW186" s="24"/>
      <c r="CX186" s="40">
        <v>78.788808951036913</v>
      </c>
      <c r="CY186" s="40">
        <v>80.97392666234542</v>
      </c>
      <c r="CZ186" s="40">
        <v>77.813309693735533</v>
      </c>
      <c r="DA186" s="40">
        <v>78.843037320420052</v>
      </c>
      <c r="DB186" s="40"/>
      <c r="DC186" s="40">
        <v>0.16031135185544731</v>
      </c>
      <c r="DD186" s="40">
        <v>0.14686407750784011</v>
      </c>
      <c r="DE186" s="40"/>
      <c r="DF186" s="40">
        <v>0.93757819944715126</v>
      </c>
      <c r="DG186" s="40">
        <v>1.0310020026928057</v>
      </c>
      <c r="DH186" s="40"/>
      <c r="DI186" s="40">
        <v>0.18853187569125673</v>
      </c>
      <c r="DJ186" s="40"/>
      <c r="DK186" s="40">
        <v>0.95857905397079479</v>
      </c>
      <c r="DL186" s="40">
        <v>1.6319364684341027</v>
      </c>
      <c r="DM186" s="40"/>
      <c r="DN186" s="40">
        <v>4.4304703875578628</v>
      </c>
      <c r="DO186" s="40">
        <v>3.7468056120621176</v>
      </c>
      <c r="DP186" s="40"/>
      <c r="DQ186" s="40">
        <v>13.641839258980784</v>
      </c>
      <c r="DR186" s="40"/>
    </row>
    <row r="187" spans="1:122" s="43" customFormat="1" ht="10.5" customHeight="1">
      <c r="A187" s="17" t="s">
        <v>123</v>
      </c>
      <c r="B187" s="16" t="s">
        <v>131</v>
      </c>
      <c r="C187" s="17" t="s">
        <v>127</v>
      </c>
      <c r="D187" s="123">
        <v>0.30000001192092901</v>
      </c>
      <c r="E187" s="139">
        <f t="shared" si="26"/>
        <v>300.00001192092901</v>
      </c>
      <c r="F187" s="141">
        <v>900</v>
      </c>
      <c r="G187" s="123">
        <v>75.699996948242202</v>
      </c>
      <c r="H187" s="123">
        <v>0.36000001430511502</v>
      </c>
      <c r="I187" s="123">
        <v>12.6000003814697</v>
      </c>
      <c r="J187" s="123">
        <v>2.0199999809265101</v>
      </c>
      <c r="K187" s="123">
        <v>0.18000000715255701</v>
      </c>
      <c r="L187" s="123">
        <v>0.479999989271164</v>
      </c>
      <c r="M187" s="123">
        <v>2.9800000190734899</v>
      </c>
      <c r="N187" s="123">
        <v>2.5999999046325701</v>
      </c>
      <c r="O187" s="123">
        <v>2.7599999904632599</v>
      </c>
      <c r="P187" s="123"/>
      <c r="Q187" s="122">
        <f t="shared" si="20"/>
        <v>99.679997235536561</v>
      </c>
      <c r="R187" s="26"/>
      <c r="S187" s="26">
        <f t="shared" si="28"/>
        <v>75.943016701102664</v>
      </c>
      <c r="T187" s="26">
        <f t="shared" si="28"/>
        <v>0.36115572260145762</v>
      </c>
      <c r="U187" s="26">
        <f t="shared" si="28"/>
        <v>12.640450171458992</v>
      </c>
      <c r="V187" s="26">
        <f t="shared" si="28"/>
        <v>2.0264847882704067</v>
      </c>
      <c r="W187" s="26">
        <f t="shared" si="28"/>
        <v>0.18057786130072831</v>
      </c>
      <c r="X187" s="26">
        <f t="shared" si="28"/>
        <v>0.48154093357061301</v>
      </c>
      <c r="Y187" s="26">
        <f t="shared" si="28"/>
        <v>2.9895667152076331</v>
      </c>
      <c r="Z187" s="26">
        <f t="shared" si="27"/>
        <v>2.6083466861349924</v>
      </c>
      <c r="AA187" s="26">
        <f t="shared" si="27"/>
        <v>2.7688604203525218</v>
      </c>
      <c r="AB187" s="26">
        <f t="shared" si="27"/>
        <v>0</v>
      </c>
      <c r="AC187" s="26">
        <f t="shared" si="22"/>
        <v>100.00000000000001</v>
      </c>
      <c r="AD187" s="42">
        <v>0.8014790997541712</v>
      </c>
      <c r="AE187" s="42">
        <v>2.3608569657429519</v>
      </c>
      <c r="AF187" s="42">
        <v>0.29754315943610521</v>
      </c>
      <c r="AH187" s="16" t="s">
        <v>131</v>
      </c>
      <c r="AI187" s="122">
        <v>46.099998474121101</v>
      </c>
      <c r="AJ187" s="122">
        <v>2.0299999713897701</v>
      </c>
      <c r="AK187" s="122">
        <v>8.3100004196166992</v>
      </c>
      <c r="AL187" s="122"/>
      <c r="AM187" s="122">
        <v>14</v>
      </c>
      <c r="AN187" s="122">
        <v>13.699999809265099</v>
      </c>
      <c r="AO187" s="122">
        <v>11.3999996185303</v>
      </c>
      <c r="AP187" s="122">
        <v>0.490000009536743</v>
      </c>
      <c r="AQ187" s="122">
        <v>1.71000003814697</v>
      </c>
      <c r="AR187" s="122">
        <v>0.72000002861022905</v>
      </c>
      <c r="AS187" s="122">
        <v>0</v>
      </c>
      <c r="AT187" s="122">
        <v>0</v>
      </c>
      <c r="AU187" s="122">
        <v>0</v>
      </c>
      <c r="AV187" s="122">
        <f t="shared" si="23"/>
        <v>98.459998369216905</v>
      </c>
      <c r="AW187" s="26"/>
      <c r="AX187" s="42">
        <v>6.6798571241073859</v>
      </c>
      <c r="AY187" s="42">
        <v>1.3201428758926141</v>
      </c>
      <c r="AZ187" s="42">
        <v>0</v>
      </c>
      <c r="BA187" s="42">
        <v>8</v>
      </c>
      <c r="BB187" s="42">
        <v>9.888945248919323E-2</v>
      </c>
      <c r="BC187" s="42">
        <v>0.22126286614798588</v>
      </c>
      <c r="BD187" s="42">
        <v>0</v>
      </c>
      <c r="BE187" s="42">
        <v>0.55489601113056608</v>
      </c>
      <c r="BF187" s="42">
        <v>2.9587205582241771</v>
      </c>
      <c r="BG187" s="42">
        <v>1.1416197488252171</v>
      </c>
      <c r="BH187" s="42">
        <v>2.4611363182860835E-2</v>
      </c>
      <c r="BI187" s="42">
        <v>5</v>
      </c>
      <c r="BJ187" s="42">
        <v>0</v>
      </c>
      <c r="BK187" s="42">
        <v>0</v>
      </c>
      <c r="BL187" s="42">
        <v>3.5520005718399528E-2</v>
      </c>
      <c r="BM187" s="42">
        <v>1.769672972963243</v>
      </c>
      <c r="BN187" s="42">
        <v>0.19480702131835748</v>
      </c>
      <c r="BO187" s="42">
        <v>2</v>
      </c>
      <c r="BP187" s="42">
        <v>0.28556503627510582</v>
      </c>
      <c r="BQ187" s="42">
        <v>0.13307366502014273</v>
      </c>
      <c r="BR187" s="42">
        <v>0.41863870129524855</v>
      </c>
      <c r="BS187" s="24" t="s">
        <v>622</v>
      </c>
      <c r="BT187" s="24" t="s">
        <v>623</v>
      </c>
      <c r="BU187" s="40">
        <v>0.72157926822256202</v>
      </c>
      <c r="BV187" s="42">
        <v>0.57328029290529847</v>
      </c>
      <c r="BW187" s="40">
        <v>0.24282720267421604</v>
      </c>
      <c r="BX187" s="40" t="str">
        <f t="shared" si="24"/>
        <v>Equilibrium</v>
      </c>
      <c r="BY187" s="40"/>
      <c r="BZ187" s="44">
        <v>848.18971927882694</v>
      </c>
      <c r="CA187" s="44">
        <v>146.99672471681043</v>
      </c>
      <c r="CB187" s="5">
        <v>198.34750536579995</v>
      </c>
      <c r="CC187" s="44">
        <v>162.99740815299998</v>
      </c>
      <c r="CD187" s="44">
        <v>187.32637589271994</v>
      </c>
      <c r="CE187" s="44">
        <v>-218.05528548078479</v>
      </c>
      <c r="CF187" s="44">
        <v>370.9335276507619</v>
      </c>
      <c r="CG187" s="44">
        <v>-381.05269363378477</v>
      </c>
      <c r="CH187" s="40">
        <v>-0.8701194500363002</v>
      </c>
      <c r="CI187" s="44">
        <v>162.99740815299998</v>
      </c>
      <c r="CJ187" s="24">
        <v>108.13042907394308</v>
      </c>
      <c r="CK187" s="44">
        <v>180.67245675939995</v>
      </c>
      <c r="CL187" s="44">
        <v>864.3199092582131</v>
      </c>
      <c r="CM187" s="45">
        <v>1.3418031872721556</v>
      </c>
      <c r="CN187" s="45">
        <v>75.638461625240978</v>
      </c>
      <c r="CO187" s="45">
        <v>0.21347733320904388</v>
      </c>
      <c r="CP187" s="45">
        <v>13.878565342455614</v>
      </c>
      <c r="CQ187" s="45">
        <v>1.2455335141318225</v>
      </c>
      <c r="CR187" s="45">
        <v>0.25739516768647053</v>
      </c>
      <c r="CS187" s="45">
        <v>0.19769197748434664</v>
      </c>
      <c r="CT187" s="45">
        <v>4.810761734401714</v>
      </c>
      <c r="CU187" s="45">
        <v>4.893029439039462</v>
      </c>
      <c r="CV187" s="45">
        <v>101.13491613364945</v>
      </c>
      <c r="CW187" s="24"/>
      <c r="CX187" s="40">
        <v>72.967396930491205</v>
      </c>
      <c r="CY187" s="40">
        <v>75.202971125377331</v>
      </c>
      <c r="CZ187" s="40">
        <v>73.576935077847139</v>
      </c>
      <c r="DA187" s="40">
        <v>74.344360611976185</v>
      </c>
      <c r="DB187" s="40"/>
      <c r="DC187" s="40">
        <v>0.2785378163566184</v>
      </c>
      <c r="DD187" s="40">
        <v>0.25381977445032317</v>
      </c>
      <c r="DE187" s="40"/>
      <c r="DF187" s="40">
        <v>1.4875976579038028</v>
      </c>
      <c r="DG187" s="40">
        <v>1.4982674056161234</v>
      </c>
      <c r="DH187" s="40"/>
      <c r="DI187" s="40">
        <v>0.33754827894702699</v>
      </c>
      <c r="DJ187" s="40"/>
      <c r="DK187" s="40">
        <v>2.546476986630422</v>
      </c>
      <c r="DL187" s="40">
        <v>2.0410382731583758</v>
      </c>
      <c r="DM187" s="40"/>
      <c r="DN187" s="40">
        <v>4.03286156866643</v>
      </c>
      <c r="DO187" s="40">
        <v>3.2118514060428489</v>
      </c>
      <c r="DP187" s="40"/>
      <c r="DQ187" s="40">
        <v>14.119733537496089</v>
      </c>
      <c r="DR187" s="40"/>
    </row>
    <row r="188" spans="1:122" s="43" customFormat="1" ht="10.5" customHeight="1">
      <c r="A188" s="17" t="s">
        <v>123</v>
      </c>
      <c r="B188" s="16" t="s">
        <v>130</v>
      </c>
      <c r="C188" s="17" t="s">
        <v>127</v>
      </c>
      <c r="D188" s="123">
        <v>0.5</v>
      </c>
      <c r="E188" s="139">
        <f t="shared" si="26"/>
        <v>500</v>
      </c>
      <c r="F188" s="141">
        <v>900</v>
      </c>
      <c r="G188" s="123">
        <v>75</v>
      </c>
      <c r="H188" s="123">
        <v>0.40999999642372098</v>
      </c>
      <c r="I188" s="123">
        <v>13.199999809265099</v>
      </c>
      <c r="J188" s="123">
        <v>2.4200000762939502</v>
      </c>
      <c r="K188" s="123">
        <v>0.109999999403954</v>
      </c>
      <c r="L188" s="123">
        <v>0.63999998569488503</v>
      </c>
      <c r="M188" s="123">
        <v>2.0299999713897701</v>
      </c>
      <c r="N188" s="123">
        <v>1.87999999523163</v>
      </c>
      <c r="O188" s="123">
        <v>3.8800001144409202</v>
      </c>
      <c r="P188" s="123"/>
      <c r="Q188" s="122">
        <f t="shared" si="20"/>
        <v>99.569999948143916</v>
      </c>
      <c r="R188" s="26"/>
      <c r="S188" s="26">
        <f t="shared" si="28"/>
        <v>75.323892778005444</v>
      </c>
      <c r="T188" s="26">
        <f t="shared" si="28"/>
        <v>0.41177061026137296</v>
      </c>
      <c r="U188" s="26">
        <f t="shared" si="28"/>
        <v>13.257004937370356</v>
      </c>
      <c r="V188" s="26">
        <f t="shared" si="28"/>
        <v>2.4304510169270732</v>
      </c>
      <c r="W188" s="26">
        <f t="shared" si="28"/>
        <v>0.11047504214245459</v>
      </c>
      <c r="X188" s="26">
        <f t="shared" si="28"/>
        <v>0.64276387067208718</v>
      </c>
      <c r="Y188" s="26">
        <f t="shared" si="28"/>
        <v>2.0387666691242288</v>
      </c>
      <c r="Z188" s="26">
        <f t="shared" si="27"/>
        <v>1.8881189075130405</v>
      </c>
      <c r="AA188" s="26">
        <f t="shared" si="27"/>
        <v>3.8967561679839564</v>
      </c>
      <c r="AB188" s="26">
        <f t="shared" si="27"/>
        <v>0</v>
      </c>
      <c r="AC188" s="26">
        <f t="shared" si="22"/>
        <v>100.00000000000001</v>
      </c>
      <c r="AD188" s="42">
        <v>0.79837224726136369</v>
      </c>
      <c r="AE188" s="42">
        <v>2.121265132857781</v>
      </c>
      <c r="AF188" s="42">
        <v>0.32038290803076247</v>
      </c>
      <c r="AH188" s="16" t="s">
        <v>130</v>
      </c>
      <c r="AI188" s="122">
        <v>46.099998474121101</v>
      </c>
      <c r="AJ188" s="122">
        <v>2</v>
      </c>
      <c r="AK188" s="122">
        <v>8.0699996948242205</v>
      </c>
      <c r="AL188" s="122"/>
      <c r="AM188" s="122">
        <v>15.199999809265099</v>
      </c>
      <c r="AN188" s="122">
        <v>13.300000190734901</v>
      </c>
      <c r="AO188" s="122">
        <v>11.5</v>
      </c>
      <c r="AP188" s="122">
        <v>0.38999998569488498</v>
      </c>
      <c r="AQ188" s="122">
        <v>1.71000003814697</v>
      </c>
      <c r="AR188" s="122">
        <v>0.70999997854232799</v>
      </c>
      <c r="AS188" s="122">
        <v>0</v>
      </c>
      <c r="AT188" s="122">
        <v>0</v>
      </c>
      <c r="AU188" s="122">
        <v>0</v>
      </c>
      <c r="AV188" s="122">
        <f t="shared" si="23"/>
        <v>98.979998171329513</v>
      </c>
      <c r="AW188" s="26"/>
      <c r="AX188" s="42">
        <v>6.6956866726791571</v>
      </c>
      <c r="AY188" s="42">
        <v>1.3043133273208429</v>
      </c>
      <c r="AZ188" s="42">
        <v>0</v>
      </c>
      <c r="BA188" s="42">
        <v>8</v>
      </c>
      <c r="BB188" s="42">
        <v>7.7001619778200414E-2</v>
      </c>
      <c r="BC188" s="42">
        <v>0.21850956210004852</v>
      </c>
      <c r="BD188" s="42">
        <v>0</v>
      </c>
      <c r="BE188" s="42">
        <v>0.46054817454835018</v>
      </c>
      <c r="BF188" s="42">
        <v>2.8791413342886942</v>
      </c>
      <c r="BG188" s="42">
        <v>1.3647993092847068</v>
      </c>
      <c r="BH188" s="42">
        <v>0</v>
      </c>
      <c r="BI188" s="42">
        <v>5</v>
      </c>
      <c r="BJ188" s="42">
        <v>0</v>
      </c>
      <c r="BK188" s="42">
        <v>2.0948794634199297E-2</v>
      </c>
      <c r="BL188" s="42">
        <v>4.7973073393466605E-2</v>
      </c>
      <c r="BM188" s="42">
        <v>1.7894269377380982</v>
      </c>
      <c r="BN188" s="42">
        <v>0.14165119423423578</v>
      </c>
      <c r="BO188" s="42">
        <v>2</v>
      </c>
      <c r="BP188" s="42">
        <v>0.3398592219613531</v>
      </c>
      <c r="BQ188" s="42">
        <v>0.1315363810670733</v>
      </c>
      <c r="BR188" s="42">
        <v>0.47139560302842642</v>
      </c>
      <c r="BS188" s="24" t="s">
        <v>622</v>
      </c>
      <c r="BT188" s="24" t="s">
        <v>623</v>
      </c>
      <c r="BU188" s="40">
        <v>0.67507994662077508</v>
      </c>
      <c r="BV188" s="42">
        <v>0.64113793406293385</v>
      </c>
      <c r="BW188" s="40">
        <v>0.30224318692269692</v>
      </c>
      <c r="BX188" s="40" t="str">
        <f t="shared" si="24"/>
        <v>Equilibrium</v>
      </c>
      <c r="BY188" s="40"/>
      <c r="BZ188" s="44">
        <v>841.7082039527902</v>
      </c>
      <c r="CA188" s="44">
        <v>138.55400837933803</v>
      </c>
      <c r="CB188" s="5">
        <v>159.08539783083916</v>
      </c>
      <c r="CC188" s="44">
        <v>142.84109785787783</v>
      </c>
      <c r="CD188" s="44">
        <v>138.23190972370415</v>
      </c>
      <c r="CE188" s="44">
        <v>-332.68149267991436</v>
      </c>
      <c r="CF188" s="44">
        <v>326.68987025328596</v>
      </c>
      <c r="CG188" s="44">
        <v>-475.52259053779221</v>
      </c>
      <c r="CH188" s="40">
        <v>-1.0535503239628961</v>
      </c>
      <c r="CI188" s="44">
        <v>142.84109785787783</v>
      </c>
      <c r="CJ188" s="24">
        <v>64.465614607080283</v>
      </c>
      <c r="CK188" s="44">
        <v>150.96324784435848</v>
      </c>
      <c r="CL188" s="44">
        <v>834.65537945187225</v>
      </c>
      <c r="CM188" s="45">
        <v>0.75198926740637417</v>
      </c>
      <c r="CN188" s="45">
        <v>75.850527254708794</v>
      </c>
      <c r="CO188" s="45">
        <v>0.22479285036442875</v>
      </c>
      <c r="CP188" s="45">
        <v>13.786328412691146</v>
      </c>
      <c r="CQ188" s="45">
        <v>1.2311480033948612</v>
      </c>
      <c r="CR188" s="45">
        <v>1.3068217569123245E-2</v>
      </c>
      <c r="CS188" s="45">
        <v>0.67422786290571679</v>
      </c>
      <c r="CT188" s="45">
        <v>4.7942340708707638</v>
      </c>
      <c r="CU188" s="45">
        <v>5.0406464762656906</v>
      </c>
      <c r="CV188" s="45">
        <v>101.61497314877052</v>
      </c>
      <c r="CW188" s="24"/>
      <c r="CX188" s="40">
        <v>74.24320044968681</v>
      </c>
      <c r="CY188" s="40">
        <v>75.312611317632516</v>
      </c>
      <c r="CZ188" s="40">
        <v>74.541962623683801</v>
      </c>
      <c r="DA188" s="40">
        <v>75.31033225511581</v>
      </c>
      <c r="DB188" s="40"/>
      <c r="DC188" s="40">
        <v>0.22936357108118616</v>
      </c>
      <c r="DD188" s="40">
        <v>0.21181573555707814</v>
      </c>
      <c r="DE188" s="40"/>
      <c r="DF188" s="40">
        <v>1.4460051549739887</v>
      </c>
      <c r="DG188" s="40">
        <v>1.3713707299111422</v>
      </c>
      <c r="DH188" s="40"/>
      <c r="DI188" s="40">
        <v>0.28622210873325704</v>
      </c>
      <c r="DJ188" s="40"/>
      <c r="DK188" s="40">
        <v>1.8689680153426378</v>
      </c>
      <c r="DL188" s="40">
        <v>1.8442839445321608</v>
      </c>
      <c r="DM188" s="40"/>
      <c r="DN188" s="40">
        <v>4.1019575656533664</v>
      </c>
      <c r="DO188" s="40">
        <v>3.468404818538886</v>
      </c>
      <c r="DP188" s="40"/>
      <c r="DQ188" s="40">
        <v>13.830751093007624</v>
      </c>
      <c r="DR188" s="40"/>
    </row>
    <row r="189" spans="1:122" s="43" customFormat="1" ht="10.5" customHeight="1">
      <c r="A189" s="17" t="s">
        <v>123</v>
      </c>
      <c r="B189" s="16" t="s">
        <v>128</v>
      </c>
      <c r="C189" s="17" t="s">
        <v>129</v>
      </c>
      <c r="D189" s="123">
        <v>0.69999998807907104</v>
      </c>
      <c r="E189" s="139">
        <f t="shared" si="26"/>
        <v>699.99998807907104</v>
      </c>
      <c r="F189" s="141">
        <v>900</v>
      </c>
      <c r="G189" s="123">
        <v>73.599998474121094</v>
      </c>
      <c r="H189" s="123">
        <v>0.46999999880790699</v>
      </c>
      <c r="I189" s="123">
        <v>14.5</v>
      </c>
      <c r="J189" s="123">
        <v>1.7200000286102299</v>
      </c>
      <c r="K189" s="123">
        <v>9.00000035762787E-2</v>
      </c>
      <c r="L189" s="123">
        <v>0.5</v>
      </c>
      <c r="M189" s="123">
        <v>2.7799999713897701</v>
      </c>
      <c r="N189" s="123">
        <v>2.2699999809265101</v>
      </c>
      <c r="O189" s="123">
        <v>3.78999996185303</v>
      </c>
      <c r="P189" s="123"/>
      <c r="Q189" s="122">
        <f t="shared" si="20"/>
        <v>99.719998419284821</v>
      </c>
      <c r="R189" s="26"/>
      <c r="S189" s="26">
        <f t="shared" si="28"/>
        <v>73.806658283989307</v>
      </c>
      <c r="T189" s="26">
        <f t="shared" si="28"/>
        <v>0.47131970142211099</v>
      </c>
      <c r="U189" s="26">
        <f t="shared" si="28"/>
        <v>14.54071422969041</v>
      </c>
      <c r="V189" s="26">
        <f t="shared" si="28"/>
        <v>1.7248295786952195</v>
      </c>
      <c r="W189" s="26">
        <f t="shared" si="28"/>
        <v>9.0252712598191967E-2</v>
      </c>
      <c r="X189" s="26">
        <f t="shared" si="28"/>
        <v>0.5014039389548417</v>
      </c>
      <c r="Y189" s="26">
        <f t="shared" si="28"/>
        <v>2.7878058718983563</v>
      </c>
      <c r="Z189" s="26">
        <f t="shared" si="27"/>
        <v>2.2763738637279358</v>
      </c>
      <c r="AA189" s="26">
        <f t="shared" si="27"/>
        <v>3.800641819023618</v>
      </c>
      <c r="AB189" s="26">
        <f t="shared" si="27"/>
        <v>0</v>
      </c>
      <c r="AC189" s="26">
        <f t="shared" si="22"/>
        <v>100</v>
      </c>
      <c r="AD189" s="42">
        <v>0.78504504685428844</v>
      </c>
      <c r="AE189" s="42">
        <v>1.9298252655215484</v>
      </c>
      <c r="AF189" s="42">
        <v>0.3413172832414586</v>
      </c>
      <c r="AH189" s="16" t="s">
        <v>128</v>
      </c>
      <c r="AI189" s="122">
        <v>46.799999237060597</v>
      </c>
      <c r="AJ189" s="122">
        <v>1.4299999475479099</v>
      </c>
      <c r="AK189" s="122">
        <v>7.0999999046325701</v>
      </c>
      <c r="AL189" s="122"/>
      <c r="AM189" s="122">
        <v>14.800000190734901</v>
      </c>
      <c r="AN189" s="122">
        <v>13.699999809265099</v>
      </c>
      <c r="AO189" s="122">
        <v>11.800000190734901</v>
      </c>
      <c r="AP189" s="122">
        <v>0.68000000715255704</v>
      </c>
      <c r="AQ189" s="122">
        <v>0.81999999284744296</v>
      </c>
      <c r="AR189" s="122">
        <v>0.69999998807907104</v>
      </c>
      <c r="AS189" s="122">
        <v>0</v>
      </c>
      <c r="AT189" s="122">
        <v>0</v>
      </c>
      <c r="AU189" s="122">
        <v>0</v>
      </c>
      <c r="AV189" s="122">
        <f t="shared" si="23"/>
        <v>97.829999268055047</v>
      </c>
      <c r="AW189" s="26"/>
      <c r="AX189" s="42">
        <v>6.8258470929831079</v>
      </c>
      <c r="AY189" s="42">
        <v>1.1741529070168921</v>
      </c>
      <c r="AZ189" s="42">
        <v>0</v>
      </c>
      <c r="BA189" s="42">
        <v>8</v>
      </c>
      <c r="BB189" s="42">
        <v>4.6224148393103404E-2</v>
      </c>
      <c r="BC189" s="42">
        <v>0.15688917180994505</v>
      </c>
      <c r="BD189" s="42">
        <v>0</v>
      </c>
      <c r="BE189" s="42">
        <v>0.62341589334999981</v>
      </c>
      <c r="BF189" s="42">
        <v>2.9781625374591068</v>
      </c>
      <c r="BG189" s="42">
        <v>1.1818286073363395</v>
      </c>
      <c r="BH189" s="42">
        <v>1.3479641651505503E-2</v>
      </c>
      <c r="BI189" s="42">
        <v>5</v>
      </c>
      <c r="BJ189" s="42">
        <v>0</v>
      </c>
      <c r="BK189" s="42">
        <v>0</v>
      </c>
      <c r="BL189" s="42">
        <v>7.0516312240828244E-2</v>
      </c>
      <c r="BM189" s="42">
        <v>1.8438035325740105</v>
      </c>
      <c r="BN189" s="42">
        <v>8.5680155185161144E-2</v>
      </c>
      <c r="BO189" s="42">
        <v>2</v>
      </c>
      <c r="BP189" s="42">
        <v>0.14618736259201853</v>
      </c>
      <c r="BQ189" s="42">
        <v>0.13022731424703551</v>
      </c>
      <c r="BR189" s="42">
        <v>0.27641467683905407</v>
      </c>
      <c r="BS189" s="24" t="s">
        <v>622</v>
      </c>
      <c r="BT189" s="24" t="s">
        <v>623</v>
      </c>
      <c r="BU189" s="40">
        <v>0.71590598003677908</v>
      </c>
      <c r="BV189" s="42">
        <v>0.60603917459592693</v>
      </c>
      <c r="BW189" s="40">
        <v>0.31403836680112107</v>
      </c>
      <c r="BX189" s="40" t="str">
        <f t="shared" si="24"/>
        <v>Equilibrium</v>
      </c>
      <c r="BY189" s="40"/>
      <c r="BZ189" s="44">
        <v>811.93439932972092</v>
      </c>
      <c r="CA189" s="44">
        <v>110.03905691524132</v>
      </c>
      <c r="CB189" s="5">
        <v>96.734538959885583</v>
      </c>
      <c r="CC189" s="44">
        <v>130.26058246304339</v>
      </c>
      <c r="CD189" s="44">
        <v>138.38154594792056</v>
      </c>
      <c r="CE189" s="44">
        <v>-995.18047740241718</v>
      </c>
      <c r="CF189" s="44">
        <v>180.02189843450429</v>
      </c>
      <c r="CG189" s="44">
        <v>-1125.4410598654606</v>
      </c>
      <c r="CH189" s="40">
        <v>-0.86098885020950766</v>
      </c>
      <c r="CI189" s="44">
        <v>130.26058246304339</v>
      </c>
      <c r="CJ189" s="24">
        <v>18.034960619223568</v>
      </c>
      <c r="CK189" s="44">
        <v>130.26058246304339</v>
      </c>
      <c r="CL189" s="44">
        <v>798.5166232907776</v>
      </c>
      <c r="CM189" s="45">
        <v>0.50638520344424798</v>
      </c>
      <c r="CN189" s="45">
        <v>76.692227736852971</v>
      </c>
      <c r="CO189" s="45">
        <v>0.20011750345461565</v>
      </c>
      <c r="CP189" s="45">
        <v>12.433843437936666</v>
      </c>
      <c r="CQ189" s="45">
        <v>0.94030938621584492</v>
      </c>
      <c r="CR189" s="45">
        <v>0.39569564096829291</v>
      </c>
      <c r="CS189" s="45">
        <v>1.2114958003147258</v>
      </c>
      <c r="CT189" s="45">
        <v>4.542934264016937</v>
      </c>
      <c r="CU189" s="45">
        <v>5.6265898798093206</v>
      </c>
      <c r="CV189" s="45">
        <v>102.04321364956937</v>
      </c>
      <c r="CW189" s="24"/>
      <c r="CX189" s="40">
        <v>78.367749292663262</v>
      </c>
      <c r="CY189" s="40">
        <v>81.295130461374455</v>
      </c>
      <c r="CZ189" s="40">
        <v>77.003858819028579</v>
      </c>
      <c r="DA189" s="40">
        <v>77.826926362424075</v>
      </c>
      <c r="DB189" s="40"/>
      <c r="DC189" s="40">
        <v>0.18305392400835502</v>
      </c>
      <c r="DD189" s="40">
        <v>0.16305578229282267</v>
      </c>
      <c r="DE189" s="40"/>
      <c r="DF189" s="40">
        <v>0.91546542434809619</v>
      </c>
      <c r="DG189" s="40">
        <v>1.0066504120265054</v>
      </c>
      <c r="DH189" s="40"/>
      <c r="DI189" s="40">
        <v>0.22289187137104313</v>
      </c>
      <c r="DJ189" s="40"/>
      <c r="DK189" s="40">
        <v>2.2697774731307838</v>
      </c>
      <c r="DL189" s="40">
        <v>1.6254266962233961</v>
      </c>
      <c r="DM189" s="40"/>
      <c r="DN189" s="40">
        <v>4.3236672440392514</v>
      </c>
      <c r="DO189" s="40">
        <v>3.4882975940802221</v>
      </c>
      <c r="DP189" s="40"/>
      <c r="DQ189" s="40">
        <v>12.70441996740781</v>
      </c>
      <c r="DR189" s="40"/>
    </row>
    <row r="190" spans="1:122" s="43" customFormat="1" ht="10.5" customHeight="1">
      <c r="A190" s="17" t="s">
        <v>123</v>
      </c>
      <c r="B190" s="16" t="s">
        <v>126</v>
      </c>
      <c r="C190" s="17" t="s">
        <v>127</v>
      </c>
      <c r="D190" s="123">
        <v>1</v>
      </c>
      <c r="E190" s="139">
        <f t="shared" si="26"/>
        <v>1000</v>
      </c>
      <c r="F190" s="141">
        <v>925</v>
      </c>
      <c r="G190" s="123">
        <v>72.5</v>
      </c>
      <c r="H190" s="123">
        <v>0.40999999642372098</v>
      </c>
      <c r="I190" s="123">
        <v>15.300000190734901</v>
      </c>
      <c r="J190" s="123">
        <v>2.6500000953674299</v>
      </c>
      <c r="K190" s="123">
        <v>7.9999998211860698E-2</v>
      </c>
      <c r="L190" s="123">
        <v>0.63999998569488503</v>
      </c>
      <c r="M190" s="123">
        <v>3.28999996185303</v>
      </c>
      <c r="N190" s="123">
        <v>2.1700000762939502</v>
      </c>
      <c r="O190" s="123">
        <v>2.6500000953674299</v>
      </c>
      <c r="P190" s="123"/>
      <c r="Q190" s="122">
        <f t="shared" si="20"/>
        <v>99.690000399947209</v>
      </c>
      <c r="R190" s="26"/>
      <c r="S190" s="26">
        <f t="shared" si="28"/>
        <v>72.725448599795968</v>
      </c>
      <c r="T190" s="26">
        <f t="shared" si="28"/>
        <v>0.41127494711489454</v>
      </c>
      <c r="U190" s="26">
        <f t="shared" si="28"/>
        <v>15.347577619974615</v>
      </c>
      <c r="V190" s="26">
        <f t="shared" si="28"/>
        <v>2.6582406306910129</v>
      </c>
      <c r="W190" s="26">
        <f t="shared" si="28"/>
        <v>8.024876907504061E-2</v>
      </c>
      <c r="X190" s="26">
        <f t="shared" si="28"/>
        <v>0.64199015260032433</v>
      </c>
      <c r="Y190" s="26">
        <f t="shared" si="28"/>
        <v>3.3002306637113543</v>
      </c>
      <c r="Z190" s="26">
        <f t="shared" si="27"/>
        <v>2.1767479863457795</v>
      </c>
      <c r="AA190" s="26">
        <f t="shared" si="27"/>
        <v>2.6582406306910129</v>
      </c>
      <c r="AB190" s="26">
        <f t="shared" si="27"/>
        <v>0</v>
      </c>
      <c r="AC190" s="26">
        <f t="shared" si="22"/>
        <v>100</v>
      </c>
      <c r="AD190" s="42">
        <v>0.76135258419296659</v>
      </c>
      <c r="AE190" s="42">
        <v>2.3228729864262672</v>
      </c>
      <c r="AF190" s="42">
        <v>0.30094439483090052</v>
      </c>
      <c r="AH190" s="16" t="s">
        <v>126</v>
      </c>
      <c r="AI190" s="122">
        <v>43.799999237060597</v>
      </c>
      <c r="AJ190" s="122">
        <v>2.3499999046325701</v>
      </c>
      <c r="AK190" s="122">
        <v>11.710000038146999</v>
      </c>
      <c r="AL190" s="122"/>
      <c r="AM190" s="122">
        <v>14.5</v>
      </c>
      <c r="AN190" s="122">
        <v>12.199999809265099</v>
      </c>
      <c r="AO190" s="122">
        <v>10.5</v>
      </c>
      <c r="AP190" s="122">
        <v>0.30000001192092901</v>
      </c>
      <c r="AQ190" s="122">
        <v>2.1199998855590798</v>
      </c>
      <c r="AR190" s="122">
        <v>0.769999980926514</v>
      </c>
      <c r="AS190" s="122">
        <v>0</v>
      </c>
      <c r="AT190" s="122">
        <v>0</v>
      </c>
      <c r="AU190" s="122">
        <v>0</v>
      </c>
      <c r="AV190" s="122">
        <f t="shared" si="23"/>
        <v>98.249998867511792</v>
      </c>
      <c r="AW190" s="26"/>
      <c r="AX190" s="42">
        <v>6.3447552776948823</v>
      </c>
      <c r="AY190" s="42">
        <v>1.6552447223051177</v>
      </c>
      <c r="AZ190" s="42">
        <v>0</v>
      </c>
      <c r="BA190" s="42">
        <v>8</v>
      </c>
      <c r="BB190" s="42">
        <v>0.34380064701095181</v>
      </c>
      <c r="BC190" s="42">
        <v>0.25606773318215559</v>
      </c>
      <c r="BD190" s="42">
        <v>0</v>
      </c>
      <c r="BE190" s="42">
        <v>0.74811043510212727</v>
      </c>
      <c r="BF190" s="42">
        <v>2.6340118378930435</v>
      </c>
      <c r="BG190" s="42">
        <v>1.0084875299327569</v>
      </c>
      <c r="BH190" s="42">
        <v>9.5218168789648061E-3</v>
      </c>
      <c r="BI190" s="42">
        <v>5</v>
      </c>
      <c r="BJ190" s="42">
        <v>0</v>
      </c>
      <c r="BK190" s="42">
        <v>0</v>
      </c>
      <c r="BL190" s="42">
        <v>2.7282671466486448E-2</v>
      </c>
      <c r="BM190" s="42">
        <v>1.6294910927555639</v>
      </c>
      <c r="BN190" s="42">
        <v>0.34322623577794964</v>
      </c>
      <c r="BO190" s="42">
        <v>2</v>
      </c>
      <c r="BP190" s="42">
        <v>0.2521506430679501</v>
      </c>
      <c r="BQ190" s="42">
        <v>0.14227376653772178</v>
      </c>
      <c r="BR190" s="42">
        <v>0.39442440960567188</v>
      </c>
      <c r="BS190" s="24" t="s">
        <v>622</v>
      </c>
      <c r="BT190" s="24" t="s">
        <v>332</v>
      </c>
      <c r="BU190" s="40">
        <v>0.72313309403956849</v>
      </c>
      <c r="BV190" s="42">
        <v>0.66675720363334656</v>
      </c>
      <c r="BW190" s="40">
        <v>0.28703988876255798</v>
      </c>
      <c r="BX190" s="40" t="str">
        <f t="shared" si="24"/>
        <v>Equilibrium</v>
      </c>
      <c r="BY190" s="40"/>
      <c r="BZ190" s="44">
        <v>907.39505406874969</v>
      </c>
      <c r="CA190" s="44">
        <v>338.33073747821476</v>
      </c>
      <c r="CB190" s="5">
        <v>480.58124582861944</v>
      </c>
      <c r="CC190" s="44">
        <v>343.79818326481842</v>
      </c>
      <c r="CD190" s="44">
        <v>375.91994905156145</v>
      </c>
      <c r="CE190" s="44">
        <v>462.83680802707318</v>
      </c>
      <c r="CF190" s="44">
        <v>667.44161106356933</v>
      </c>
      <c r="CG190" s="44">
        <v>119.03862476225476</v>
      </c>
      <c r="CH190" s="40">
        <v>-0.38882159230488644</v>
      </c>
      <c r="CI190" s="44">
        <v>375.91994905156145</v>
      </c>
      <c r="CJ190" s="24">
        <v>392.80087814234901</v>
      </c>
      <c r="CK190" s="44">
        <v>428.25059744009047</v>
      </c>
      <c r="CL190" s="44">
        <v>923.28618418540691</v>
      </c>
      <c r="CM190" s="45">
        <v>1.1340229102251258</v>
      </c>
      <c r="CN190" s="45">
        <v>67.7511033612803</v>
      </c>
      <c r="CO190" s="45">
        <v>0.3198801653485277</v>
      </c>
      <c r="CP190" s="45">
        <v>16.4443851672969</v>
      </c>
      <c r="CQ190" s="45">
        <v>2.4711435464313993</v>
      </c>
      <c r="CR190" s="45">
        <v>0.77298111007495307</v>
      </c>
      <c r="CS190" s="45">
        <v>2.4593711247687029</v>
      </c>
      <c r="CT190" s="45">
        <v>3.6192952295936851</v>
      </c>
      <c r="CU190" s="45">
        <v>6.2748995478344618</v>
      </c>
      <c r="CV190" s="45">
        <v>100.11305925262893</v>
      </c>
      <c r="CW190" s="24"/>
      <c r="CX190" s="40">
        <v>66.858315761900087</v>
      </c>
      <c r="CY190" s="40">
        <v>68.197736001299802</v>
      </c>
      <c r="CZ190" s="40">
        <v>67.695026174955998</v>
      </c>
      <c r="DA190" s="40">
        <v>68.046199933540379</v>
      </c>
      <c r="DB190" s="40"/>
      <c r="DC190" s="40">
        <v>0.49044652546276585</v>
      </c>
      <c r="DD190" s="40">
        <v>0.4735021761370603</v>
      </c>
      <c r="DE190" s="40"/>
      <c r="DF190" s="40">
        <v>3.2064763664680509</v>
      </c>
      <c r="DG190" s="40">
        <v>3.2385326340323433</v>
      </c>
      <c r="DH190" s="40"/>
      <c r="DI190" s="40">
        <v>0.70033417948393828</v>
      </c>
      <c r="DJ190" s="40"/>
      <c r="DK190" s="40">
        <v>3.9439051050407983</v>
      </c>
      <c r="DL190" s="40">
        <v>3.3536973222761222</v>
      </c>
      <c r="DM190" s="40"/>
      <c r="DN190" s="40">
        <v>2.9342884209011051</v>
      </c>
      <c r="DO190" s="40">
        <v>2.4795402788407062</v>
      </c>
      <c r="DP190" s="40"/>
      <c r="DQ190" s="40">
        <v>16.339905281820315</v>
      </c>
      <c r="DR190" s="40"/>
    </row>
    <row r="191" spans="1:122" s="43" customFormat="1" ht="10.5" customHeight="1">
      <c r="A191" s="17" t="s">
        <v>123</v>
      </c>
      <c r="B191" s="16" t="s">
        <v>124</v>
      </c>
      <c r="C191" s="17" t="s">
        <v>125</v>
      </c>
      <c r="D191" s="123">
        <v>1.25</v>
      </c>
      <c r="E191" s="139">
        <f t="shared" si="26"/>
        <v>1250</v>
      </c>
      <c r="F191" s="141">
        <v>930</v>
      </c>
      <c r="G191" s="123">
        <v>74.300003051757798</v>
      </c>
      <c r="H191" s="123">
        <v>0.40000000596046498</v>
      </c>
      <c r="I191" s="123">
        <v>14.800000190734901</v>
      </c>
      <c r="J191" s="123">
        <v>1.79999995231628</v>
      </c>
      <c r="K191" s="123">
        <v>5.9999998658895499E-2</v>
      </c>
      <c r="L191" s="123">
        <v>0.44999998807907099</v>
      </c>
      <c r="M191" s="123">
        <v>2.2400000095367401</v>
      </c>
      <c r="N191" s="123">
        <v>2.8099999427795401</v>
      </c>
      <c r="O191" s="123">
        <v>3.0899999141693102</v>
      </c>
      <c r="P191" s="123"/>
      <c r="Q191" s="122">
        <f t="shared" si="20"/>
        <v>99.950003053993015</v>
      </c>
      <c r="R191" s="26"/>
      <c r="S191" s="26">
        <f t="shared" si="28"/>
        <v>74.337169366188931</v>
      </c>
      <c r="T191" s="26">
        <f t="shared" si="28"/>
        <v>0.40020009378527471</v>
      </c>
      <c r="U191" s="26">
        <f t="shared" si="28"/>
        <v>14.807403440237954</v>
      </c>
      <c r="V191" s="26">
        <f t="shared" si="28"/>
        <v>1.8009003474906544</v>
      </c>
      <c r="W191" s="26">
        <f t="shared" si="28"/>
        <v>6.0030011831498878E-2</v>
      </c>
      <c r="X191" s="26">
        <f t="shared" si="28"/>
        <v>0.45022508687266466</v>
      </c>
      <c r="Y191" s="26">
        <f t="shared" si="28"/>
        <v>2.2411205013437483</v>
      </c>
      <c r="Z191" s="26">
        <f t="shared" si="27"/>
        <v>2.8114055596992604</v>
      </c>
      <c r="AA191" s="26">
        <f t="shared" si="27"/>
        <v>3.0915455925499988</v>
      </c>
      <c r="AB191" s="26">
        <f t="shared" si="27"/>
        <v>0</v>
      </c>
      <c r="AC191" s="26">
        <f t="shared" si="22"/>
        <v>99.999999999999986</v>
      </c>
      <c r="AD191" s="42">
        <v>0.78907569823847623</v>
      </c>
      <c r="AE191" s="42">
        <v>2.2439828295594322</v>
      </c>
      <c r="AF191" s="42">
        <v>0.30826303730337895</v>
      </c>
      <c r="AH191" s="16" t="s">
        <v>124</v>
      </c>
      <c r="AI191" s="122">
        <v>45.5</v>
      </c>
      <c r="AJ191" s="122">
        <v>2.1199998855590798</v>
      </c>
      <c r="AK191" s="122">
        <v>8.6800003051757795</v>
      </c>
      <c r="AL191" s="122"/>
      <c r="AM191" s="122">
        <v>14.8999996185303</v>
      </c>
      <c r="AN191" s="122">
        <v>12.6000003814697</v>
      </c>
      <c r="AO191" s="122">
        <v>11.300000190734901</v>
      </c>
      <c r="AP191" s="122">
        <v>0.37000000476837203</v>
      </c>
      <c r="AQ191" s="122">
        <v>1.62000000476837</v>
      </c>
      <c r="AR191" s="122">
        <v>0.68999999761581399</v>
      </c>
      <c r="AS191" s="122">
        <v>0</v>
      </c>
      <c r="AT191" s="122">
        <v>0</v>
      </c>
      <c r="AU191" s="122">
        <v>0</v>
      </c>
      <c r="AV191" s="122">
        <f t="shared" si="23"/>
        <v>97.780000388622327</v>
      </c>
      <c r="AW191" s="26"/>
      <c r="AX191" s="42">
        <v>6.6486988480442024</v>
      </c>
      <c r="AY191" s="42">
        <v>1.3513011519557976</v>
      </c>
      <c r="AZ191" s="42">
        <v>0</v>
      </c>
      <c r="BA191" s="42">
        <v>8</v>
      </c>
      <c r="BB191" s="42">
        <v>0.14345375371124303</v>
      </c>
      <c r="BC191" s="42">
        <v>0.2330275893607297</v>
      </c>
      <c r="BD191" s="42">
        <v>0</v>
      </c>
      <c r="BE191" s="42">
        <v>0.64164837700862876</v>
      </c>
      <c r="BF191" s="42">
        <v>2.7441822414418899</v>
      </c>
      <c r="BG191" s="42">
        <v>1.1792056168479432</v>
      </c>
      <c r="BH191" s="42">
        <v>4.5789482465363969E-2</v>
      </c>
      <c r="BI191" s="42">
        <v>4.9873070608357981</v>
      </c>
      <c r="BJ191" s="42">
        <v>0</v>
      </c>
      <c r="BK191" s="42">
        <v>0</v>
      </c>
      <c r="BL191" s="42">
        <v>0</v>
      </c>
      <c r="BM191" s="42">
        <v>1.7689910484717233</v>
      </c>
      <c r="BN191" s="42">
        <v>0.23100895152827672</v>
      </c>
      <c r="BO191" s="42">
        <v>2</v>
      </c>
      <c r="BP191" s="42">
        <v>0.22793075761840281</v>
      </c>
      <c r="BQ191" s="42">
        <v>0.128607914752742</v>
      </c>
      <c r="BR191" s="42">
        <v>0.35653867237114478</v>
      </c>
      <c r="BS191" s="24" t="s">
        <v>622</v>
      </c>
      <c r="BT191" s="24" t="s">
        <v>623</v>
      </c>
      <c r="BU191" s="40">
        <v>0.69944199772235938</v>
      </c>
      <c r="BV191" s="42">
        <v>0.66339964865390277</v>
      </c>
      <c r="BW191" s="40">
        <v>0.29563490411562104</v>
      </c>
      <c r="BX191" s="40" t="str">
        <f t="shared" si="24"/>
        <v>Equilibrium</v>
      </c>
      <c r="BY191" s="40"/>
      <c r="BZ191" s="44">
        <v>847.82575829342181</v>
      </c>
      <c r="CA191" s="44">
        <v>165.16874136746677</v>
      </c>
      <c r="CB191" s="5">
        <v>160.64537115086469</v>
      </c>
      <c r="CC191" s="44">
        <v>167.34040503938664</v>
      </c>
      <c r="CD191" s="44">
        <v>172.13870755667418</v>
      </c>
      <c r="CE191" s="44">
        <v>-317.39056847774162</v>
      </c>
      <c r="CF191" s="44">
        <v>358.73844559129839</v>
      </c>
      <c r="CG191" s="44">
        <v>-484.73097351712829</v>
      </c>
      <c r="CH191" s="40">
        <v>-1.2331078886449909</v>
      </c>
      <c r="CI191" s="44">
        <v>167.34040503938664</v>
      </c>
      <c r="CJ191" s="24">
        <v>58.604113762727707</v>
      </c>
      <c r="CK191" s="44">
        <v>163.99288809512566</v>
      </c>
      <c r="CL191" s="44">
        <v>828.79240200642187</v>
      </c>
      <c r="CM191" s="45">
        <v>0.29973260239155741</v>
      </c>
      <c r="CN191" s="45">
        <v>74.368576110311778</v>
      </c>
      <c r="CO191" s="45">
        <v>0.27843406033231355</v>
      </c>
      <c r="CP191" s="45">
        <v>13.996025536684668</v>
      </c>
      <c r="CQ191" s="45">
        <v>1.4338967427060954</v>
      </c>
      <c r="CR191" s="45">
        <v>0.32159683887186319</v>
      </c>
      <c r="CS191" s="45">
        <v>1.9455289787779506</v>
      </c>
      <c r="CT191" s="45">
        <v>4.2260986329750398</v>
      </c>
      <c r="CU191" s="45">
        <v>5.3321310825128752</v>
      </c>
      <c r="CV191" s="45">
        <v>101.9022879831726</v>
      </c>
      <c r="CW191" s="24"/>
      <c r="CX191" s="40">
        <v>75.201239872900643</v>
      </c>
      <c r="CY191" s="40">
        <v>77.307308055333806</v>
      </c>
      <c r="CZ191" s="40">
        <v>74.673742038943374</v>
      </c>
      <c r="DA191" s="40">
        <v>75.096383614043035</v>
      </c>
      <c r="DB191" s="40"/>
      <c r="DC191" s="40">
        <v>0.24101275652253751</v>
      </c>
      <c r="DD191" s="40">
        <v>0.22696692810511487</v>
      </c>
      <c r="DE191" s="40"/>
      <c r="DF191" s="40">
        <v>1.3670055614474892</v>
      </c>
      <c r="DG191" s="40">
        <v>1.4804239555050509</v>
      </c>
      <c r="DH191" s="40"/>
      <c r="DI191" s="40">
        <v>0.29298183910330361</v>
      </c>
      <c r="DJ191" s="40"/>
      <c r="DK191" s="40">
        <v>2.2801894542362104</v>
      </c>
      <c r="DL191" s="40">
        <v>1.941635524298911</v>
      </c>
      <c r="DM191" s="40"/>
      <c r="DN191" s="40">
        <v>3.9533583706653346</v>
      </c>
      <c r="DO191" s="40">
        <v>3.3701433124287941</v>
      </c>
      <c r="DP191" s="40"/>
      <c r="DQ191" s="40">
        <v>14.26563333484745</v>
      </c>
      <c r="DR191" s="40"/>
    </row>
    <row r="192" spans="1:122" s="43" customFormat="1" ht="10.5" customHeight="1">
      <c r="A192" s="17" t="s">
        <v>178</v>
      </c>
      <c r="B192" s="16" t="s">
        <v>190</v>
      </c>
      <c r="C192" s="17" t="s">
        <v>191</v>
      </c>
      <c r="D192" s="123">
        <v>0.93999999761581399</v>
      </c>
      <c r="E192" s="139">
        <f t="shared" si="26"/>
        <v>939.99999761581398</v>
      </c>
      <c r="F192" s="141">
        <v>750</v>
      </c>
      <c r="G192" s="123">
        <v>73.25</v>
      </c>
      <c r="H192" s="123">
        <v>0.15999999642372101</v>
      </c>
      <c r="I192" s="123">
        <v>15.7600002288818</v>
      </c>
      <c r="J192" s="123">
        <v>0.64999997615814198</v>
      </c>
      <c r="K192" s="123">
        <v>5.0000000745058101E-2</v>
      </c>
      <c r="L192" s="123">
        <v>0.56999999284744296</v>
      </c>
      <c r="M192" s="123">
        <v>3.4200000762939502</v>
      </c>
      <c r="N192" s="123">
        <v>3.96000003814697</v>
      </c>
      <c r="O192" s="123">
        <v>2.1800000667571999</v>
      </c>
      <c r="P192" s="123"/>
      <c r="Q192" s="122">
        <f t="shared" si="20"/>
        <v>100.00000037625429</v>
      </c>
      <c r="R192" s="26"/>
      <c r="S192" s="26">
        <f t="shared" si="28"/>
        <v>73.249999724393732</v>
      </c>
      <c r="T192" s="26">
        <f t="shared" si="28"/>
        <v>0.15999999582171417</v>
      </c>
      <c r="U192" s="26">
        <f t="shared" si="28"/>
        <v>15.760000169584124</v>
      </c>
      <c r="V192" s="26">
        <f t="shared" si="28"/>
        <v>0.64999997371248919</v>
      </c>
      <c r="W192" s="26">
        <f t="shared" si="28"/>
        <v>5.0000000556930956E-2</v>
      </c>
      <c r="X192" s="26">
        <f t="shared" si="28"/>
        <v>0.5699999907027935</v>
      </c>
      <c r="Y192" s="26">
        <f t="shared" si="28"/>
        <v>3.4200000634260532</v>
      </c>
      <c r="Z192" s="26">
        <f t="shared" si="27"/>
        <v>3.9600000232473</v>
      </c>
      <c r="AA192" s="26">
        <f t="shared" si="27"/>
        <v>2.1800000585548562</v>
      </c>
      <c r="AB192" s="26">
        <f t="shared" si="27"/>
        <v>0</v>
      </c>
      <c r="AC192" s="26">
        <f t="shared" si="22"/>
        <v>100.00000000000001</v>
      </c>
      <c r="AD192" s="42">
        <v>0.7786614916909711</v>
      </c>
      <c r="AE192" s="42">
        <v>0.63973193158587305</v>
      </c>
      <c r="AF192" s="42">
        <v>0.60985578236123394</v>
      </c>
      <c r="AH192" s="16" t="s">
        <v>190</v>
      </c>
      <c r="AI192" s="122">
        <v>46.169998168945298</v>
      </c>
      <c r="AJ192" s="122">
        <v>0.82999998331070002</v>
      </c>
      <c r="AK192" s="122">
        <v>11.9099998474121</v>
      </c>
      <c r="AL192" s="122"/>
      <c r="AM192" s="122">
        <v>6.07999992370606</v>
      </c>
      <c r="AN192" s="122">
        <v>17.219999313354499</v>
      </c>
      <c r="AO192" s="122">
        <v>11.8900003433228</v>
      </c>
      <c r="AP192" s="122">
        <v>0.31999999284744302</v>
      </c>
      <c r="AQ192" s="122">
        <v>1.7599999904632599</v>
      </c>
      <c r="AR192" s="122">
        <v>0.43999999761581399</v>
      </c>
      <c r="AS192" s="122">
        <v>0</v>
      </c>
      <c r="AT192" s="122">
        <v>0</v>
      </c>
      <c r="AU192" s="122">
        <v>0</v>
      </c>
      <c r="AV192" s="122">
        <f t="shared" si="23"/>
        <v>96.619997560977978</v>
      </c>
      <c r="AW192" s="26"/>
      <c r="AX192" s="42">
        <v>6.5692094529299174</v>
      </c>
      <c r="AY192" s="42">
        <v>1.4307905470700826</v>
      </c>
      <c r="AZ192" s="42">
        <v>0</v>
      </c>
      <c r="BA192" s="42">
        <v>8</v>
      </c>
      <c r="BB192" s="42">
        <v>0.56626428526234029</v>
      </c>
      <c r="BC192" s="42">
        <v>8.8833663960021611E-2</v>
      </c>
      <c r="BD192" s="42">
        <v>0</v>
      </c>
      <c r="BE192" s="42">
        <v>0.35889047979101463</v>
      </c>
      <c r="BF192" s="42">
        <v>3.6517707650064013</v>
      </c>
      <c r="BG192" s="42">
        <v>0.33424080598022243</v>
      </c>
      <c r="BH192" s="42">
        <v>0</v>
      </c>
      <c r="BI192" s="42">
        <v>5</v>
      </c>
      <c r="BJ192" s="42">
        <v>0</v>
      </c>
      <c r="BK192" s="42">
        <v>3.0338545920589044E-2</v>
      </c>
      <c r="BL192" s="42">
        <v>3.8560438175491825E-2</v>
      </c>
      <c r="BM192" s="42">
        <v>1.8124124550258769</v>
      </c>
      <c r="BN192" s="42">
        <v>0.11868856087804236</v>
      </c>
      <c r="BO192" s="42">
        <v>2</v>
      </c>
      <c r="BP192" s="42">
        <v>0.3668025382908004</v>
      </c>
      <c r="BQ192" s="42">
        <v>7.9854476683924439E-2</v>
      </c>
      <c r="BR192" s="42">
        <v>0.44665701497472482</v>
      </c>
      <c r="BS192" s="24" t="s">
        <v>622</v>
      </c>
      <c r="BT192" s="24" t="s">
        <v>623</v>
      </c>
      <c r="BU192" s="40">
        <v>0.90922620257480047</v>
      </c>
      <c r="BV192" s="42">
        <v>0.1980751448395574</v>
      </c>
      <c r="BW192" s="40">
        <v>0.3096221011643675</v>
      </c>
      <c r="BX192" s="40" t="str">
        <f t="shared" si="24"/>
        <v>Equilibrium</v>
      </c>
      <c r="BY192" s="40"/>
      <c r="BZ192" s="44">
        <v>929.98177809844833</v>
      </c>
      <c r="CA192" s="44">
        <v>334.28779805409795</v>
      </c>
      <c r="CB192" s="5">
        <v>388.72453712599457</v>
      </c>
      <c r="CC192" s="44">
        <v>395.46735482322282</v>
      </c>
      <c r="CD192" s="44">
        <v>396.07044697484764</v>
      </c>
      <c r="CE192" s="44">
        <v>394.01913215642799</v>
      </c>
      <c r="CF192" s="44">
        <v>995.33586977050334</v>
      </c>
      <c r="CG192" s="44">
        <v>-1.4482226667948339</v>
      </c>
      <c r="CH192" s="40">
        <v>-1.5605172164572985</v>
      </c>
      <c r="CI192" s="44">
        <v>396.07044697484764</v>
      </c>
      <c r="CJ192" s="24">
        <v>287.78850797218064</v>
      </c>
      <c r="CK192" s="44">
        <v>392.39749205042108</v>
      </c>
      <c r="CL192" s="44">
        <v>902.29355911188691</v>
      </c>
      <c r="CM192" s="45">
        <v>4.4139666517141851</v>
      </c>
      <c r="CN192" s="45">
        <v>68.680543378727776</v>
      </c>
      <c r="CO192" s="45">
        <v>0.38726981297798119</v>
      </c>
      <c r="CP192" s="45">
        <v>16.321009820321702</v>
      </c>
      <c r="CQ192" s="45">
        <v>1.9120831757939212</v>
      </c>
      <c r="CR192" s="45">
        <v>1.5926454110983685</v>
      </c>
      <c r="CS192" s="45">
        <v>4.4656270854798983</v>
      </c>
      <c r="CT192" s="45">
        <v>2.2913514610333228</v>
      </c>
      <c r="CU192" s="45">
        <v>8.1502555522491331</v>
      </c>
      <c r="CV192" s="45">
        <v>103.80078569768212</v>
      </c>
      <c r="CW192" s="24"/>
      <c r="CX192" s="40">
        <v>65.971937295683915</v>
      </c>
      <c r="CY192" s="40">
        <v>64.960695713710919</v>
      </c>
      <c r="CZ192" s="40">
        <v>64.220294092917783</v>
      </c>
      <c r="DA192" s="40">
        <v>66.586840086730874</v>
      </c>
      <c r="DB192" s="40"/>
      <c r="DC192" s="40">
        <v>0.62723840895853189</v>
      </c>
      <c r="DD192" s="40">
        <v>0.55132401193868719</v>
      </c>
      <c r="DE192" s="40"/>
      <c r="DF192" s="40">
        <v>2.1190030184208153</v>
      </c>
      <c r="DG192" s="40">
        <v>2.2980381474430427</v>
      </c>
      <c r="DH192" s="40"/>
      <c r="DI192" s="40">
        <v>1.767156580060999</v>
      </c>
      <c r="DJ192" s="40"/>
      <c r="DK192" s="40">
        <v>5.4564391286067719</v>
      </c>
      <c r="DL192" s="40">
        <v>6.8865781822685603</v>
      </c>
      <c r="DM192" s="40"/>
      <c r="DN192" s="40">
        <v>0.97009099756334427</v>
      </c>
      <c r="DO192" s="40">
        <v>1.2824522597146499</v>
      </c>
      <c r="DP192" s="40"/>
      <c r="DQ192" s="40">
        <v>16.960554068403059</v>
      </c>
      <c r="DR192" s="40"/>
    </row>
    <row r="193" spans="1:122" s="43" customFormat="1" ht="10.5" customHeight="1">
      <c r="A193" s="17" t="s">
        <v>178</v>
      </c>
      <c r="B193" s="16" t="s">
        <v>189</v>
      </c>
      <c r="C193" s="17" t="s">
        <v>186</v>
      </c>
      <c r="D193" s="123">
        <v>0.93999999761581399</v>
      </c>
      <c r="E193" s="139">
        <f t="shared" si="26"/>
        <v>939.99999761581398</v>
      </c>
      <c r="F193" s="141">
        <v>750</v>
      </c>
      <c r="G193" s="123">
        <v>73.790000915527301</v>
      </c>
      <c r="H193" s="123">
        <v>0.18000000715255701</v>
      </c>
      <c r="I193" s="123">
        <v>15.189999580383301</v>
      </c>
      <c r="J193" s="123">
        <v>1.0099999904632599</v>
      </c>
      <c r="K193" s="123">
        <v>7.0000000298023196E-2</v>
      </c>
      <c r="L193" s="123">
        <v>0.52999997138977095</v>
      </c>
      <c r="M193" s="123">
        <v>2.3900001049041801</v>
      </c>
      <c r="N193" s="123">
        <v>3.4200000762939502</v>
      </c>
      <c r="O193" s="123">
        <v>3.4300000667571999</v>
      </c>
      <c r="P193" s="123"/>
      <c r="Q193" s="122">
        <f t="shared" si="20"/>
        <v>100.01000071316953</v>
      </c>
      <c r="R193" s="26"/>
      <c r="S193" s="26">
        <f t="shared" si="28"/>
        <v>73.78262212711941</v>
      </c>
      <c r="T193" s="26">
        <f t="shared" si="28"/>
        <v>0.17998200766821335</v>
      </c>
      <c r="U193" s="26">
        <f t="shared" si="28"/>
        <v>15.188480624001285</v>
      </c>
      <c r="V193" s="26">
        <f t="shared" si="28"/>
        <v>1.0098989933616318</v>
      </c>
      <c r="W193" s="26">
        <f t="shared" si="28"/>
        <v>6.9993000498804567E-2</v>
      </c>
      <c r="X193" s="26">
        <f t="shared" si="28"/>
        <v>0.52994697291305926</v>
      </c>
      <c r="Y193" s="26">
        <f t="shared" si="28"/>
        <v>2.3897611117499569</v>
      </c>
      <c r="Z193" s="26">
        <f t="shared" si="27"/>
        <v>3.4196580860973809</v>
      </c>
      <c r="AA193" s="26">
        <f t="shared" si="27"/>
        <v>3.4296570765902716</v>
      </c>
      <c r="AB193" s="26">
        <f t="shared" si="27"/>
        <v>0</v>
      </c>
      <c r="AC193" s="26">
        <f t="shared" si="22"/>
        <v>100.00000000000003</v>
      </c>
      <c r="AD193" s="42">
        <v>0.79183048008849033</v>
      </c>
      <c r="AE193" s="42">
        <v>1.0690673390565077</v>
      </c>
      <c r="AF193" s="42">
        <v>0.48330954779654428</v>
      </c>
      <c r="AH193" s="16" t="s">
        <v>189</v>
      </c>
      <c r="AI193" s="122">
        <v>48.75</v>
      </c>
      <c r="AJ193" s="122">
        <v>0.74000000953674305</v>
      </c>
      <c r="AK193" s="122">
        <v>11.3900003433228</v>
      </c>
      <c r="AL193" s="122"/>
      <c r="AM193" s="122">
        <v>8.7899999618530291</v>
      </c>
      <c r="AN193" s="122">
        <v>15.449999809265099</v>
      </c>
      <c r="AO193" s="122">
        <v>11.4700002670288</v>
      </c>
      <c r="AP193" s="122">
        <v>0.58999997377395597</v>
      </c>
      <c r="AQ193" s="122">
        <v>1.6100000143051101</v>
      </c>
      <c r="AR193" s="122">
        <v>0.62000000476837203</v>
      </c>
      <c r="AS193" s="122">
        <v>0</v>
      </c>
      <c r="AT193" s="122">
        <v>0</v>
      </c>
      <c r="AU193" s="122">
        <v>0</v>
      </c>
      <c r="AV193" s="122">
        <f t="shared" si="23"/>
        <v>99.410000383853898</v>
      </c>
      <c r="AW193" s="26"/>
      <c r="AX193" s="42">
        <v>6.7749791135372721</v>
      </c>
      <c r="AY193" s="42">
        <v>1.2250208864627279</v>
      </c>
      <c r="AZ193" s="42">
        <v>0</v>
      </c>
      <c r="BA193" s="42">
        <v>8</v>
      </c>
      <c r="BB193" s="42">
        <v>0.64042243980446645</v>
      </c>
      <c r="BC193" s="42">
        <v>7.7359081658058257E-2</v>
      </c>
      <c r="BD193" s="42">
        <v>0</v>
      </c>
      <c r="BE193" s="42">
        <v>0.45263638476161105</v>
      </c>
      <c r="BF193" s="42">
        <v>3.2002134406027674</v>
      </c>
      <c r="BG193" s="42">
        <v>0.56897521202464452</v>
      </c>
      <c r="BH193" s="42">
        <v>6.0393441148452354E-2</v>
      </c>
      <c r="BI193" s="42">
        <v>5</v>
      </c>
      <c r="BJ193" s="42">
        <v>0</v>
      </c>
      <c r="BK193" s="42">
        <v>0</v>
      </c>
      <c r="BL193" s="42">
        <v>9.0488550377967325E-3</v>
      </c>
      <c r="BM193" s="42">
        <v>1.7077279547395785</v>
      </c>
      <c r="BN193" s="42">
        <v>0.28322319022262477</v>
      </c>
      <c r="BO193" s="42">
        <v>2</v>
      </c>
      <c r="BP193" s="42">
        <v>0.15056185475351014</v>
      </c>
      <c r="BQ193" s="42">
        <v>0.1099052340496566</v>
      </c>
      <c r="BR193" s="42">
        <v>0.26046708880316671</v>
      </c>
      <c r="BS193" s="24" t="s">
        <v>622</v>
      </c>
      <c r="BT193" s="24" t="s">
        <v>623</v>
      </c>
      <c r="BU193" s="40">
        <v>0.84904570599616302</v>
      </c>
      <c r="BV193" s="42">
        <v>0.319168434138067</v>
      </c>
      <c r="BW193" s="40">
        <v>0.29854848471916201</v>
      </c>
      <c r="BX193" s="40" t="str">
        <f t="shared" si="24"/>
        <v>Equilibrium</v>
      </c>
      <c r="BY193" s="40"/>
      <c r="BZ193" s="44">
        <v>872.28579681431893</v>
      </c>
      <c r="CA193" s="44">
        <v>280.34994713263609</v>
      </c>
      <c r="CB193" s="5">
        <v>391.99422797443935</v>
      </c>
      <c r="CC193" s="44">
        <v>348.23090870026783</v>
      </c>
      <c r="CD193" s="44">
        <v>371.04585734896864</v>
      </c>
      <c r="CE193" s="44">
        <v>335.59731437556559</v>
      </c>
      <c r="CF193" s="44">
        <v>1022.5012532124603</v>
      </c>
      <c r="CG193" s="44">
        <v>-12.633594324702244</v>
      </c>
      <c r="CH193" s="40">
        <v>-1.6084599727298388</v>
      </c>
      <c r="CI193" s="44">
        <v>371.04585734896864</v>
      </c>
      <c r="CJ193" s="24">
        <v>294.73961069133713</v>
      </c>
      <c r="CK193" s="44">
        <v>381.520042661704</v>
      </c>
      <c r="CL193" s="44">
        <v>883.11552311391563</v>
      </c>
      <c r="CM193" s="45">
        <v>3.8435591351474088</v>
      </c>
      <c r="CN193" s="45">
        <v>73.396458183208964</v>
      </c>
      <c r="CO193" s="45">
        <v>0.20480155652737048</v>
      </c>
      <c r="CP193" s="45">
        <v>14.710274284834497</v>
      </c>
      <c r="CQ193" s="45">
        <v>1.0330437378975048</v>
      </c>
      <c r="CR193" s="45">
        <v>0.91810828376000009</v>
      </c>
      <c r="CS193" s="45">
        <v>2.2088664733947567</v>
      </c>
      <c r="CT193" s="45">
        <v>3.8347606704103994</v>
      </c>
      <c r="CU193" s="45">
        <v>7.7852240293315855</v>
      </c>
      <c r="CV193" s="45">
        <v>104.09153721936508</v>
      </c>
      <c r="CW193" s="24"/>
      <c r="CX193" s="40">
        <v>71.160560268119156</v>
      </c>
      <c r="CY193" s="40">
        <v>73.165478146432136</v>
      </c>
      <c r="CZ193" s="40">
        <v>72.569146013855686</v>
      </c>
      <c r="DA193" s="40">
        <v>74.984875187160455</v>
      </c>
      <c r="DB193" s="40"/>
      <c r="DC193" s="40">
        <v>0.38646739363343469</v>
      </c>
      <c r="DD193" s="40">
        <v>0.33583378823318605</v>
      </c>
      <c r="DE193" s="40"/>
      <c r="DF193" s="40">
        <v>1.2795094414138473</v>
      </c>
      <c r="DG193" s="40">
        <v>1.4555568621741295</v>
      </c>
      <c r="DH193" s="40"/>
      <c r="DI193" s="40">
        <v>0.62910995484074128</v>
      </c>
      <c r="DJ193" s="40"/>
      <c r="DK193" s="40">
        <v>3.4222661416450695</v>
      </c>
      <c r="DL193" s="40">
        <v>4.3932795739034569</v>
      </c>
      <c r="DM193" s="40"/>
      <c r="DN193" s="40">
        <v>2.194956400415109</v>
      </c>
      <c r="DO193" s="40">
        <v>1.6292937736501938</v>
      </c>
      <c r="DP193" s="40"/>
      <c r="DQ193" s="40">
        <v>15.832484192661934</v>
      </c>
      <c r="DR193" s="40"/>
    </row>
    <row r="194" spans="1:122" s="43" customFormat="1" ht="10.5" customHeight="1">
      <c r="A194" s="17" t="s">
        <v>178</v>
      </c>
      <c r="B194" s="16" t="s">
        <v>188</v>
      </c>
      <c r="C194" s="17" t="s">
        <v>73</v>
      </c>
      <c r="D194" s="123">
        <v>0.95999997854232799</v>
      </c>
      <c r="E194" s="139">
        <f t="shared" si="26"/>
        <v>959.99997854232799</v>
      </c>
      <c r="F194" s="141">
        <v>841</v>
      </c>
      <c r="G194" s="123">
        <v>70.959999084472699</v>
      </c>
      <c r="H194" s="123">
        <v>0.259999990463257</v>
      </c>
      <c r="I194" s="123">
        <v>17.659999847412099</v>
      </c>
      <c r="J194" s="123">
        <v>0.81000000238418601</v>
      </c>
      <c r="K194" s="123">
        <v>2.9999999329447701E-2</v>
      </c>
      <c r="L194" s="123">
        <v>0.31000000238418601</v>
      </c>
      <c r="M194" s="123">
        <v>4.1399998664856001</v>
      </c>
      <c r="N194" s="123">
        <v>4.1100001335143999</v>
      </c>
      <c r="O194" s="123">
        <v>1.7200000286102299</v>
      </c>
      <c r="P194" s="123"/>
      <c r="Q194" s="122">
        <f t="shared" si="20"/>
        <v>99.9999989550561</v>
      </c>
      <c r="R194" s="26"/>
      <c r="S194" s="26">
        <f t="shared" si="28"/>
        <v>70.959999825964886</v>
      </c>
      <c r="T194" s="26">
        <f t="shared" si="28"/>
        <v>0.25999999318011108</v>
      </c>
      <c r="U194" s="26">
        <f t="shared" si="28"/>
        <v>17.660000031949192</v>
      </c>
      <c r="V194" s="26">
        <f t="shared" si="28"/>
        <v>0.8100000108482317</v>
      </c>
      <c r="W194" s="26">
        <f t="shared" si="28"/>
        <v>2.9999999642930864E-2</v>
      </c>
      <c r="X194" s="26">
        <f t="shared" si="28"/>
        <v>0.31000000562351215</v>
      </c>
      <c r="Y194" s="26">
        <f t="shared" si="28"/>
        <v>4.139999909746277</v>
      </c>
      <c r="Z194" s="26">
        <f t="shared" si="27"/>
        <v>4.1100001764615959</v>
      </c>
      <c r="AA194" s="26">
        <f t="shared" si="27"/>
        <v>1.7200000465832654</v>
      </c>
      <c r="AB194" s="26">
        <f t="shared" si="27"/>
        <v>0</v>
      </c>
      <c r="AC194" s="26">
        <f t="shared" si="22"/>
        <v>100</v>
      </c>
      <c r="AD194" s="42">
        <v>0.75300084049198246</v>
      </c>
      <c r="AE194" s="42">
        <v>1.4658274865435443</v>
      </c>
      <c r="AF194" s="42">
        <v>0.40554337456986606</v>
      </c>
      <c r="AH194" s="16" t="s">
        <v>188</v>
      </c>
      <c r="AI194" s="122">
        <v>48.439998626708999</v>
      </c>
      <c r="AJ194" s="122">
        <v>0.93999999761581399</v>
      </c>
      <c r="AK194" s="122">
        <v>13.550000190734901</v>
      </c>
      <c r="AL194" s="122"/>
      <c r="AM194" s="122">
        <v>8.0299997329711896</v>
      </c>
      <c r="AN194" s="122">
        <v>15.2799997329712</v>
      </c>
      <c r="AO194" s="122">
        <v>11.7299995422363</v>
      </c>
      <c r="AP194" s="122">
        <v>0.25</v>
      </c>
      <c r="AQ194" s="122">
        <v>2.2999999523162802</v>
      </c>
      <c r="AR194" s="122">
        <v>0.490000009536743</v>
      </c>
      <c r="AS194" s="122">
        <v>0</v>
      </c>
      <c r="AT194" s="122">
        <v>0</v>
      </c>
      <c r="AU194" s="122">
        <v>0</v>
      </c>
      <c r="AV194" s="122">
        <f t="shared" si="23"/>
        <v>101.00999778509143</v>
      </c>
      <c r="AW194" s="26"/>
      <c r="AX194" s="42">
        <v>6.6034013225156976</v>
      </c>
      <c r="AY194" s="42">
        <v>1.3965986774843024</v>
      </c>
      <c r="AZ194" s="42">
        <v>0</v>
      </c>
      <c r="BA194" s="42">
        <v>8</v>
      </c>
      <c r="BB194" s="42">
        <v>0.78024805895047677</v>
      </c>
      <c r="BC194" s="42">
        <v>9.6391261107957121E-2</v>
      </c>
      <c r="BD194" s="42">
        <v>0</v>
      </c>
      <c r="BE194" s="42">
        <v>0.45317917704610267</v>
      </c>
      <c r="BF194" s="42">
        <v>3.1045884876219896</v>
      </c>
      <c r="BG194" s="42">
        <v>0.46228783888896541</v>
      </c>
      <c r="BH194" s="42">
        <v>2.886305644948477E-2</v>
      </c>
      <c r="BI194" s="42">
        <v>4.925557880064976</v>
      </c>
      <c r="BJ194" s="42">
        <v>0</v>
      </c>
      <c r="BK194" s="42">
        <v>0</v>
      </c>
      <c r="BL194" s="42">
        <v>0</v>
      </c>
      <c r="BM194" s="42">
        <v>1.7131030346935359</v>
      </c>
      <c r="BN194" s="42">
        <v>0.28689696530646414</v>
      </c>
      <c r="BO194" s="42">
        <v>2</v>
      </c>
      <c r="BP194" s="42">
        <v>0.32096749443328787</v>
      </c>
      <c r="BQ194" s="42">
        <v>8.5202630015041747E-2</v>
      </c>
      <c r="BR194" s="42">
        <v>0.40617012444832962</v>
      </c>
      <c r="BS194" s="24" t="s">
        <v>622</v>
      </c>
      <c r="BT194" s="24" t="s">
        <v>623</v>
      </c>
      <c r="BU194" s="40">
        <v>0.87039420586214555</v>
      </c>
      <c r="BV194" s="42">
        <v>0.29481645675805224</v>
      </c>
      <c r="BW194" s="40">
        <v>0.20112629860232487</v>
      </c>
      <c r="BX194" s="40" t="str">
        <f t="shared" si="24"/>
        <v>Equilibrium</v>
      </c>
      <c r="BY194" s="40"/>
      <c r="BZ194" s="44">
        <v>918.12361324045287</v>
      </c>
      <c r="CA194" s="44">
        <v>447.52533107514114</v>
      </c>
      <c r="CB194" s="5">
        <v>539.78705091573966</v>
      </c>
      <c r="CC194" s="44">
        <v>461.74467759350085</v>
      </c>
      <c r="CD194" s="44">
        <v>405.05444452385962</v>
      </c>
      <c r="CE194" s="44">
        <v>875.20721206471785</v>
      </c>
      <c r="CF194" s="44">
        <v>2070.2083376545283</v>
      </c>
      <c r="CG194" s="44">
        <v>413.462534471217</v>
      </c>
      <c r="CH194" s="40">
        <v>-2.8352315679719524</v>
      </c>
      <c r="CI194" s="44">
        <v>405.05444452385962</v>
      </c>
      <c r="CJ194" s="24">
        <v>454.04686137518547</v>
      </c>
      <c r="CK194" s="44">
        <v>472.42074771979964</v>
      </c>
      <c r="CL194" s="44">
        <v>888.52780308194463</v>
      </c>
      <c r="CM194" s="45">
        <v>3.9423292546876629</v>
      </c>
      <c r="CN194" s="45">
        <v>69.072237795283854</v>
      </c>
      <c r="CO194" s="45">
        <v>0.33061309386943188</v>
      </c>
      <c r="CP194" s="45">
        <v>16.460551603166365</v>
      </c>
      <c r="CQ194" s="45">
        <v>1.62619806222397</v>
      </c>
      <c r="CR194" s="45">
        <v>1.0790803112890293</v>
      </c>
      <c r="CS194" s="45">
        <v>4.6730502417945319</v>
      </c>
      <c r="CT194" s="45">
        <v>2.6420848594230981</v>
      </c>
      <c r="CU194" s="45">
        <v>8.9898387327758886</v>
      </c>
      <c r="CV194" s="45">
        <v>104.87365469982616</v>
      </c>
      <c r="CW194" s="24"/>
      <c r="CX194" s="40">
        <v>69.611332245876298</v>
      </c>
      <c r="CY194" s="40">
        <v>69.230761699723331</v>
      </c>
      <c r="CZ194" s="40">
        <v>69.996128957641844</v>
      </c>
      <c r="DA194" s="40">
        <v>71.37211914557237</v>
      </c>
      <c r="DB194" s="40"/>
      <c r="DC194" s="40">
        <v>0.37684887982562093</v>
      </c>
      <c r="DD194" s="40">
        <v>0.37741155533351806</v>
      </c>
      <c r="DE194" s="40"/>
      <c r="DF194" s="40">
        <v>1.716268613385697</v>
      </c>
      <c r="DG194" s="40">
        <v>1.9998966676851191</v>
      </c>
      <c r="DH194" s="40"/>
      <c r="DI194" s="40">
        <v>1.0145180205915181</v>
      </c>
      <c r="DJ194" s="40"/>
      <c r="DK194" s="40">
        <v>3.4491896332943068</v>
      </c>
      <c r="DL194" s="40">
        <v>6.0570743219026211</v>
      </c>
      <c r="DM194" s="40"/>
      <c r="DN194" s="40">
        <v>0.94016158615333811</v>
      </c>
      <c r="DO194" s="40">
        <v>1.3204691600669314</v>
      </c>
      <c r="DP194" s="40"/>
      <c r="DQ194" s="40">
        <v>18.041263100215186</v>
      </c>
      <c r="DR194" s="40"/>
    </row>
    <row r="195" spans="1:122" s="43" customFormat="1" ht="10.5" customHeight="1">
      <c r="A195" s="17" t="s">
        <v>178</v>
      </c>
      <c r="B195" s="16" t="s">
        <v>187</v>
      </c>
      <c r="C195" s="17" t="s">
        <v>79</v>
      </c>
      <c r="D195" s="123">
        <v>0.95999997854232799</v>
      </c>
      <c r="E195" s="139">
        <f t="shared" si="26"/>
        <v>959.99997854232799</v>
      </c>
      <c r="F195" s="141">
        <v>841</v>
      </c>
      <c r="G195" s="123">
        <v>72.129997253417997</v>
      </c>
      <c r="H195" s="123">
        <v>0.25</v>
      </c>
      <c r="I195" s="123">
        <v>17.0100002288818</v>
      </c>
      <c r="J195" s="123">
        <v>0.68999999761581399</v>
      </c>
      <c r="K195" s="123">
        <v>5.9999998658895499E-2</v>
      </c>
      <c r="L195" s="123">
        <v>0.28000000119209301</v>
      </c>
      <c r="M195" s="123">
        <v>3.7000000476837198</v>
      </c>
      <c r="N195" s="123">
        <v>4.0100002288818404</v>
      </c>
      <c r="O195" s="123">
        <v>1.8600000143051101</v>
      </c>
      <c r="P195" s="123"/>
      <c r="Q195" s="122">
        <f t="shared" si="20"/>
        <v>99.989997770637274</v>
      </c>
      <c r="R195" s="26"/>
      <c r="S195" s="26">
        <f t="shared" si="28"/>
        <v>72.137212582876415</v>
      </c>
      <c r="T195" s="26">
        <f t="shared" si="28"/>
        <v>0.25002500807477185</v>
      </c>
      <c r="U195" s="26">
        <f t="shared" si="28"/>
        <v>17.011701778312169</v>
      </c>
      <c r="V195" s="26">
        <f t="shared" si="28"/>
        <v>0.69006901990194569</v>
      </c>
      <c r="W195" s="26">
        <f t="shared" si="28"/>
        <v>6.0006000596706584E-2</v>
      </c>
      <c r="X195" s="26">
        <f t="shared" si="28"/>
        <v>0.28002801023595669</v>
      </c>
      <c r="Y195" s="26">
        <f t="shared" si="28"/>
        <v>3.7003701671951128</v>
      </c>
      <c r="Z195" s="26">
        <f t="shared" si="27"/>
        <v>4.0104013584240761</v>
      </c>
      <c r="AA195" s="26">
        <f t="shared" si="27"/>
        <v>1.8601860743828433</v>
      </c>
      <c r="AB195" s="26">
        <f t="shared" si="27"/>
        <v>0</v>
      </c>
      <c r="AC195" s="26">
        <f t="shared" si="22"/>
        <v>99.999999999999986</v>
      </c>
      <c r="AD195" s="42">
        <v>0.76521066488259193</v>
      </c>
      <c r="AE195" s="42">
        <v>1.3824536968338266</v>
      </c>
      <c r="AF195" s="42">
        <v>0.41973533476388436</v>
      </c>
      <c r="AH195" s="16" t="s">
        <v>187</v>
      </c>
      <c r="AI195" s="122">
        <v>46.159999847412102</v>
      </c>
      <c r="AJ195" s="122">
        <v>0.82999998331070002</v>
      </c>
      <c r="AK195" s="122">
        <v>13.3999996185303</v>
      </c>
      <c r="AL195" s="122"/>
      <c r="AM195" s="122">
        <v>11.0299997329712</v>
      </c>
      <c r="AN195" s="122">
        <v>13.944299697876</v>
      </c>
      <c r="AO195" s="122">
        <v>11.3599996566772</v>
      </c>
      <c r="AP195" s="122">
        <v>0.25</v>
      </c>
      <c r="AQ195" s="122">
        <v>2.21000003814697</v>
      </c>
      <c r="AR195" s="122">
        <v>0.43000000715255698</v>
      </c>
      <c r="AS195" s="122">
        <v>0</v>
      </c>
      <c r="AT195" s="122">
        <v>0</v>
      </c>
      <c r="AU195" s="122">
        <v>0</v>
      </c>
      <c r="AV195" s="122">
        <f t="shared" si="23"/>
        <v>99.614298582077041</v>
      </c>
      <c r="AW195" s="26"/>
      <c r="AX195" s="42">
        <v>6.4604126105292794</v>
      </c>
      <c r="AY195" s="42">
        <v>1.5395873894707206</v>
      </c>
      <c r="AZ195" s="42">
        <v>0</v>
      </c>
      <c r="BA195" s="42">
        <v>8</v>
      </c>
      <c r="BB195" s="42">
        <v>0.67057520770155898</v>
      </c>
      <c r="BC195" s="42">
        <v>8.7381356160872406E-2</v>
      </c>
      <c r="BD195" s="42">
        <v>0</v>
      </c>
      <c r="BE195" s="42">
        <v>0.63645430511139978</v>
      </c>
      <c r="BF195" s="42">
        <v>2.9087626941086273</v>
      </c>
      <c r="BG195" s="42">
        <v>0.65456744727683125</v>
      </c>
      <c r="BH195" s="42">
        <v>2.9632835218387294E-2</v>
      </c>
      <c r="BI195" s="42">
        <v>4.9873738455776762</v>
      </c>
      <c r="BJ195" s="42">
        <v>0</v>
      </c>
      <c r="BK195" s="42">
        <v>0</v>
      </c>
      <c r="BL195" s="42">
        <v>0</v>
      </c>
      <c r="BM195" s="42">
        <v>1.703313916657663</v>
      </c>
      <c r="BN195" s="42">
        <v>0.29668608334233704</v>
      </c>
      <c r="BO195" s="42">
        <v>2</v>
      </c>
      <c r="BP195" s="42">
        <v>0.30296979240370236</v>
      </c>
      <c r="BQ195" s="42">
        <v>7.6763764119299402E-2</v>
      </c>
      <c r="BR195" s="42">
        <v>0.37973355652300178</v>
      </c>
      <c r="BS195" s="24" t="s">
        <v>622</v>
      </c>
      <c r="BT195" s="24" t="s">
        <v>332</v>
      </c>
      <c r="BU195" s="40">
        <v>0.81630457428726244</v>
      </c>
      <c r="BV195" s="42">
        <v>0.44374996498753272</v>
      </c>
      <c r="BW195" s="40">
        <v>0.32098721715152839</v>
      </c>
      <c r="BX195" s="40" t="str">
        <f t="shared" si="24"/>
        <v>Equilibrium</v>
      </c>
      <c r="BY195" s="40"/>
      <c r="BZ195" s="44">
        <v>922.02884872992354</v>
      </c>
      <c r="CA195" s="44">
        <v>462.53064788856801</v>
      </c>
      <c r="CB195" s="5">
        <v>534.60543530545522</v>
      </c>
      <c r="CC195" s="44">
        <v>447.71338361608281</v>
      </c>
      <c r="CD195" s="44">
        <v>408.50910360617519</v>
      </c>
      <c r="CE195" s="44">
        <v>719.83188023057824</v>
      </c>
      <c r="CF195" s="44">
        <v>1448.0256438666445</v>
      </c>
      <c r="CG195" s="44">
        <v>272.11849661449543</v>
      </c>
      <c r="CH195" s="40">
        <v>-1.7085875829887369</v>
      </c>
      <c r="CI195" s="44">
        <v>408.50910360617519</v>
      </c>
      <c r="CJ195" s="24">
        <v>447.97563865793427</v>
      </c>
      <c r="CK195" s="44">
        <v>471.55726945581523</v>
      </c>
      <c r="CL195" s="44">
        <v>887.48505339642702</v>
      </c>
      <c r="CM195" s="45">
        <v>2.9514848226811465</v>
      </c>
      <c r="CN195" s="45">
        <v>68.554150522184926</v>
      </c>
      <c r="CO195" s="45">
        <v>0.31764245901550042</v>
      </c>
      <c r="CP195" s="45">
        <v>16.806037569124001</v>
      </c>
      <c r="CQ195" s="45">
        <v>2.0358386289449157</v>
      </c>
      <c r="CR195" s="45">
        <v>0.92862785396469483</v>
      </c>
      <c r="CS195" s="45">
        <v>4.7356545542050519</v>
      </c>
      <c r="CT195" s="45">
        <v>2.2614976440542245</v>
      </c>
      <c r="CU195" s="45">
        <v>9.4870098638132099</v>
      </c>
      <c r="CV195" s="45">
        <v>105.12645909530654</v>
      </c>
      <c r="CW195" s="24"/>
      <c r="CX195" s="40">
        <v>68.506078082629386</v>
      </c>
      <c r="CY195" s="40">
        <v>68.453703103106804</v>
      </c>
      <c r="CZ195" s="40">
        <v>67.797668024601251</v>
      </c>
      <c r="DA195" s="40">
        <v>69.106219826899547</v>
      </c>
      <c r="DB195" s="40"/>
      <c r="DC195" s="40">
        <v>0.36879114684657432</v>
      </c>
      <c r="DD195" s="40">
        <v>0.35469108314162773</v>
      </c>
      <c r="DE195" s="40"/>
      <c r="DF195" s="40">
        <v>2.3348883814165142</v>
      </c>
      <c r="DG195" s="40">
        <v>2.5459949029464126</v>
      </c>
      <c r="DH195" s="40"/>
      <c r="DI195" s="40">
        <v>1.0292024226312813</v>
      </c>
      <c r="DJ195" s="40"/>
      <c r="DK195" s="40">
        <v>3.8557990407783462</v>
      </c>
      <c r="DL195" s="40">
        <v>5.4285663898568641</v>
      </c>
      <c r="DM195" s="40"/>
      <c r="DN195" s="40">
        <v>1.2677682268790509</v>
      </c>
      <c r="DO195" s="40">
        <v>1.4686029911932552</v>
      </c>
      <c r="DP195" s="40"/>
      <c r="DQ195" s="40">
        <v>17.733557829587323</v>
      </c>
      <c r="DR195" s="40"/>
    </row>
    <row r="196" spans="1:122" s="43" customFormat="1" ht="10.5" customHeight="1">
      <c r="A196" s="17" t="s">
        <v>178</v>
      </c>
      <c r="B196" s="16" t="s">
        <v>185</v>
      </c>
      <c r="C196" s="17" t="s">
        <v>181</v>
      </c>
      <c r="D196" s="123">
        <v>0.82999998331070002</v>
      </c>
      <c r="E196" s="139">
        <f t="shared" si="26"/>
        <v>829.99998331070003</v>
      </c>
      <c r="F196" s="141">
        <v>892</v>
      </c>
      <c r="G196" s="123">
        <v>69.669998168945298</v>
      </c>
      <c r="H196" s="123">
        <v>0.230000004172325</v>
      </c>
      <c r="I196" s="123">
        <v>17.579999923706101</v>
      </c>
      <c r="J196" s="123">
        <v>1.0599999427795399</v>
      </c>
      <c r="K196" s="123">
        <v>3.9999999105930301E-2</v>
      </c>
      <c r="L196" s="123">
        <v>0.54000002145767201</v>
      </c>
      <c r="M196" s="123">
        <v>4.1100001335143999</v>
      </c>
      <c r="N196" s="123">
        <v>4.9899997711181596</v>
      </c>
      <c r="O196" s="123">
        <v>1.7599999904632599</v>
      </c>
      <c r="P196" s="123"/>
      <c r="Q196" s="122">
        <f t="shared" si="20"/>
        <v>99.979997955262689</v>
      </c>
      <c r="R196" s="26"/>
      <c r="S196" s="26">
        <f t="shared" si="28"/>
        <v>69.683936381074957</v>
      </c>
      <c r="T196" s="26">
        <f t="shared" si="28"/>
        <v>0.23004601807977773</v>
      </c>
      <c r="U196" s="26">
        <f t="shared" si="28"/>
        <v>17.583516986640159</v>
      </c>
      <c r="V196" s="26">
        <f t="shared" si="28"/>
        <v>1.0602120068594623</v>
      </c>
      <c r="W196" s="26">
        <f t="shared" si="28"/>
        <v>4.0008001524293693E-2</v>
      </c>
      <c r="X196" s="26">
        <f t="shared" si="28"/>
        <v>0.54010805411228535</v>
      </c>
      <c r="Y196" s="26">
        <f t="shared" si="28"/>
        <v>4.1108223820463277</v>
      </c>
      <c r="Z196" s="26">
        <f t="shared" si="27"/>
        <v>4.9909980727855165</v>
      </c>
      <c r="AA196" s="26">
        <f t="shared" si="27"/>
        <v>1.7603520968772115</v>
      </c>
      <c r="AB196" s="26">
        <f t="shared" si="27"/>
        <v>0</v>
      </c>
      <c r="AC196" s="26">
        <f t="shared" si="22"/>
        <v>99.999999999999986</v>
      </c>
      <c r="AD196" s="42">
        <v>0.75121098547663856</v>
      </c>
      <c r="AE196" s="42">
        <v>1.1012136927839558</v>
      </c>
      <c r="AF196" s="42">
        <v>0.47591542137490667</v>
      </c>
      <c r="AH196" s="16" t="s">
        <v>185</v>
      </c>
      <c r="AI196" s="122">
        <v>43.7700004577637</v>
      </c>
      <c r="AJ196" s="122">
        <v>1</v>
      </c>
      <c r="AK196" s="122">
        <v>12.5900001525879</v>
      </c>
      <c r="AL196" s="122"/>
      <c r="AM196" s="122">
        <v>7.8099999427795401</v>
      </c>
      <c r="AN196" s="122">
        <v>16.459999084472699</v>
      </c>
      <c r="AO196" s="122">
        <v>11.7799997329712</v>
      </c>
      <c r="AP196" s="122">
        <v>0.20000000298023199</v>
      </c>
      <c r="AQ196" s="122">
        <v>2.28999996185303</v>
      </c>
      <c r="AR196" s="122">
        <v>0.38999998569488498</v>
      </c>
      <c r="AS196" s="122">
        <v>0</v>
      </c>
      <c r="AT196" s="122">
        <v>0</v>
      </c>
      <c r="AU196" s="122">
        <v>0</v>
      </c>
      <c r="AV196" s="122">
        <f t="shared" si="23"/>
        <v>96.289999321103181</v>
      </c>
      <c r="AW196" s="26"/>
      <c r="AX196" s="42">
        <v>6.3091457852457999</v>
      </c>
      <c r="AY196" s="42">
        <v>1.6908542147542001</v>
      </c>
      <c r="AZ196" s="42">
        <v>0</v>
      </c>
      <c r="BA196" s="42">
        <v>8</v>
      </c>
      <c r="BB196" s="42">
        <v>0.44782046872115444</v>
      </c>
      <c r="BC196" s="42">
        <v>0.10842770141566828</v>
      </c>
      <c r="BD196" s="42">
        <v>0</v>
      </c>
      <c r="BE196" s="42">
        <v>0.55954231830249768</v>
      </c>
      <c r="BF196" s="42">
        <v>3.5362335822397912</v>
      </c>
      <c r="BG196" s="42">
        <v>0.34797592932088861</v>
      </c>
      <c r="BH196" s="42">
        <v>0</v>
      </c>
      <c r="BI196" s="42">
        <v>5</v>
      </c>
      <c r="BJ196" s="42">
        <v>0</v>
      </c>
      <c r="BK196" s="42">
        <v>3.3956428096632352E-2</v>
      </c>
      <c r="BL196" s="42">
        <v>2.4415338711912225E-2</v>
      </c>
      <c r="BM196" s="42">
        <v>1.8191194243879505</v>
      </c>
      <c r="BN196" s="42">
        <v>0.1225088088035049</v>
      </c>
      <c r="BO196" s="42">
        <v>2</v>
      </c>
      <c r="BP196" s="42">
        <v>0.51743942018636668</v>
      </c>
      <c r="BQ196" s="42">
        <v>7.1705413516349847E-2</v>
      </c>
      <c r="BR196" s="42">
        <v>0.58914483370271653</v>
      </c>
      <c r="BS196" s="24" t="s">
        <v>622</v>
      </c>
      <c r="BT196" s="24" t="s">
        <v>624</v>
      </c>
      <c r="BU196" s="40">
        <v>0.90252266920299828</v>
      </c>
      <c r="BV196" s="42">
        <v>0.26618327377353723</v>
      </c>
      <c r="BW196" s="40">
        <v>0.2417180929712241</v>
      </c>
      <c r="BX196" s="40" t="str">
        <f t="shared" si="24"/>
        <v>Equilibrium</v>
      </c>
      <c r="BY196" s="40"/>
      <c r="BZ196" s="44">
        <v>966.98308718264343</v>
      </c>
      <c r="CA196" s="44">
        <v>410.36481091227898</v>
      </c>
      <c r="CB196" s="5">
        <v>577.14489673803473</v>
      </c>
      <c r="CC196" s="44">
        <v>427.56980196819489</v>
      </c>
      <c r="CD196" s="44">
        <v>425.03689366996025</v>
      </c>
      <c r="CE196" s="44">
        <v>727.07971136431127</v>
      </c>
      <c r="CF196" s="44">
        <v>1198.6823098527298</v>
      </c>
      <c r="CG196" s="44">
        <v>299.50990939611637</v>
      </c>
      <c r="CH196" s="40">
        <v>-1.0769174545726079</v>
      </c>
      <c r="CI196" s="44">
        <v>727.07971136431127</v>
      </c>
      <c r="CJ196" s="24">
        <v>465.64880828096807</v>
      </c>
      <c r="CK196" s="44">
        <v>652.11230405117294</v>
      </c>
      <c r="CL196" s="44">
        <v>948.6288183100304</v>
      </c>
      <c r="CM196" s="45">
        <v>4.4254458495722861</v>
      </c>
      <c r="CN196" s="45">
        <v>66.153591334008127</v>
      </c>
      <c r="CO196" s="45">
        <v>0.24652004644707023</v>
      </c>
      <c r="CP196" s="45">
        <v>17.70209249258362</v>
      </c>
      <c r="CQ196" s="45">
        <v>2.8130324183398541</v>
      </c>
      <c r="CR196" s="45">
        <v>1.4297513207098866</v>
      </c>
      <c r="CS196" s="45">
        <v>2.9036274804421112</v>
      </c>
      <c r="CT196" s="45">
        <v>1.7285880168806926</v>
      </c>
      <c r="CU196" s="45">
        <v>9.5399200345082473</v>
      </c>
      <c r="CV196" s="45">
        <v>102.5171231439196</v>
      </c>
      <c r="CW196" s="24"/>
      <c r="CX196" s="40">
        <v>61.710288345843601</v>
      </c>
      <c r="CY196" s="40">
        <v>60.464401355754944</v>
      </c>
      <c r="CZ196" s="40">
        <v>59.901778053131267</v>
      </c>
      <c r="DA196" s="40">
        <v>60.647075505352483</v>
      </c>
      <c r="DB196" s="40"/>
      <c r="DC196" s="40">
        <v>0.61497020024937599</v>
      </c>
      <c r="DD196" s="40">
        <v>0.60823208906264836</v>
      </c>
      <c r="DE196" s="40"/>
      <c r="DF196" s="40">
        <v>3.7319439564112065</v>
      </c>
      <c r="DG196" s="40">
        <v>3.7668797913448016</v>
      </c>
      <c r="DH196" s="40"/>
      <c r="DI196" s="40">
        <v>2.6747432536003912</v>
      </c>
      <c r="DJ196" s="40"/>
      <c r="DK196" s="40">
        <v>6.1472660183213943</v>
      </c>
      <c r="DL196" s="40">
        <v>7.3908447846908505</v>
      </c>
      <c r="DM196" s="40"/>
      <c r="DN196" s="40">
        <v>0.76798482178786243</v>
      </c>
      <c r="DO196" s="40">
        <v>1.2315234831974351</v>
      </c>
      <c r="DP196" s="40"/>
      <c r="DQ196" s="40">
        <v>18.128166875449093</v>
      </c>
      <c r="DR196" s="40"/>
    </row>
    <row r="197" spans="1:122" s="43" customFormat="1" ht="10.5" customHeight="1">
      <c r="A197" s="17" t="s">
        <v>178</v>
      </c>
      <c r="B197" s="16" t="s">
        <v>183</v>
      </c>
      <c r="C197" s="17" t="s">
        <v>184</v>
      </c>
      <c r="D197" s="123">
        <v>0.82999998331070002</v>
      </c>
      <c r="E197" s="139">
        <f t="shared" si="26"/>
        <v>829.99998331070003</v>
      </c>
      <c r="F197" s="141">
        <v>892</v>
      </c>
      <c r="G197" s="123">
        <v>71.339996337890597</v>
      </c>
      <c r="H197" s="123">
        <v>0.20999999344348899</v>
      </c>
      <c r="I197" s="123">
        <v>16.649999618530298</v>
      </c>
      <c r="J197" s="123">
        <v>0.94999998807907104</v>
      </c>
      <c r="K197" s="123">
        <v>0.119999997317791</v>
      </c>
      <c r="L197" s="123">
        <v>0.56999999284744296</v>
      </c>
      <c r="M197" s="123">
        <v>3.6800000667571999</v>
      </c>
      <c r="N197" s="123">
        <v>4.4099998474121103</v>
      </c>
      <c r="O197" s="123">
        <v>2.0699999332428001</v>
      </c>
      <c r="P197" s="123"/>
      <c r="Q197" s="122">
        <f t="shared" si="20"/>
        <v>99.999995775520802</v>
      </c>
      <c r="R197" s="26"/>
      <c r="S197" s="26">
        <f t="shared" si="28"/>
        <v>71.339999351634034</v>
      </c>
      <c r="T197" s="26">
        <f t="shared" si="28"/>
        <v>0.21000000231489541</v>
      </c>
      <c r="U197" s="26">
        <f t="shared" si="28"/>
        <v>16.650000321906099</v>
      </c>
      <c r="V197" s="26">
        <f t="shared" si="28"/>
        <v>0.95000002821162466</v>
      </c>
      <c r="W197" s="26">
        <f t="shared" si="28"/>
        <v>0.12000000238716615</v>
      </c>
      <c r="X197" s="26">
        <f t="shared" si="28"/>
        <v>0.57000001692697511</v>
      </c>
      <c r="Y197" s="26">
        <f t="shared" si="28"/>
        <v>3.6800002222180437</v>
      </c>
      <c r="Z197" s="26">
        <f t="shared" si="27"/>
        <v>4.4100000337116443</v>
      </c>
      <c r="AA197" s="26">
        <f t="shared" si="27"/>
        <v>2.0700000206895202</v>
      </c>
      <c r="AB197" s="26">
        <f t="shared" si="27"/>
        <v>0</v>
      </c>
      <c r="AC197" s="26">
        <f t="shared" si="22"/>
        <v>99.999999999999986</v>
      </c>
      <c r="AD197" s="42">
        <v>0.76416907056042693</v>
      </c>
      <c r="AE197" s="42">
        <v>0.93499284564976481</v>
      </c>
      <c r="AF197" s="42">
        <v>0.5167977764094539</v>
      </c>
      <c r="AH197" s="16" t="s">
        <v>183</v>
      </c>
      <c r="AI197" s="122">
        <v>45.369998931884801</v>
      </c>
      <c r="AJ197" s="122">
        <v>1.12000000476837</v>
      </c>
      <c r="AK197" s="122">
        <v>12.579999923706101</v>
      </c>
      <c r="AL197" s="122"/>
      <c r="AM197" s="122">
        <v>9.5399999618530291</v>
      </c>
      <c r="AN197" s="122">
        <v>15.560000419616699</v>
      </c>
      <c r="AO197" s="122">
        <v>11.1499996185303</v>
      </c>
      <c r="AP197" s="122">
        <v>0.239999994635582</v>
      </c>
      <c r="AQ197" s="122">
        <v>2.1199998855590798</v>
      </c>
      <c r="AR197" s="122">
        <v>0.43999999761581399</v>
      </c>
      <c r="AS197" s="122">
        <v>0</v>
      </c>
      <c r="AT197" s="122">
        <v>0</v>
      </c>
      <c r="AU197" s="122">
        <v>0</v>
      </c>
      <c r="AV197" s="122">
        <f t="shared" si="23"/>
        <v>98.119998738169784</v>
      </c>
      <c r="AW197" s="26"/>
      <c r="AX197" s="42">
        <v>6.4300266453427373</v>
      </c>
      <c r="AY197" s="42">
        <v>1.5699733546572627</v>
      </c>
      <c r="AZ197" s="42">
        <v>0</v>
      </c>
      <c r="BA197" s="42">
        <v>8</v>
      </c>
      <c r="BB197" s="42">
        <v>0.5311406794101563</v>
      </c>
      <c r="BC197" s="42">
        <v>0.11940108345631348</v>
      </c>
      <c r="BD197" s="42">
        <v>0</v>
      </c>
      <c r="BE197" s="42">
        <v>0.55841367557231081</v>
      </c>
      <c r="BF197" s="42">
        <v>3.2867807426538822</v>
      </c>
      <c r="BG197" s="42">
        <v>0.5042638189073374</v>
      </c>
      <c r="BH197" s="42">
        <v>0</v>
      </c>
      <c r="BI197" s="42">
        <v>5</v>
      </c>
      <c r="BJ197" s="42">
        <v>0</v>
      </c>
      <c r="BK197" s="42">
        <v>6.8044856267857945E-2</v>
      </c>
      <c r="BL197" s="42">
        <v>2.8806730884938767E-2</v>
      </c>
      <c r="BM197" s="42">
        <v>1.6929369154069236</v>
      </c>
      <c r="BN197" s="42">
        <v>0.21021149744027978</v>
      </c>
      <c r="BO197" s="42">
        <v>2</v>
      </c>
      <c r="BP197" s="42">
        <v>0.37228751830184514</v>
      </c>
      <c r="BQ197" s="42">
        <v>7.9540811900610339E-2</v>
      </c>
      <c r="BR197" s="42">
        <v>0.4518283302024555</v>
      </c>
      <c r="BS197" s="24" t="s">
        <v>622</v>
      </c>
      <c r="BT197" s="24" t="s">
        <v>332</v>
      </c>
      <c r="BU197" s="40">
        <v>0.8516985192073766</v>
      </c>
      <c r="BV197" s="42">
        <v>0.34395237035802134</v>
      </c>
      <c r="BW197" s="40">
        <v>0.36786631251600088</v>
      </c>
      <c r="BX197" s="40" t="str">
        <f t="shared" si="24"/>
        <v>Equilibrium</v>
      </c>
      <c r="BY197" s="40"/>
      <c r="BZ197" s="44">
        <v>929.59350041377797</v>
      </c>
      <c r="CA197" s="44">
        <v>385.46509876616659</v>
      </c>
      <c r="CB197" s="5">
        <v>536.14504483490941</v>
      </c>
      <c r="CC197" s="44">
        <v>422.32388746159529</v>
      </c>
      <c r="CD197" s="44">
        <v>410.14834992156841</v>
      </c>
      <c r="CE197" s="44">
        <v>616.43808890180651</v>
      </c>
      <c r="CF197" s="44">
        <v>982.61006952950788</v>
      </c>
      <c r="CG197" s="44">
        <v>194.11420144021122</v>
      </c>
      <c r="CH197" s="40">
        <v>-0.8327317933751951</v>
      </c>
      <c r="CI197" s="44">
        <v>410.14834992156841</v>
      </c>
      <c r="CJ197" s="24">
        <v>449.45980488834562</v>
      </c>
      <c r="CK197" s="44">
        <v>473.14669737823891</v>
      </c>
      <c r="CL197" s="44">
        <v>923.28527674895406</v>
      </c>
      <c r="CM197" s="45">
        <v>3.3517512805216727</v>
      </c>
      <c r="CN197" s="45">
        <v>67.553805806760408</v>
      </c>
      <c r="CO197" s="45">
        <v>0.36217956235205861</v>
      </c>
      <c r="CP197" s="45">
        <v>17.000283398694879</v>
      </c>
      <c r="CQ197" s="45">
        <v>2.3694888831898884</v>
      </c>
      <c r="CR197" s="45">
        <v>1.1668050677687254</v>
      </c>
      <c r="CS197" s="45">
        <v>4.1230834189130716</v>
      </c>
      <c r="CT197" s="45">
        <v>2.2748185921553312</v>
      </c>
      <c r="CU197" s="45">
        <v>7.964233521538258</v>
      </c>
      <c r="CV197" s="45">
        <v>102.8146982513726</v>
      </c>
      <c r="CW197" s="24"/>
      <c r="CX197" s="40">
        <v>64.982200506042673</v>
      </c>
      <c r="CY197" s="40">
        <v>63.949314395601846</v>
      </c>
      <c r="CZ197" s="40">
        <v>64.834012373723922</v>
      </c>
      <c r="DA197" s="40">
        <v>65.611362903485599</v>
      </c>
      <c r="DB197" s="40"/>
      <c r="DC197" s="40">
        <v>0.5388092844170066</v>
      </c>
      <c r="DD197" s="40">
        <v>0.53531924362516214</v>
      </c>
      <c r="DE197" s="40"/>
      <c r="DF197" s="40">
        <v>3.1502225307073841</v>
      </c>
      <c r="DG197" s="40">
        <v>3.1577408362252108</v>
      </c>
      <c r="DH197" s="40"/>
      <c r="DI197" s="40">
        <v>1.5508333595009465</v>
      </c>
      <c r="DJ197" s="40"/>
      <c r="DK197" s="40">
        <v>5.1012627575286311</v>
      </c>
      <c r="DL197" s="40">
        <v>6.045792341308946</v>
      </c>
      <c r="DM197" s="40"/>
      <c r="DN197" s="40">
        <v>1.0496461807239412</v>
      </c>
      <c r="DO197" s="40">
        <v>1.3498531050093283</v>
      </c>
      <c r="DP197" s="40"/>
      <c r="DQ197" s="40">
        <v>17.478059159995549</v>
      </c>
      <c r="DR197" s="40"/>
    </row>
    <row r="198" spans="1:122" s="43" customFormat="1" ht="10.5" customHeight="1">
      <c r="A198" s="17" t="s">
        <v>178</v>
      </c>
      <c r="B198" s="16" t="s">
        <v>182</v>
      </c>
      <c r="C198" s="17" t="s">
        <v>73</v>
      </c>
      <c r="D198" s="123">
        <v>0.97000002861022905</v>
      </c>
      <c r="E198" s="139">
        <f t="shared" si="26"/>
        <v>970.00002861022904</v>
      </c>
      <c r="F198" s="141">
        <v>892</v>
      </c>
      <c r="G198" s="123">
        <v>70.230003356933594</v>
      </c>
      <c r="H198" s="123">
        <v>0.239999994635582</v>
      </c>
      <c r="I198" s="123">
        <v>17.7600002288818</v>
      </c>
      <c r="J198" s="123">
        <v>1.28999996185303</v>
      </c>
      <c r="K198" s="123">
        <v>5.9999998658895499E-2</v>
      </c>
      <c r="L198" s="123">
        <v>0.46000000834464999</v>
      </c>
      <c r="M198" s="123">
        <v>4.4000000953674299</v>
      </c>
      <c r="N198" s="123">
        <v>3.9300000667571999</v>
      </c>
      <c r="O198" s="123">
        <v>1.62999999523163</v>
      </c>
      <c r="P198" s="123"/>
      <c r="Q198" s="122">
        <f t="shared" si="20"/>
        <v>100.00000370666382</v>
      </c>
      <c r="R198" s="26"/>
      <c r="S198" s="26">
        <f t="shared" si="28"/>
        <v>70.230000753743568</v>
      </c>
      <c r="T198" s="26">
        <f t="shared" si="28"/>
        <v>0.23999998573958936</v>
      </c>
      <c r="U198" s="26">
        <f t="shared" si="28"/>
        <v>17.759999570578323</v>
      </c>
      <c r="V198" s="26">
        <f t="shared" si="28"/>
        <v>1.2899999140370699</v>
      </c>
      <c r="W198" s="26">
        <f t="shared" si="28"/>
        <v>5.999999643489734E-2</v>
      </c>
      <c r="X198" s="26">
        <f t="shared" si="28"/>
        <v>0.45999999129399671</v>
      </c>
      <c r="Y198" s="26">
        <f t="shared" si="28"/>
        <v>4.3999999322742243</v>
      </c>
      <c r="Z198" s="26">
        <f t="shared" si="27"/>
        <v>3.9299999210853152</v>
      </c>
      <c r="AA198" s="26">
        <f t="shared" si="27"/>
        <v>1.6299999348130121</v>
      </c>
      <c r="AB198" s="26">
        <f t="shared" si="27"/>
        <v>0</v>
      </c>
      <c r="AC198" s="26">
        <f t="shared" si="22"/>
        <v>100</v>
      </c>
      <c r="AD198" s="42">
        <v>0.74303673676107529</v>
      </c>
      <c r="AE198" s="42">
        <v>1.5732270174013112</v>
      </c>
      <c r="AF198" s="42">
        <v>0.38861709178302306</v>
      </c>
      <c r="AH198" s="16" t="s">
        <v>182</v>
      </c>
      <c r="AI198" s="122">
        <v>44.049999237060597</v>
      </c>
      <c r="AJ198" s="122">
        <v>0.730000019073486</v>
      </c>
      <c r="AK198" s="122">
        <v>10.9899997711182</v>
      </c>
      <c r="AL198" s="122"/>
      <c r="AM198" s="122">
        <v>8.0699996948242205</v>
      </c>
      <c r="AN198" s="122">
        <v>16.860000610351602</v>
      </c>
      <c r="AO198" s="122">
        <v>11.8800001144409</v>
      </c>
      <c r="AP198" s="122">
        <v>0.17000000178813901</v>
      </c>
      <c r="AQ198" s="122">
        <v>2.0899999141693102</v>
      </c>
      <c r="AR198" s="122">
        <v>0.40999999642372098</v>
      </c>
      <c r="AS198" s="122">
        <v>0</v>
      </c>
      <c r="AT198" s="122">
        <v>0</v>
      </c>
      <c r="AU198" s="122">
        <v>0</v>
      </c>
      <c r="AV198" s="122">
        <f t="shared" si="23"/>
        <v>95.249999359250182</v>
      </c>
      <c r="AW198" s="26"/>
      <c r="AX198" s="42">
        <v>6.4147417880553528</v>
      </c>
      <c r="AY198" s="42">
        <v>1.5852582119446472</v>
      </c>
      <c r="AZ198" s="42">
        <v>0</v>
      </c>
      <c r="BA198" s="42">
        <v>8</v>
      </c>
      <c r="BB198" s="42">
        <v>0.30080367542884368</v>
      </c>
      <c r="BC198" s="42">
        <v>7.9965449946087633E-2</v>
      </c>
      <c r="BD198" s="42">
        <v>0</v>
      </c>
      <c r="BE198" s="42">
        <v>0.66362457012129994</v>
      </c>
      <c r="BF198" s="42">
        <v>3.659384010180823</v>
      </c>
      <c r="BG198" s="42">
        <v>0.29622229432294578</v>
      </c>
      <c r="BH198" s="42">
        <v>0</v>
      </c>
      <c r="BI198" s="42">
        <v>5</v>
      </c>
      <c r="BJ198" s="42">
        <v>0</v>
      </c>
      <c r="BK198" s="42">
        <v>2.2965005080484269E-2</v>
      </c>
      <c r="BL198" s="42">
        <v>2.0966258691980898E-2</v>
      </c>
      <c r="BM198" s="42">
        <v>1.8534105811730941</v>
      </c>
      <c r="BN198" s="42">
        <v>0.10265815505444076</v>
      </c>
      <c r="BO198" s="42">
        <v>2</v>
      </c>
      <c r="BP198" s="42">
        <v>0.48740010910256326</v>
      </c>
      <c r="BQ198" s="42">
        <v>7.6157112454201356E-2</v>
      </c>
      <c r="BR198" s="42">
        <v>0.56355722155676458</v>
      </c>
      <c r="BS198" s="24" t="s">
        <v>622</v>
      </c>
      <c r="BT198" s="24" t="s">
        <v>624</v>
      </c>
      <c r="BU198" s="40">
        <v>0.91977338733768133</v>
      </c>
      <c r="BV198" s="42">
        <v>0.26851927779019519</v>
      </c>
      <c r="BW198" s="40">
        <v>0.17068056600867487</v>
      </c>
      <c r="BX198" s="40" t="str">
        <f t="shared" si="24"/>
        <v>Equilibrium</v>
      </c>
      <c r="BY198" s="40"/>
      <c r="BZ198" s="44">
        <v>939.67692580412449</v>
      </c>
      <c r="CA198" s="44">
        <v>286.6898602980404</v>
      </c>
      <c r="CB198" s="5">
        <v>377.22999878127109</v>
      </c>
      <c r="CC198" s="44">
        <v>300.24228950485679</v>
      </c>
      <c r="CD198" s="44">
        <v>324.71538642807496</v>
      </c>
      <c r="CE198" s="44">
        <v>430.75075995499492</v>
      </c>
      <c r="CF198" s="44">
        <v>863.40678749728932</v>
      </c>
      <c r="CG198" s="44">
        <v>130.50847045013813</v>
      </c>
      <c r="CH198" s="40">
        <v>-1.2888073331567611</v>
      </c>
      <c r="CI198" s="44">
        <v>300.24228950485679</v>
      </c>
      <c r="CJ198" s="24">
        <v>288.59396312454749</v>
      </c>
      <c r="CK198" s="44">
        <v>338.73614414306394</v>
      </c>
      <c r="CL198" s="44">
        <v>902.4806988017101</v>
      </c>
      <c r="CM198" s="45">
        <v>4.4108724369382317</v>
      </c>
      <c r="CN198" s="45">
        <v>70.546565291683947</v>
      </c>
      <c r="CO198" s="45">
        <v>0.27024718996823111</v>
      </c>
      <c r="CP198" s="45">
        <v>16.744177125949658</v>
      </c>
      <c r="CQ198" s="45">
        <v>1.9987836989474808</v>
      </c>
      <c r="CR198" s="45">
        <v>0.95674613952043053</v>
      </c>
      <c r="CS198" s="45">
        <v>2.4567412115320941</v>
      </c>
      <c r="CT198" s="45">
        <v>2.4031044792280469</v>
      </c>
      <c r="CU198" s="45">
        <v>8.0005429524432721</v>
      </c>
      <c r="CV198" s="45">
        <v>103.37690808927316</v>
      </c>
      <c r="CW198" s="24"/>
      <c r="CX198" s="40">
        <v>64.578838078479336</v>
      </c>
      <c r="CY198" s="40">
        <v>64.428135508670977</v>
      </c>
      <c r="CZ198" s="40">
        <v>61.751499917217103</v>
      </c>
      <c r="DA198" s="40">
        <v>62.546334153490356</v>
      </c>
      <c r="DB198" s="40"/>
      <c r="DC198" s="40">
        <v>0.48175665807087914</v>
      </c>
      <c r="DD198" s="40">
        <v>0.45362601347670317</v>
      </c>
      <c r="DE198" s="40"/>
      <c r="DF198" s="40">
        <v>2.8951808450677996</v>
      </c>
      <c r="DG198" s="40">
        <v>3.0165156203467443</v>
      </c>
      <c r="DH198" s="40"/>
      <c r="DI198" s="40">
        <v>2.02746996215205</v>
      </c>
      <c r="DJ198" s="40"/>
      <c r="DK198" s="40">
        <v>5.9873745916375229</v>
      </c>
      <c r="DL198" s="40">
        <v>5.8455956586413667</v>
      </c>
      <c r="DM198" s="40"/>
      <c r="DN198" s="40">
        <v>1.1271359023586593</v>
      </c>
      <c r="DO198" s="40">
        <v>1.4192102766573749</v>
      </c>
      <c r="DP198" s="40"/>
      <c r="DQ198" s="40">
        <v>17.320018801372189</v>
      </c>
      <c r="DR198" s="40"/>
    </row>
    <row r="199" spans="1:122" s="43" customFormat="1" ht="10.5" customHeight="1">
      <c r="A199" s="17" t="s">
        <v>178</v>
      </c>
      <c r="B199" s="16" t="s">
        <v>180</v>
      </c>
      <c r="C199" s="17" t="s">
        <v>181</v>
      </c>
      <c r="D199" s="123">
        <v>0.97000002861022905</v>
      </c>
      <c r="E199" s="139">
        <f t="shared" si="26"/>
        <v>970.00002861022904</v>
      </c>
      <c r="F199" s="141">
        <v>892</v>
      </c>
      <c r="G199" s="123">
        <v>70</v>
      </c>
      <c r="H199" s="123">
        <v>0.259999990463257</v>
      </c>
      <c r="I199" s="123">
        <v>17.700000762939499</v>
      </c>
      <c r="J199" s="123">
        <v>1.2200000286102299</v>
      </c>
      <c r="K199" s="123">
        <v>0.109999999403954</v>
      </c>
      <c r="L199" s="123">
        <v>0.75</v>
      </c>
      <c r="M199" s="123">
        <v>4.1199998855590803</v>
      </c>
      <c r="N199" s="123">
        <v>4.17000007629394</v>
      </c>
      <c r="O199" s="123">
        <v>1.66999995708466</v>
      </c>
      <c r="P199" s="123"/>
      <c r="Q199" s="122">
        <f t="shared" ref="Q199:Q208" si="29">SUM(G199:P199)</f>
        <v>100.00000070035462</v>
      </c>
      <c r="R199" s="26"/>
      <c r="S199" s="26">
        <f t="shared" si="28"/>
        <v>69.999999509751774</v>
      </c>
      <c r="T199" s="26">
        <f t="shared" si="28"/>
        <v>0.25999998864233509</v>
      </c>
      <c r="U199" s="26">
        <f t="shared" si="28"/>
        <v>17.700000638976725</v>
      </c>
      <c r="V199" s="26">
        <f t="shared" si="28"/>
        <v>1.2200000200659036</v>
      </c>
      <c r="W199" s="26">
        <f t="shared" si="28"/>
        <v>0.10999999863356393</v>
      </c>
      <c r="X199" s="26">
        <f t="shared" si="28"/>
        <v>0.74999999474734036</v>
      </c>
      <c r="Y199" s="26">
        <f t="shared" si="28"/>
        <v>4.1199998567044709</v>
      </c>
      <c r="Z199" s="26">
        <f t="shared" si="27"/>
        <v>4.1700000470891521</v>
      </c>
      <c r="AA199" s="26">
        <f t="shared" si="27"/>
        <v>1.6699999453887382</v>
      </c>
      <c r="AB199" s="26">
        <f t="shared" si="27"/>
        <v>0</v>
      </c>
      <c r="AC199" s="26">
        <f t="shared" ref="AC199:AC208" si="30">SUM(S199:AB199)</f>
        <v>100</v>
      </c>
      <c r="AD199" s="42">
        <v>0.74330232444301203</v>
      </c>
      <c r="AE199" s="42">
        <v>0.91255303875445926</v>
      </c>
      <c r="AF199" s="42">
        <v>0.52286131664680269</v>
      </c>
      <c r="AH199" s="16" t="s">
        <v>180</v>
      </c>
      <c r="AI199" s="122">
        <v>45.069999694824197</v>
      </c>
      <c r="AJ199" s="122">
        <v>0.94999998807907104</v>
      </c>
      <c r="AK199" s="122">
        <v>11.810000419616699</v>
      </c>
      <c r="AL199" s="122"/>
      <c r="AM199" s="122">
        <v>9.5299997329711896</v>
      </c>
      <c r="AN199" s="122">
        <v>15.6499996185303</v>
      </c>
      <c r="AO199" s="122">
        <v>11.4700002670288</v>
      </c>
      <c r="AP199" s="122">
        <v>0.239999994635582</v>
      </c>
      <c r="AQ199" s="122">
        <v>2.1500000953674299</v>
      </c>
      <c r="AR199" s="122">
        <v>0.43999999761581399</v>
      </c>
      <c r="AS199" s="122">
        <v>0</v>
      </c>
      <c r="AT199" s="122">
        <v>0</v>
      </c>
      <c r="AU199" s="122">
        <v>0</v>
      </c>
      <c r="AV199" s="122">
        <f t="shared" ref="AV199:AV208" si="31">SUM(AI199:AU199)</f>
        <v>97.309999808669076</v>
      </c>
      <c r="AW199" s="26"/>
      <c r="AX199" s="42">
        <v>6.4542222525490045</v>
      </c>
      <c r="AY199" s="42">
        <v>1.5457777474509955</v>
      </c>
      <c r="AZ199" s="42">
        <v>0</v>
      </c>
      <c r="BA199" s="42">
        <v>8</v>
      </c>
      <c r="BB199" s="42">
        <v>0.44733219598682994</v>
      </c>
      <c r="BC199" s="42">
        <v>0.10233547285535943</v>
      </c>
      <c r="BD199" s="42">
        <v>0</v>
      </c>
      <c r="BE199" s="42">
        <v>0.5762111960848415</v>
      </c>
      <c r="BF199" s="42">
        <v>3.3403180347716246</v>
      </c>
      <c r="BG199" s="42">
        <v>0.53380310030134481</v>
      </c>
      <c r="BH199" s="42">
        <v>0</v>
      </c>
      <c r="BI199" s="42">
        <v>5</v>
      </c>
      <c r="BJ199" s="42">
        <v>0</v>
      </c>
      <c r="BK199" s="42">
        <v>3.1319953444937321E-2</v>
      </c>
      <c r="BL199" s="42">
        <v>2.9107595638107824E-2</v>
      </c>
      <c r="BM199" s="42">
        <v>1.7597124564059843</v>
      </c>
      <c r="BN199" s="42">
        <v>0.17985999451097068</v>
      </c>
      <c r="BO199" s="42">
        <v>2</v>
      </c>
      <c r="BP199" s="42">
        <v>0.41705184800482331</v>
      </c>
      <c r="BQ199" s="42">
        <v>8.0371556174749934E-2</v>
      </c>
      <c r="BR199" s="42">
        <v>0.49742340417957326</v>
      </c>
      <c r="BS199" s="24" t="s">
        <v>622</v>
      </c>
      <c r="BT199" s="24" t="s">
        <v>332</v>
      </c>
      <c r="BU199" s="40">
        <v>0.85529853326740535</v>
      </c>
      <c r="BV199" s="42">
        <v>0.34161591513990175</v>
      </c>
      <c r="BW199" s="40">
        <v>0.37435184655806114</v>
      </c>
      <c r="BX199" s="40" t="str">
        <f t="shared" ref="BX199:BX208" si="32">IF(BW199&lt;=0.17,"N",IF(BW199&gt;=0.39,"N","Equilibrium"))</f>
        <v>Equilibrium</v>
      </c>
      <c r="BY199" s="40"/>
      <c r="BZ199" s="44">
        <v>926.42850477486923</v>
      </c>
      <c r="CA199" s="44">
        <v>333.02643080423366</v>
      </c>
      <c r="CB199" s="5">
        <v>460.02479989403832</v>
      </c>
      <c r="CC199" s="44">
        <v>350.76299164988251</v>
      </c>
      <c r="CD199" s="44">
        <v>362.64713456056768</v>
      </c>
      <c r="CE199" s="44">
        <v>553.45933174297943</v>
      </c>
      <c r="CF199" s="44">
        <v>989.46273453191191</v>
      </c>
      <c r="CG199" s="44">
        <v>202.69634009309692</v>
      </c>
      <c r="CH199" s="40">
        <v>-1.1508899841048217</v>
      </c>
      <c r="CI199" s="44">
        <v>362.64713456056768</v>
      </c>
      <c r="CJ199" s="24">
        <v>371.86155538005448</v>
      </c>
      <c r="CK199" s="44">
        <v>411.335967227303</v>
      </c>
      <c r="CL199" s="44">
        <v>909.7633567701314</v>
      </c>
      <c r="CM199" s="45">
        <v>3.6711082972993063</v>
      </c>
      <c r="CN199" s="45">
        <v>69.679823981095481</v>
      </c>
      <c r="CO199" s="45">
        <v>0.26600612704447135</v>
      </c>
      <c r="CP199" s="45">
        <v>16.66677404294246</v>
      </c>
      <c r="CQ199" s="45">
        <v>2.0197938141733518</v>
      </c>
      <c r="CR199" s="45">
        <v>0.92814897303241384</v>
      </c>
      <c r="CS199" s="45">
        <v>2.8118958324123007</v>
      </c>
      <c r="CT199" s="45">
        <v>2.4671124595901688</v>
      </c>
      <c r="CU199" s="45">
        <v>8.0648078355986215</v>
      </c>
      <c r="CV199" s="45">
        <v>102.90436306588927</v>
      </c>
      <c r="CW199" s="24"/>
      <c r="CX199" s="40">
        <v>65.796836030561821</v>
      </c>
      <c r="CY199" s="40">
        <v>65.344065313190299</v>
      </c>
      <c r="CZ199" s="40">
        <v>65.067241464662374</v>
      </c>
      <c r="DA199" s="40">
        <v>65.857418311454637</v>
      </c>
      <c r="DB199" s="40"/>
      <c r="DC199" s="40">
        <v>0.44784585125241111</v>
      </c>
      <c r="DD199" s="40">
        <v>0.43804120381795197</v>
      </c>
      <c r="DE199" s="40"/>
      <c r="DF199" s="40">
        <v>2.7714066435984996</v>
      </c>
      <c r="DG199" s="40">
        <v>2.8003606363175937</v>
      </c>
      <c r="DH199" s="40"/>
      <c r="DI199" s="40">
        <v>1.4256007018304426</v>
      </c>
      <c r="DJ199" s="40"/>
      <c r="DK199" s="40">
        <v>4.8963254042121473</v>
      </c>
      <c r="DL199" s="40">
        <v>5.4554712882842802</v>
      </c>
      <c r="DM199" s="40"/>
      <c r="DN199" s="40">
        <v>1.3343421492550966</v>
      </c>
      <c r="DO199" s="40">
        <v>1.5161262767364274</v>
      </c>
      <c r="DP199" s="40"/>
      <c r="DQ199" s="40">
        <v>17.249324147921342</v>
      </c>
      <c r="DR199" s="40"/>
    </row>
    <row r="200" spans="1:122" s="43" customFormat="1" ht="10.5" customHeight="1">
      <c r="A200" s="17" t="s">
        <v>178</v>
      </c>
      <c r="B200" s="16" t="s">
        <v>179</v>
      </c>
      <c r="C200" s="17" t="s">
        <v>157</v>
      </c>
      <c r="D200" s="123">
        <v>0.97000002861022905</v>
      </c>
      <c r="E200" s="139">
        <f t="shared" si="26"/>
        <v>970.00002861022904</v>
      </c>
      <c r="F200" s="141">
        <v>892</v>
      </c>
      <c r="G200" s="123">
        <v>71.959999084472699</v>
      </c>
      <c r="H200" s="123">
        <v>0.270000010728836</v>
      </c>
      <c r="I200" s="123">
        <v>16.409999847412099</v>
      </c>
      <c r="J200" s="123">
        <v>1.12000000476837</v>
      </c>
      <c r="K200" s="123">
        <v>0.109999999403954</v>
      </c>
      <c r="L200" s="123">
        <v>0.57999998331070002</v>
      </c>
      <c r="M200" s="123">
        <v>3.1300001144409202</v>
      </c>
      <c r="N200" s="123">
        <v>3.28999996185303</v>
      </c>
      <c r="O200" s="123">
        <v>2.1199998855590798</v>
      </c>
      <c r="P200" s="123"/>
      <c r="Q200" s="122">
        <f t="shared" si="29"/>
        <v>98.989998891949682</v>
      </c>
      <c r="R200" s="26"/>
      <c r="S200" s="26">
        <f t="shared" si="28"/>
        <v>72.694211425357253</v>
      </c>
      <c r="T200" s="26">
        <f t="shared" si="28"/>
        <v>0.27275483761096764</v>
      </c>
      <c r="U200" s="26">
        <f t="shared" si="28"/>
        <v>16.577432095260519</v>
      </c>
      <c r="V200" s="26">
        <f t="shared" si="28"/>
        <v>1.1314274343925199</v>
      </c>
      <c r="W200" s="26">
        <f t="shared" si="28"/>
        <v>0.11112233623118031</v>
      </c>
      <c r="X200" s="26">
        <f t="shared" si="28"/>
        <v>0.58591775917058653</v>
      </c>
      <c r="Y200" s="26">
        <f t="shared" si="28"/>
        <v>3.1619357000472359</v>
      </c>
      <c r="Z200" s="26">
        <f t="shared" si="27"/>
        <v>3.3235680358418387</v>
      </c>
      <c r="AA200" s="26">
        <f t="shared" si="27"/>
        <v>2.1416303760879098</v>
      </c>
      <c r="AB200" s="26">
        <f t="shared" si="27"/>
        <v>0</v>
      </c>
      <c r="AC200" s="26">
        <f t="shared" si="30"/>
        <v>100</v>
      </c>
      <c r="AD200" s="42">
        <v>0.7657523183191477</v>
      </c>
      <c r="AE200" s="42">
        <v>1.083302091433157</v>
      </c>
      <c r="AF200" s="42">
        <v>0.48000719824174626</v>
      </c>
      <c r="AH200" s="16" t="s">
        <v>179</v>
      </c>
      <c r="AI200" s="122">
        <v>45.560001373291001</v>
      </c>
      <c r="AJ200" s="122">
        <v>0.94999998807907104</v>
      </c>
      <c r="AK200" s="122">
        <v>12.6000003814697</v>
      </c>
      <c r="AL200" s="122"/>
      <c r="AM200" s="122">
        <v>10.2600002288818</v>
      </c>
      <c r="AN200" s="122">
        <v>14.8599996566772</v>
      </c>
      <c r="AO200" s="122">
        <v>10.710000038146999</v>
      </c>
      <c r="AP200" s="122">
        <v>0.28000000119209301</v>
      </c>
      <c r="AQ200" s="122">
        <v>2.2799999713897701</v>
      </c>
      <c r="AR200" s="122">
        <v>0.37999999523162797</v>
      </c>
      <c r="AS200" s="122">
        <v>0</v>
      </c>
      <c r="AT200" s="122">
        <v>0</v>
      </c>
      <c r="AU200" s="122">
        <v>0</v>
      </c>
      <c r="AV200" s="122">
        <f t="shared" si="31"/>
        <v>97.88000163435926</v>
      </c>
      <c r="AW200" s="26"/>
      <c r="AX200" s="42">
        <v>6.4751339499878844</v>
      </c>
      <c r="AY200" s="42">
        <v>1.5248660500121156</v>
      </c>
      <c r="AZ200" s="42">
        <v>0</v>
      </c>
      <c r="BA200" s="42">
        <v>8</v>
      </c>
      <c r="BB200" s="42">
        <v>0.58551349274471187</v>
      </c>
      <c r="BC200" s="42">
        <v>0.10156284733985001</v>
      </c>
      <c r="BD200" s="42">
        <v>0</v>
      </c>
      <c r="BE200" s="42">
        <v>0.60166098366509857</v>
      </c>
      <c r="BF200" s="42">
        <v>3.1477552269058835</v>
      </c>
      <c r="BG200" s="42">
        <v>0.56350744934445629</v>
      </c>
      <c r="BH200" s="42">
        <v>0</v>
      </c>
      <c r="BI200" s="42">
        <v>5</v>
      </c>
      <c r="BJ200" s="42">
        <v>0</v>
      </c>
      <c r="BK200" s="42">
        <v>5.431526573299128E-2</v>
      </c>
      <c r="BL200" s="42">
        <v>3.3702475493607865E-2</v>
      </c>
      <c r="BM200" s="42">
        <v>1.6307088191314052</v>
      </c>
      <c r="BN200" s="42">
        <v>0.28127343964199558</v>
      </c>
      <c r="BO200" s="42">
        <v>2</v>
      </c>
      <c r="BP200" s="42">
        <v>0.34695157466546878</v>
      </c>
      <c r="BQ200" s="42">
        <v>6.8887743899127302E-2</v>
      </c>
      <c r="BR200" s="42">
        <v>0.41583931856459611</v>
      </c>
      <c r="BS200" s="24" t="s">
        <v>622</v>
      </c>
      <c r="BT200" s="24" t="s">
        <v>332</v>
      </c>
      <c r="BU200" s="40">
        <v>0.83592884688716862</v>
      </c>
      <c r="BV200" s="42">
        <v>0.38733621932725565</v>
      </c>
      <c r="BW200" s="40">
        <v>0.35755143684328006</v>
      </c>
      <c r="BX200" s="40" t="str">
        <f t="shared" si="32"/>
        <v>Equilibrium</v>
      </c>
      <c r="BY200" s="40"/>
      <c r="BZ200" s="44">
        <v>915.70667980096596</v>
      </c>
      <c r="CA200" s="44">
        <v>391.39441494750173</v>
      </c>
      <c r="CB200" s="5">
        <v>644.24750924267073</v>
      </c>
      <c r="CC200" s="44">
        <v>427.60831390270738</v>
      </c>
      <c r="CD200" s="44">
        <v>408.81784585262596</v>
      </c>
      <c r="CE200" s="44">
        <v>778.3993806022288</v>
      </c>
      <c r="CF200" s="44">
        <v>1181.642911544461</v>
      </c>
      <c r="CG200" s="44">
        <v>350.79106669952142</v>
      </c>
      <c r="CH200" s="40">
        <v>-0.83414432278288841</v>
      </c>
      <c r="CI200" s="44">
        <v>408.81784585262596</v>
      </c>
      <c r="CJ200" s="24">
        <v>566.6041143907662</v>
      </c>
      <c r="CK200" s="44">
        <v>526.53267754764829</v>
      </c>
      <c r="CL200" s="44">
        <v>930.43542382222313</v>
      </c>
      <c r="CM200" s="45">
        <v>3.3433186084398119</v>
      </c>
      <c r="CN200" s="45">
        <v>68.710905960544977</v>
      </c>
      <c r="CO200" s="45">
        <v>0.2743243094430225</v>
      </c>
      <c r="CP200" s="45">
        <v>16.853533373551304</v>
      </c>
      <c r="CQ200" s="45">
        <v>2.086483859658669</v>
      </c>
      <c r="CR200" s="45">
        <v>0.84933179192941566</v>
      </c>
      <c r="CS200" s="45">
        <v>3.3363735221176016</v>
      </c>
      <c r="CT200" s="45">
        <v>2.3318550627159311</v>
      </c>
      <c r="CU200" s="45">
        <v>8.0903666299697932</v>
      </c>
      <c r="CV200" s="45">
        <v>102.5331745099307</v>
      </c>
      <c r="CW200" s="24"/>
      <c r="CX200" s="40">
        <v>65.985878659442037</v>
      </c>
      <c r="CY200" s="40">
        <v>65.444602775137696</v>
      </c>
      <c r="CZ200" s="40">
        <v>66.991088630658908</v>
      </c>
      <c r="DA200" s="40">
        <v>67.777275924533768</v>
      </c>
      <c r="DB200" s="40"/>
      <c r="DC200" s="40">
        <v>0.45811801737962199</v>
      </c>
      <c r="DD200" s="40">
        <v>0.45588106185581012</v>
      </c>
      <c r="DE200" s="40"/>
      <c r="DF200" s="40">
        <v>3.0065545531077529</v>
      </c>
      <c r="DG200" s="40">
        <v>2.966689188140343</v>
      </c>
      <c r="DH200" s="40"/>
      <c r="DI200" s="40">
        <v>1.2237781287578549</v>
      </c>
      <c r="DJ200" s="40"/>
      <c r="DK200" s="40">
        <v>4.3982603379316512</v>
      </c>
      <c r="DL200" s="40">
        <v>5.6069792435053483</v>
      </c>
      <c r="DM200" s="40"/>
      <c r="DN200" s="40">
        <v>1.1052358612624102</v>
      </c>
      <c r="DO200" s="40">
        <v>1.2608930234138849</v>
      </c>
      <c r="DP200" s="40"/>
      <c r="DQ200" s="40">
        <v>17.624543242403323</v>
      </c>
      <c r="DR200" s="40"/>
    </row>
    <row r="201" spans="1:122" s="43" customFormat="1" ht="10.5" customHeight="1">
      <c r="A201" s="17" t="s">
        <v>177</v>
      </c>
      <c r="B201" s="16">
        <v>42</v>
      </c>
      <c r="C201" s="17" t="s">
        <v>163</v>
      </c>
      <c r="D201" s="123">
        <v>0.21999999880790699</v>
      </c>
      <c r="E201" s="139">
        <f t="shared" si="26"/>
        <v>219.99999880790699</v>
      </c>
      <c r="F201" s="141">
        <v>899</v>
      </c>
      <c r="G201" s="123">
        <v>68.050003051757798</v>
      </c>
      <c r="H201" s="123">
        <v>0.37000000476837203</v>
      </c>
      <c r="I201" s="123">
        <v>16.690000534057599</v>
      </c>
      <c r="J201" s="123">
        <v>3.3399999141693102</v>
      </c>
      <c r="K201" s="123"/>
      <c r="L201" s="123">
        <v>1.08000004291534</v>
      </c>
      <c r="M201" s="123">
        <v>3.96000003814697</v>
      </c>
      <c r="N201" s="123">
        <v>4.6100001335143999</v>
      </c>
      <c r="O201" s="123">
        <v>1.8200000524520901</v>
      </c>
      <c r="P201" s="123"/>
      <c r="Q201" s="122">
        <f t="shared" si="29"/>
        <v>99.920003771781893</v>
      </c>
      <c r="R201" s="26"/>
      <c r="S201" s="26">
        <f t="shared" si="28"/>
        <v>68.104484070261407</v>
      </c>
      <c r="T201" s="26">
        <f t="shared" si="28"/>
        <v>0.37029622778383303</v>
      </c>
      <c r="U201" s="26">
        <f t="shared" si="28"/>
        <v>16.703362594118488</v>
      </c>
      <c r="V201" s="26">
        <f t="shared" si="28"/>
        <v>3.3426739272327262</v>
      </c>
      <c r="W201" s="26">
        <f t="shared" si="28"/>
        <v>0</v>
      </c>
      <c r="X201" s="26">
        <f t="shared" si="28"/>
        <v>1.0808646939026032</v>
      </c>
      <c r="Y201" s="26">
        <f t="shared" si="28"/>
        <v>3.963170425004829</v>
      </c>
      <c r="Z201" s="26">
        <f t="shared" si="27"/>
        <v>4.6136909122258221</v>
      </c>
      <c r="AA201" s="26">
        <f t="shared" si="27"/>
        <v>1.8214571494702754</v>
      </c>
      <c r="AB201" s="26">
        <f t="shared" si="27"/>
        <v>0</v>
      </c>
      <c r="AC201" s="26">
        <f t="shared" si="30"/>
        <v>99.999999999999986</v>
      </c>
      <c r="AD201" s="42">
        <v>0.73499857453065232</v>
      </c>
      <c r="AE201" s="42">
        <v>1.734931055626227</v>
      </c>
      <c r="AF201" s="42">
        <v>0.36563993009726031</v>
      </c>
      <c r="AH201" s="16">
        <v>42</v>
      </c>
      <c r="AI201" s="122">
        <v>45.599998474121101</v>
      </c>
      <c r="AJ201" s="122">
        <v>1.8999999761581401</v>
      </c>
      <c r="AK201" s="122">
        <v>10.6000003814697</v>
      </c>
      <c r="AL201" s="122"/>
      <c r="AM201" s="122">
        <v>12.3999996185303</v>
      </c>
      <c r="AN201" s="122">
        <v>13.8999996185303</v>
      </c>
      <c r="AO201" s="122">
        <v>10.800000190734901</v>
      </c>
      <c r="AP201" s="122"/>
      <c r="AQ201" s="122">
        <v>2.2000000476837198</v>
      </c>
      <c r="AR201" s="122">
        <v>0.40000000596046498</v>
      </c>
      <c r="AS201" s="122">
        <v>0</v>
      </c>
      <c r="AT201" s="122">
        <v>0</v>
      </c>
      <c r="AU201" s="122">
        <v>0</v>
      </c>
      <c r="AV201" s="122">
        <f t="shared" si="31"/>
        <v>97.799998313188624</v>
      </c>
      <c r="AW201" s="26"/>
      <c r="AX201" s="42">
        <v>6.5389603550758419</v>
      </c>
      <c r="AY201" s="42">
        <v>1.4610396449241581</v>
      </c>
      <c r="AZ201" s="42">
        <v>0</v>
      </c>
      <c r="BA201" s="42">
        <v>8</v>
      </c>
      <c r="BB201" s="42">
        <v>0.33028680521874931</v>
      </c>
      <c r="BC201" s="42">
        <v>0.20494801257731876</v>
      </c>
      <c r="BD201" s="42">
        <v>0</v>
      </c>
      <c r="BE201" s="42">
        <v>0.73151603327832504</v>
      </c>
      <c r="BF201" s="42">
        <v>2.970816246955136</v>
      </c>
      <c r="BG201" s="42">
        <v>0.75554621457590998</v>
      </c>
      <c r="BH201" s="42">
        <v>0</v>
      </c>
      <c r="BI201" s="42">
        <v>4.9931133126054394</v>
      </c>
      <c r="BJ201" s="42">
        <v>0</v>
      </c>
      <c r="BK201" s="42">
        <v>0</v>
      </c>
      <c r="BL201" s="42">
        <v>0</v>
      </c>
      <c r="BM201" s="42">
        <v>1.6591649260240176</v>
      </c>
      <c r="BN201" s="42">
        <v>0.34083507397598245</v>
      </c>
      <c r="BO201" s="42">
        <v>2</v>
      </c>
      <c r="BP201" s="42">
        <v>0.27078526796410207</v>
      </c>
      <c r="BQ201" s="42">
        <v>7.3163962073452521E-2</v>
      </c>
      <c r="BR201" s="42">
        <v>0.34394923003755462</v>
      </c>
      <c r="BS201" s="24" t="s">
        <v>622</v>
      </c>
      <c r="BT201" s="24" t="s">
        <v>623</v>
      </c>
      <c r="BU201" s="40">
        <v>0.79724296217135038</v>
      </c>
      <c r="BV201" s="42">
        <v>0.50045660061441866</v>
      </c>
      <c r="BW201" s="40">
        <v>0.28845907103425378</v>
      </c>
      <c r="BX201" s="40" t="str">
        <f t="shared" si="32"/>
        <v>Equilibrium</v>
      </c>
      <c r="BY201" s="40"/>
      <c r="BZ201" s="44">
        <v>882.51872492244775</v>
      </c>
      <c r="CA201" s="44">
        <v>252.82483130340469</v>
      </c>
      <c r="CB201" s="5">
        <v>258.46621406694646</v>
      </c>
      <c r="CC201" s="44">
        <v>244.94087610275457</v>
      </c>
      <c r="CD201" s="44">
        <v>220.41804686168567</v>
      </c>
      <c r="CE201" s="44">
        <v>282.13038402566326</v>
      </c>
      <c r="CF201" s="44">
        <v>647.13638173595325</v>
      </c>
      <c r="CG201" s="44">
        <v>37.189507922908689</v>
      </c>
      <c r="CH201" s="40">
        <v>-1.5037561836547644</v>
      </c>
      <c r="CI201" s="44">
        <v>244.94087610275457</v>
      </c>
      <c r="CJ201" s="24">
        <v>161.15297359582644</v>
      </c>
      <c r="CK201" s="44">
        <v>251.70354508485053</v>
      </c>
      <c r="CL201" s="44">
        <v>855.1576980667503</v>
      </c>
      <c r="CM201" s="45">
        <v>0.96930624530677334</v>
      </c>
      <c r="CN201" s="45">
        <v>71.265513997279783</v>
      </c>
      <c r="CO201" s="45">
        <v>0.302361338339663</v>
      </c>
      <c r="CP201" s="45">
        <v>15.884193679853398</v>
      </c>
      <c r="CQ201" s="45">
        <v>2.2070843429928364</v>
      </c>
      <c r="CR201" s="45">
        <v>0.48423933173181788</v>
      </c>
      <c r="CS201" s="45">
        <v>3.0150319688667935</v>
      </c>
      <c r="CT201" s="45">
        <v>2.6751422325363809</v>
      </c>
      <c r="CU201" s="45">
        <v>6.3548589506248732</v>
      </c>
      <c r="CV201" s="45">
        <v>102.18842584222556</v>
      </c>
      <c r="CW201" s="24"/>
      <c r="CX201" s="40">
        <v>71.384978181520111</v>
      </c>
      <c r="CY201" s="40">
        <v>71.795159268213084</v>
      </c>
      <c r="CZ201" s="40">
        <v>69.961428156818187</v>
      </c>
      <c r="DA201" s="40">
        <v>70.68660727383029</v>
      </c>
      <c r="DB201" s="40"/>
      <c r="DC201" s="40">
        <v>0.3851416140497772</v>
      </c>
      <c r="DD201" s="40">
        <v>0.35834626653070117</v>
      </c>
      <c r="DE201" s="40"/>
      <c r="DF201" s="40">
        <v>2.1331057943992868</v>
      </c>
      <c r="DG201" s="40">
        <v>2.3425486652768011</v>
      </c>
      <c r="DH201" s="40"/>
      <c r="DI201" s="40">
        <v>0.63316673890550423</v>
      </c>
      <c r="DJ201" s="40"/>
      <c r="DK201" s="40">
        <v>3.6788872274342763</v>
      </c>
      <c r="DL201" s="40">
        <v>3.2950249323429213</v>
      </c>
      <c r="DM201" s="40"/>
      <c r="DN201" s="40">
        <v>2.1352028879212082</v>
      </c>
      <c r="DO201" s="40">
        <v>2.3048115306599835</v>
      </c>
      <c r="DP201" s="40"/>
      <c r="DQ201" s="40">
        <v>16.337643777248108</v>
      </c>
      <c r="DR201" s="40"/>
    </row>
    <row r="202" spans="1:122" s="43" customFormat="1" ht="10.5" customHeight="1">
      <c r="A202" s="17" t="s">
        <v>177</v>
      </c>
      <c r="B202" s="16">
        <v>100</v>
      </c>
      <c r="C202" s="17" t="s">
        <v>163</v>
      </c>
      <c r="D202" s="123">
        <v>1</v>
      </c>
      <c r="E202" s="139">
        <f t="shared" si="26"/>
        <v>1000</v>
      </c>
      <c r="F202" s="141">
        <v>750</v>
      </c>
      <c r="G202" s="123">
        <v>73.540000915527301</v>
      </c>
      <c r="H202" s="123">
        <v>0.15999999642372101</v>
      </c>
      <c r="I202" s="123">
        <v>15.7600002288818</v>
      </c>
      <c r="J202" s="123">
        <v>0.64999997615814198</v>
      </c>
      <c r="K202" s="123"/>
      <c r="L202" s="123">
        <v>0.56999999284744296</v>
      </c>
      <c r="M202" s="123">
        <v>3.4200000762939502</v>
      </c>
      <c r="N202" s="123">
        <v>3.96000003814697</v>
      </c>
      <c r="O202" s="123">
        <v>2.1800000667571999</v>
      </c>
      <c r="P202" s="123"/>
      <c r="Q202" s="122">
        <f t="shared" si="29"/>
        <v>100.24000129103652</v>
      </c>
      <c r="R202" s="26"/>
      <c r="S202" s="26">
        <f t="shared" si="28"/>
        <v>73.36392654466502</v>
      </c>
      <c r="T202" s="26">
        <f t="shared" si="28"/>
        <v>0.15961691376996046</v>
      </c>
      <c r="U202" s="26">
        <f t="shared" si="28"/>
        <v>15.722266586094968</v>
      </c>
      <c r="V202" s="26">
        <f t="shared" si="28"/>
        <v>0.64844370289953812</v>
      </c>
      <c r="W202" s="26">
        <f t="shared" si="28"/>
        <v>0</v>
      </c>
      <c r="X202" s="26">
        <f t="shared" si="28"/>
        <v>0.5686352608800419</v>
      </c>
      <c r="Y202" s="26">
        <f t="shared" si="28"/>
        <v>3.4118116842041255</v>
      </c>
      <c r="Z202" s="26">
        <f t="shared" si="27"/>
        <v>3.9505187421631387</v>
      </c>
      <c r="AA202" s="26">
        <f t="shared" si="27"/>
        <v>2.1747805653232128</v>
      </c>
      <c r="AB202" s="26">
        <f t="shared" si="27"/>
        <v>0</v>
      </c>
      <c r="AC202" s="26">
        <f t="shared" si="30"/>
        <v>100.00000000000001</v>
      </c>
      <c r="AD202" s="42">
        <v>0.77956324232330454</v>
      </c>
      <c r="AE202" s="42">
        <v>0.63973193158587316</v>
      </c>
      <c r="AF202" s="42">
        <v>0.60985578236123394</v>
      </c>
      <c r="AH202" s="16">
        <v>100</v>
      </c>
      <c r="AI202" s="122">
        <v>46.200000762939403</v>
      </c>
      <c r="AJ202" s="122">
        <v>0.80000001192092896</v>
      </c>
      <c r="AK202" s="122">
        <v>11.8999996185303</v>
      </c>
      <c r="AL202" s="122"/>
      <c r="AM202" s="122">
        <v>6.0999999046325701</v>
      </c>
      <c r="AN202" s="122">
        <v>17.200000762939499</v>
      </c>
      <c r="AO202" s="122">
        <v>11.8999996185303</v>
      </c>
      <c r="AP202" s="122"/>
      <c r="AQ202" s="122">
        <v>1.79999995231628</v>
      </c>
      <c r="AR202" s="122">
        <v>0.40000000596046498</v>
      </c>
      <c r="AS202" s="122">
        <v>0</v>
      </c>
      <c r="AT202" s="122">
        <v>0</v>
      </c>
      <c r="AU202" s="122">
        <v>0</v>
      </c>
      <c r="AV202" s="122">
        <f t="shared" si="31"/>
        <v>96.300000637769756</v>
      </c>
      <c r="AW202" s="26"/>
      <c r="AX202" s="42">
        <v>6.584020231105673</v>
      </c>
      <c r="AY202" s="42">
        <v>1.415979768894327</v>
      </c>
      <c r="AZ202" s="42">
        <v>0</v>
      </c>
      <c r="BA202" s="42">
        <v>8</v>
      </c>
      <c r="BB202" s="42">
        <v>0.58259823345238204</v>
      </c>
      <c r="BC202" s="42">
        <v>8.5760125322025954E-2</v>
      </c>
      <c r="BD202" s="42">
        <v>0</v>
      </c>
      <c r="BE202" s="42">
        <v>0.36063448717840174</v>
      </c>
      <c r="BF202" s="42">
        <v>3.6533793188165689</v>
      </c>
      <c r="BG202" s="42">
        <v>0.31762783523062144</v>
      </c>
      <c r="BH202" s="42">
        <v>0</v>
      </c>
      <c r="BI202" s="42">
        <v>5</v>
      </c>
      <c r="BJ202" s="42">
        <v>0</v>
      </c>
      <c r="BK202" s="42">
        <v>4.8751390388852456E-2</v>
      </c>
      <c r="BL202" s="42">
        <v>0</v>
      </c>
      <c r="BM202" s="42">
        <v>1.8168456795013666</v>
      </c>
      <c r="BN202" s="42">
        <v>0.13440293010978088</v>
      </c>
      <c r="BO202" s="42">
        <v>2</v>
      </c>
      <c r="BP202" s="42">
        <v>0.36291832655404199</v>
      </c>
      <c r="BQ202" s="42">
        <v>7.2711401175225315E-2</v>
      </c>
      <c r="BR202" s="42">
        <v>0.43562972772926734</v>
      </c>
      <c r="BS202" s="24" t="s">
        <v>622</v>
      </c>
      <c r="BT202" s="24" t="s">
        <v>623</v>
      </c>
      <c r="BU202" s="40">
        <v>0.90885541467991948</v>
      </c>
      <c r="BV202" s="42">
        <v>0.19895776801073736</v>
      </c>
      <c r="BW202" s="40">
        <v>0.31100177775639243</v>
      </c>
      <c r="BX202" s="40" t="str">
        <f t="shared" si="32"/>
        <v>Equilibrium</v>
      </c>
      <c r="BY202" s="40"/>
      <c r="BZ202" s="44">
        <v>927.86856501636134</v>
      </c>
      <c r="CA202" s="44">
        <v>336.49917442858589</v>
      </c>
      <c r="CB202" s="5">
        <v>273.70403688117761</v>
      </c>
      <c r="CC202" s="44">
        <v>355.76912653821307</v>
      </c>
      <c r="CD202" s="44">
        <v>321.91656562271197</v>
      </c>
      <c r="CE202" s="44">
        <v>332.48147734630834</v>
      </c>
      <c r="CF202" s="44">
        <v>967.74920881189973</v>
      </c>
      <c r="CG202" s="44">
        <v>-23.287649191904734</v>
      </c>
      <c r="CH202" s="40">
        <v>-2.5357505860683598</v>
      </c>
      <c r="CI202" s="44">
        <v>321.91656562271197</v>
      </c>
      <c r="CJ202" s="24">
        <v>165.60953367916329</v>
      </c>
      <c r="CK202" s="44">
        <v>297.81030125194479</v>
      </c>
      <c r="CL202" s="44">
        <v>847.53908136309531</v>
      </c>
      <c r="CM202" s="45">
        <v>3.7756372540014653</v>
      </c>
      <c r="CN202" s="45">
        <v>69.309709913272457</v>
      </c>
      <c r="CO202" s="45">
        <v>0.47652675123621291</v>
      </c>
      <c r="CP202" s="45">
        <v>16.528105171301451</v>
      </c>
      <c r="CQ202" s="45">
        <v>1.9890345531504499</v>
      </c>
      <c r="CR202" s="45">
        <v>1.3638105162162519</v>
      </c>
      <c r="CS202" s="45">
        <v>5.6788469669447306</v>
      </c>
      <c r="CT202" s="45">
        <v>2.2477204101707975</v>
      </c>
      <c r="CU202" s="45">
        <v>8.7393010094821246</v>
      </c>
      <c r="CV202" s="45">
        <v>106.33305529177446</v>
      </c>
      <c r="CW202" s="24"/>
      <c r="CX202" s="40">
        <v>67.644629436317402</v>
      </c>
      <c r="CY202" s="40">
        <v>65.717747941541177</v>
      </c>
      <c r="CZ202" s="40">
        <v>64.58026816027018</v>
      </c>
      <c r="DA202" s="40">
        <v>66.952583871815492</v>
      </c>
      <c r="DB202" s="40"/>
      <c r="DC202" s="40">
        <v>0.58522900107696973</v>
      </c>
      <c r="DD202" s="40">
        <v>0.51620329400309384</v>
      </c>
      <c r="DE202" s="40"/>
      <c r="DF202" s="40">
        <v>1.9848783907780509</v>
      </c>
      <c r="DG202" s="40">
        <v>2.2159659001656995</v>
      </c>
      <c r="DH202" s="40"/>
      <c r="DI202" s="40">
        <v>1.7325055120565471</v>
      </c>
      <c r="DJ202" s="40"/>
      <c r="DK202" s="40">
        <v>5.3753160391133958</v>
      </c>
      <c r="DL202" s="40">
        <v>6.9229157562279591</v>
      </c>
      <c r="DM202" s="40"/>
      <c r="DN202" s="40">
        <v>0.61044655929670233</v>
      </c>
      <c r="DO202" s="40">
        <v>1.3095041443466968</v>
      </c>
      <c r="DP202" s="40"/>
      <c r="DQ202" s="40">
        <v>17.037353871475656</v>
      </c>
      <c r="DR202" s="40"/>
    </row>
    <row r="203" spans="1:122" s="43" customFormat="1" ht="10.5" customHeight="1">
      <c r="A203" s="14" t="s">
        <v>27</v>
      </c>
      <c r="B203" s="12" t="s">
        <v>26</v>
      </c>
      <c r="C203" s="13" t="s">
        <v>28</v>
      </c>
      <c r="D203" s="121">
        <v>1</v>
      </c>
      <c r="E203" s="139">
        <f t="shared" si="26"/>
        <v>1000</v>
      </c>
      <c r="F203" s="140">
        <v>850</v>
      </c>
      <c r="G203" s="121">
        <v>70.489997863769503</v>
      </c>
      <c r="H203" s="121">
        <v>0.10000000149011599</v>
      </c>
      <c r="I203" s="121">
        <v>13.5100002288818</v>
      </c>
      <c r="J203" s="121">
        <v>1.5</v>
      </c>
      <c r="K203" s="121">
        <v>0</v>
      </c>
      <c r="L203" s="121">
        <v>0.18999999761581399</v>
      </c>
      <c r="M203" s="121">
        <v>1.45000004768372</v>
      </c>
      <c r="N203" s="121">
        <v>1.33000004291534</v>
      </c>
      <c r="O203" s="121">
        <v>2.8699998855590798</v>
      </c>
      <c r="P203" s="121">
        <v>2.9999999329447701E-2</v>
      </c>
      <c r="Q203" s="122">
        <f t="shared" si="29"/>
        <v>91.469998067244831</v>
      </c>
      <c r="R203" s="26"/>
      <c r="S203" s="26">
        <f t="shared" si="28"/>
        <v>77.063517386267208</v>
      </c>
      <c r="T203" s="26">
        <f t="shared" si="28"/>
        <v>0.10932546583919273</v>
      </c>
      <c r="U203" s="26">
        <f t="shared" si="28"/>
        <v>14.769870465012829</v>
      </c>
      <c r="V203" s="26">
        <f t="shared" si="28"/>
        <v>1.6398819631517476</v>
      </c>
      <c r="W203" s="26">
        <f t="shared" si="28"/>
        <v>0</v>
      </c>
      <c r="X203" s="26">
        <f t="shared" si="28"/>
        <v>0.20771837939269891</v>
      </c>
      <c r="Y203" s="26">
        <f t="shared" si="28"/>
        <v>1.5852192831771375</v>
      </c>
      <c r="Z203" s="26">
        <f t="shared" si="27"/>
        <v>1.454028720911944</v>
      </c>
      <c r="AA203" s="26">
        <f t="shared" si="27"/>
        <v>3.1376406977172762</v>
      </c>
      <c r="AB203" s="26">
        <f t="shared" si="27"/>
        <v>3.2797638529950539E-2</v>
      </c>
      <c r="AC203" s="26">
        <f t="shared" si="30"/>
        <v>100</v>
      </c>
      <c r="AD203" s="42">
        <v>0.80056812312221104</v>
      </c>
      <c r="AE203" s="42">
        <v>4.4289135349691717</v>
      </c>
      <c r="AF203" s="42">
        <v>0.18419891817372233</v>
      </c>
      <c r="AH203" s="12" t="s">
        <v>26</v>
      </c>
      <c r="AI203" s="122">
        <v>40.25</v>
      </c>
      <c r="AJ203" s="122">
        <v>0.91000002622604403</v>
      </c>
      <c r="AK203" s="122">
        <v>13.6199998855591</v>
      </c>
      <c r="AL203" s="122"/>
      <c r="AM203" s="122">
        <v>20</v>
      </c>
      <c r="AN203" s="122">
        <v>7.5300002098083496</v>
      </c>
      <c r="AO203" s="122">
        <v>10.060000419616699</v>
      </c>
      <c r="AP203" s="122">
        <v>0.18000000715255701</v>
      </c>
      <c r="AQ203" s="122">
        <v>2.03999996185303</v>
      </c>
      <c r="AR203" s="122">
        <v>0.93000000715255704</v>
      </c>
      <c r="AS203" s="122">
        <v>0</v>
      </c>
      <c r="AT203" s="122">
        <v>0</v>
      </c>
      <c r="AU203" s="122">
        <v>0</v>
      </c>
      <c r="AV203" s="122">
        <f t="shared" si="31"/>
        <v>95.520000517368331</v>
      </c>
      <c r="AW203" s="26"/>
      <c r="AX203" s="42">
        <v>6.1645691637530469</v>
      </c>
      <c r="AY203" s="42">
        <v>1.8354308362469531</v>
      </c>
      <c r="AZ203" s="42">
        <v>0</v>
      </c>
      <c r="BA203" s="42">
        <v>8</v>
      </c>
      <c r="BB203" s="42">
        <v>0.6228920838586669</v>
      </c>
      <c r="BC203" s="42">
        <v>0.10483939093241021</v>
      </c>
      <c r="BD203" s="42">
        <v>0</v>
      </c>
      <c r="BE203" s="42">
        <v>0.85075812867519574</v>
      </c>
      <c r="BF203" s="42">
        <v>1.7188934591413605</v>
      </c>
      <c r="BG203" s="42">
        <v>1.7026169373923667</v>
      </c>
      <c r="BH203" s="42">
        <v>0</v>
      </c>
      <c r="BI203" s="42">
        <v>5</v>
      </c>
      <c r="BJ203" s="42">
        <v>0</v>
      </c>
      <c r="BK203" s="42">
        <v>8.3377488716607218E-3</v>
      </c>
      <c r="BL203" s="42">
        <v>2.3347915188082765E-2</v>
      </c>
      <c r="BM203" s="42">
        <v>1.6506567139741091</v>
      </c>
      <c r="BN203" s="42">
        <v>0.31765762196614755</v>
      </c>
      <c r="BO203" s="42">
        <v>2</v>
      </c>
      <c r="BP203" s="42">
        <v>0.28807694647664528</v>
      </c>
      <c r="BQ203" s="42">
        <v>0.18168251733777888</v>
      </c>
      <c r="BR203" s="42">
        <v>0.46975946381442413</v>
      </c>
      <c r="BS203" s="24" t="s">
        <v>622</v>
      </c>
      <c r="BT203" s="24" t="s">
        <v>332</v>
      </c>
      <c r="BU203" s="40">
        <v>0.50115730675831349</v>
      </c>
      <c r="BV203" s="42">
        <v>1.4900283977658415</v>
      </c>
      <c r="BW203" s="40">
        <v>0.33643203598378968</v>
      </c>
      <c r="BX203" s="40" t="str">
        <f t="shared" si="32"/>
        <v>Equilibrium</v>
      </c>
      <c r="BY203" s="40"/>
      <c r="BZ203" s="44">
        <v>919.87114440084997</v>
      </c>
      <c r="CA203" s="44">
        <v>653.24049931236607</v>
      </c>
      <c r="CB203" s="5">
        <v>618.34538939542676</v>
      </c>
      <c r="CC203" s="44">
        <v>454.5210619543015</v>
      </c>
      <c r="CD203" s="44">
        <v>432.71011709295078</v>
      </c>
      <c r="CE203" s="44">
        <v>679.09887269230126</v>
      </c>
      <c r="CF203" s="44">
        <v>1095.9565734729383</v>
      </c>
      <c r="CG203" s="44">
        <v>224.57781073799976</v>
      </c>
      <c r="CH203" s="40">
        <v>-0.77240194924795202</v>
      </c>
      <c r="CI203" s="44">
        <v>432.71011709295078</v>
      </c>
      <c r="CJ203" s="24">
        <v>536.00718471988989</v>
      </c>
      <c r="CK203" s="44">
        <v>525.52775324418872</v>
      </c>
      <c r="CL203" s="44">
        <v>838.80933591867336</v>
      </c>
      <c r="CM203" s="45">
        <v>0.38577456545156563</v>
      </c>
      <c r="CN203" s="45">
        <v>69.424215469936854</v>
      </c>
      <c r="CO203" s="45">
        <v>0.23814946879504376</v>
      </c>
      <c r="CP203" s="45">
        <v>17.307155442974967</v>
      </c>
      <c r="CQ203" s="45">
        <v>1.8881916888843793</v>
      </c>
      <c r="CR203" s="45">
        <v>-0.26342675312499064</v>
      </c>
      <c r="CS203" s="45">
        <v>4.0018228312819257</v>
      </c>
      <c r="CT203" s="45">
        <v>4.4317127876429891</v>
      </c>
      <c r="CU203" s="45">
        <v>12.360173035322306</v>
      </c>
      <c r="CV203" s="45">
        <v>109.38799397171348</v>
      </c>
      <c r="CW203" s="24"/>
      <c r="CX203" s="40">
        <v>69.083069389666633</v>
      </c>
      <c r="CY203" s="40">
        <v>69.340227799766325</v>
      </c>
      <c r="CZ203" s="40">
        <v>68.748819360096192</v>
      </c>
      <c r="DA203" s="40">
        <v>69.768575183144506</v>
      </c>
      <c r="DB203" s="40"/>
      <c r="DC203" s="40">
        <v>0.19928082825891011</v>
      </c>
      <c r="DD203" s="40">
        <v>0.19128574711172544</v>
      </c>
      <c r="DE203" s="40"/>
      <c r="DF203" s="40">
        <v>3.6948917005998263</v>
      </c>
      <c r="DG203" s="40">
        <v>3.2906674839816539</v>
      </c>
      <c r="DH203" s="40"/>
      <c r="DI203" s="40">
        <v>0.47601542409547187</v>
      </c>
      <c r="DJ203" s="40"/>
      <c r="DK203" s="40">
        <v>1.7271037506962168</v>
      </c>
      <c r="DL203" s="40">
        <v>3.222147440928715</v>
      </c>
      <c r="DM203" s="40"/>
      <c r="DN203" s="40">
        <v>2.8228399515889526</v>
      </c>
      <c r="DO203" s="40">
        <v>2.4706779497313227</v>
      </c>
      <c r="DP203" s="40"/>
      <c r="DQ203" s="40">
        <v>17.177379825547753</v>
      </c>
      <c r="DR203" s="40"/>
    </row>
    <row r="204" spans="1:122" s="43" customFormat="1" ht="10.5" customHeight="1">
      <c r="A204" s="14" t="s">
        <v>27</v>
      </c>
      <c r="B204" s="12" t="s">
        <v>29</v>
      </c>
      <c r="C204" s="13" t="s">
        <v>30</v>
      </c>
      <c r="D204" s="121">
        <v>1</v>
      </c>
      <c r="E204" s="139">
        <f t="shared" si="26"/>
        <v>1000</v>
      </c>
      <c r="F204" s="140">
        <v>875</v>
      </c>
      <c r="G204" s="121">
        <v>69.599998474121094</v>
      </c>
      <c r="H204" s="121">
        <v>0.20000000298023199</v>
      </c>
      <c r="I204" s="121">
        <v>14.1499996185303</v>
      </c>
      <c r="J204" s="121">
        <v>1.58000004291534</v>
      </c>
      <c r="K204" s="121">
        <v>2.9999999329447701E-2</v>
      </c>
      <c r="L204" s="121">
        <v>0.15999999642372101</v>
      </c>
      <c r="M204" s="121">
        <v>1.3099999427795399</v>
      </c>
      <c r="N204" s="121">
        <v>1.66999995708466</v>
      </c>
      <c r="O204" s="121">
        <v>3.7300000190734899</v>
      </c>
      <c r="P204" s="121">
        <v>0.129999995231628</v>
      </c>
      <c r="Q204" s="122">
        <f t="shared" si="29"/>
        <v>92.559998048469453</v>
      </c>
      <c r="R204" s="26"/>
      <c r="S204" s="26">
        <f t="shared" si="28"/>
        <v>75.194468389762434</v>
      </c>
      <c r="T204" s="26">
        <f t="shared" si="28"/>
        <v>0.21607606654820921</v>
      </c>
      <c r="U204" s="26">
        <f t="shared" si="28"/>
        <v>15.287381068353728</v>
      </c>
      <c r="V204" s="26">
        <f t="shared" si="28"/>
        <v>1.7070009466594478</v>
      </c>
      <c r="W204" s="26">
        <f t="shared" si="28"/>
        <v>3.2411408774812273E-2</v>
      </c>
      <c r="X204" s="26">
        <f t="shared" si="28"/>
        <v>0.17286084679899874</v>
      </c>
      <c r="Y204" s="26">
        <f t="shared" si="28"/>
        <v>1.4152981529813262</v>
      </c>
      <c r="Z204" s="26">
        <f t="shared" si="27"/>
        <v>1.804235082427462</v>
      </c>
      <c r="AA204" s="26">
        <f t="shared" si="27"/>
        <v>4.029818601681753</v>
      </c>
      <c r="AB204" s="26">
        <f t="shared" si="27"/>
        <v>0.14044943601182114</v>
      </c>
      <c r="AC204" s="26">
        <f t="shared" si="30"/>
        <v>99.999999999999986</v>
      </c>
      <c r="AD204" s="42">
        <v>0.79567596120677786</v>
      </c>
      <c r="AE204" s="42">
        <v>5.5398328847705454</v>
      </c>
      <c r="AF204" s="42">
        <v>0.15290910603063304</v>
      </c>
      <c r="AH204" s="12" t="s">
        <v>29</v>
      </c>
      <c r="AI204" s="122">
        <v>41.689998626708999</v>
      </c>
      <c r="AJ204" s="122">
        <v>1.8600000143051101</v>
      </c>
      <c r="AK204" s="122">
        <v>12.289999961853001</v>
      </c>
      <c r="AL204" s="122"/>
      <c r="AM204" s="122">
        <v>20.409999847412099</v>
      </c>
      <c r="AN204" s="122">
        <v>7.9099998474121103</v>
      </c>
      <c r="AO204" s="122">
        <v>9.7100000381469709</v>
      </c>
      <c r="AP204" s="122">
        <v>0.129999995231628</v>
      </c>
      <c r="AQ204" s="122">
        <v>2.1500000953674299</v>
      </c>
      <c r="AR204" s="122">
        <v>1.1100000143051101</v>
      </c>
      <c r="AS204" s="122">
        <v>0</v>
      </c>
      <c r="AT204" s="122">
        <v>0</v>
      </c>
      <c r="AU204" s="122">
        <v>0</v>
      </c>
      <c r="AV204" s="122">
        <f t="shared" si="31"/>
        <v>97.259998440742464</v>
      </c>
      <c r="AW204" s="26"/>
      <c r="AX204" s="42">
        <v>6.2871711006468765</v>
      </c>
      <c r="AY204" s="42">
        <v>1.7128288993531235</v>
      </c>
      <c r="AZ204" s="42">
        <v>0</v>
      </c>
      <c r="BA204" s="42">
        <v>8</v>
      </c>
      <c r="BB204" s="42">
        <v>0.47141062632615149</v>
      </c>
      <c r="BC204" s="42">
        <v>0.21100006340928049</v>
      </c>
      <c r="BD204" s="42">
        <v>0</v>
      </c>
      <c r="BE204" s="42">
        <v>0.73755298053386298</v>
      </c>
      <c r="BF204" s="42">
        <v>1.7779395859969747</v>
      </c>
      <c r="BG204" s="42">
        <v>1.8020967437337303</v>
      </c>
      <c r="BH204" s="42">
        <v>0</v>
      </c>
      <c r="BI204" s="42">
        <v>5</v>
      </c>
      <c r="BJ204" s="42">
        <v>0</v>
      </c>
      <c r="BK204" s="42">
        <v>3.4477456875340096E-2</v>
      </c>
      <c r="BL204" s="42">
        <v>1.6603722827832856E-2</v>
      </c>
      <c r="BM204" s="42">
        <v>1.5687890500190944</v>
      </c>
      <c r="BN204" s="42">
        <v>0.38012977027773265</v>
      </c>
      <c r="BO204" s="42">
        <v>2</v>
      </c>
      <c r="BP204" s="42">
        <v>0.24847436353996089</v>
      </c>
      <c r="BQ204" s="42">
        <v>0.21352057241231226</v>
      </c>
      <c r="BR204" s="42">
        <v>0.46199493595227314</v>
      </c>
      <c r="BS204" s="24" t="s">
        <v>622</v>
      </c>
      <c r="BT204" s="24" t="s">
        <v>679</v>
      </c>
      <c r="BU204" s="40">
        <v>0.49188900387800816</v>
      </c>
      <c r="BV204" s="42">
        <v>1.4475249713148737</v>
      </c>
      <c r="BW204" s="40">
        <v>0.26129397789132564</v>
      </c>
      <c r="BX204" s="40" t="str">
        <f t="shared" si="32"/>
        <v>Equilibrium</v>
      </c>
      <c r="BY204" s="40"/>
      <c r="BZ204" s="44">
        <v>888.44252446898122</v>
      </c>
      <c r="CA204" s="44">
        <v>438.82627506521919</v>
      </c>
      <c r="CB204" s="5">
        <v>511.10322776337853</v>
      </c>
      <c r="CC204" s="44">
        <v>335.37795115659259</v>
      </c>
      <c r="CD204" s="44">
        <v>348.83774539000171</v>
      </c>
      <c r="CE204" s="44">
        <v>598.57869156630613</v>
      </c>
      <c r="CF204" s="44">
        <v>785.44482731413768</v>
      </c>
      <c r="CG204" s="44">
        <v>263.20074040971355</v>
      </c>
      <c r="CH204" s="40">
        <v>-0.53676358247881961</v>
      </c>
      <c r="CI204" s="44">
        <v>348.83774539000171</v>
      </c>
      <c r="CJ204" s="24">
        <v>429.97260222501785</v>
      </c>
      <c r="CK204" s="44">
        <v>429.97048657669012</v>
      </c>
      <c r="CL204" s="44">
        <v>850.32899269457948</v>
      </c>
      <c r="CM204" s="45">
        <v>-0.19963393312936129</v>
      </c>
      <c r="CN204" s="45">
        <v>71.310793460942506</v>
      </c>
      <c r="CO204" s="45">
        <v>0.19675373003571114</v>
      </c>
      <c r="CP204" s="45">
        <v>16.505785640499862</v>
      </c>
      <c r="CQ204" s="45">
        <v>1.6233694864020531</v>
      </c>
      <c r="CR204" s="45">
        <v>-0.57706598014386257</v>
      </c>
      <c r="CS204" s="45">
        <v>1.53853105054033</v>
      </c>
      <c r="CT204" s="45">
        <v>7.0111259476565611</v>
      </c>
      <c r="CU204" s="45">
        <v>8.606622185272963</v>
      </c>
      <c r="CV204" s="45">
        <v>106.21591552120614</v>
      </c>
      <c r="CW204" s="24"/>
      <c r="CX204" s="40">
        <v>69.827821168594042</v>
      </c>
      <c r="CY204" s="40">
        <v>70.5759966508638</v>
      </c>
      <c r="CZ204" s="40">
        <v>71.838156092211875</v>
      </c>
      <c r="DA204" s="40">
        <v>72.644949036991434</v>
      </c>
      <c r="DB204" s="40"/>
      <c r="DC204" s="40">
        <v>0.24550729971464547</v>
      </c>
      <c r="DD204" s="40">
        <v>0.234501593882535</v>
      </c>
      <c r="DE204" s="40"/>
      <c r="DF204" s="40">
        <v>3.3966239670600449</v>
      </c>
      <c r="DG204" s="40">
        <v>2.899576147287358</v>
      </c>
      <c r="DH204" s="40"/>
      <c r="DI204" s="40">
        <v>0.31676059737218126</v>
      </c>
      <c r="DJ204" s="40"/>
      <c r="DK204" s="40">
        <v>1.2596638184410798</v>
      </c>
      <c r="DL204" s="40">
        <v>2.3779106969895314</v>
      </c>
      <c r="DM204" s="40"/>
      <c r="DN204" s="40">
        <v>3.7225615793819209</v>
      </c>
      <c r="DO204" s="40">
        <v>2.9848629381356311</v>
      </c>
      <c r="DP204" s="40"/>
      <c r="DQ204" s="40">
        <v>16.02127091585653</v>
      </c>
      <c r="DR204" s="40"/>
    </row>
    <row r="205" spans="1:122" s="43" customFormat="1" ht="10.5" customHeight="1">
      <c r="A205" s="14" t="s">
        <v>27</v>
      </c>
      <c r="B205" s="12" t="s">
        <v>31</v>
      </c>
      <c r="C205" s="13" t="s">
        <v>32</v>
      </c>
      <c r="D205" s="121">
        <v>1</v>
      </c>
      <c r="E205" s="139">
        <f t="shared" si="26"/>
        <v>1000</v>
      </c>
      <c r="F205" s="140">
        <v>900</v>
      </c>
      <c r="G205" s="121">
        <v>70.220001220703097</v>
      </c>
      <c r="H205" s="121">
        <v>0.20999999344348899</v>
      </c>
      <c r="I205" s="121">
        <v>14.2700004577637</v>
      </c>
      <c r="J205" s="121">
        <v>1.9099999666214</v>
      </c>
      <c r="K205" s="121">
        <v>1.9999999552965199E-2</v>
      </c>
      <c r="L205" s="121">
        <v>0.18999999761581399</v>
      </c>
      <c r="M205" s="121">
        <v>1.5599999427795399</v>
      </c>
      <c r="N205" s="121">
        <v>1.8099999427795399</v>
      </c>
      <c r="O205" s="121">
        <v>3.8099999427795401</v>
      </c>
      <c r="P205" s="121">
        <v>7.0000000298023196E-2</v>
      </c>
      <c r="Q205" s="122">
        <f t="shared" si="29"/>
        <v>94.070001464337111</v>
      </c>
      <c r="R205" s="26"/>
      <c r="S205" s="26">
        <f t="shared" si="28"/>
        <v>74.646539946450631</v>
      </c>
      <c r="T205" s="26">
        <f t="shared" si="28"/>
        <v>0.22323800379986397</v>
      </c>
      <c r="U205" s="26">
        <f t="shared" si="28"/>
        <v>15.169554837493655</v>
      </c>
      <c r="V205" s="26">
        <f t="shared" si="28"/>
        <v>2.0304028243748888</v>
      </c>
      <c r="W205" s="26">
        <f t="shared" si="28"/>
        <v>2.1260762455231171E-2</v>
      </c>
      <c r="X205" s="26">
        <f t="shared" si="28"/>
        <v>0.20197724530475841</v>
      </c>
      <c r="Y205" s="26">
        <f t="shared" si="28"/>
        <v>1.6583394477472733</v>
      </c>
      <c r="Z205" s="26">
        <f t="shared" si="27"/>
        <v>1.9240989843778509</v>
      </c>
      <c r="AA205" s="26">
        <f t="shared" si="27"/>
        <v>4.0501752774224737</v>
      </c>
      <c r="AB205" s="26">
        <f t="shared" si="27"/>
        <v>7.4412670573371795E-2</v>
      </c>
      <c r="AC205" s="26">
        <f t="shared" si="30"/>
        <v>99.999999999999972</v>
      </c>
      <c r="AD205" s="42">
        <v>0.79228185715388622</v>
      </c>
      <c r="AE205" s="42">
        <v>5.6394831359734559</v>
      </c>
      <c r="AF205" s="42">
        <v>0.15061413358848511</v>
      </c>
      <c r="AH205" s="12" t="s">
        <v>31</v>
      </c>
      <c r="AI205" s="122">
        <v>41.169998168945298</v>
      </c>
      <c r="AJ205" s="122">
        <v>1.0900000333786</v>
      </c>
      <c r="AK205" s="122">
        <v>13.2700004577637</v>
      </c>
      <c r="AL205" s="122"/>
      <c r="AM205" s="122">
        <v>19.780000686645501</v>
      </c>
      <c r="AN205" s="122">
        <v>8.0200004577636701</v>
      </c>
      <c r="AO205" s="122">
        <v>9.7299995422363299</v>
      </c>
      <c r="AP205" s="122">
        <v>0.25</v>
      </c>
      <c r="AQ205" s="122">
        <v>2.03999996185303</v>
      </c>
      <c r="AR205" s="122">
        <v>0.97000002861022905</v>
      </c>
      <c r="AS205" s="122">
        <v>0</v>
      </c>
      <c r="AT205" s="122">
        <v>0</v>
      </c>
      <c r="AU205" s="122">
        <v>0</v>
      </c>
      <c r="AV205" s="122">
        <f t="shared" si="31"/>
        <v>96.31999933719635</v>
      </c>
      <c r="AW205" s="26"/>
      <c r="AX205" s="42">
        <v>6.2398756073751649</v>
      </c>
      <c r="AY205" s="42">
        <v>1.7601243926248351</v>
      </c>
      <c r="AZ205" s="42">
        <v>0</v>
      </c>
      <c r="BA205" s="42">
        <v>8</v>
      </c>
      <c r="BB205" s="42">
        <v>0.61010840757848284</v>
      </c>
      <c r="BC205" s="42">
        <v>0.12427043975691633</v>
      </c>
      <c r="BD205" s="42">
        <v>0</v>
      </c>
      <c r="BE205" s="42">
        <v>0.78402024002540571</v>
      </c>
      <c r="BF205" s="42">
        <v>1.8117013305925553</v>
      </c>
      <c r="BG205" s="42">
        <v>1.6698995820466398</v>
      </c>
      <c r="BH205" s="42">
        <v>0</v>
      </c>
      <c r="BI205" s="42">
        <v>5</v>
      </c>
      <c r="BJ205" s="42">
        <v>0</v>
      </c>
      <c r="BK205" s="42">
        <v>5.3257131630287002E-2</v>
      </c>
      <c r="BL205" s="42">
        <v>3.2090304118744951E-2</v>
      </c>
      <c r="BM205" s="42">
        <v>1.5799008154575882</v>
      </c>
      <c r="BN205" s="42">
        <v>0.33475174879337977</v>
      </c>
      <c r="BO205" s="42">
        <v>2</v>
      </c>
      <c r="BP205" s="42">
        <v>0.26468118281169095</v>
      </c>
      <c r="BQ205" s="42">
        <v>0.18752543148880357</v>
      </c>
      <c r="BR205" s="42">
        <v>0.45220661430049452</v>
      </c>
      <c r="BS205" s="24" t="s">
        <v>622</v>
      </c>
      <c r="BT205" s="24" t="s">
        <v>332</v>
      </c>
      <c r="BU205" s="40">
        <v>0.51252449402588773</v>
      </c>
      <c r="BV205" s="42">
        <v>1.383602848380733</v>
      </c>
      <c r="BW205" s="40">
        <v>0.24534213774927854</v>
      </c>
      <c r="BX205" s="40" t="str">
        <f t="shared" si="32"/>
        <v>Equilibrium</v>
      </c>
      <c r="BY205" s="40"/>
      <c r="BZ205" s="44">
        <v>903.9007573140309</v>
      </c>
      <c r="CA205" s="44">
        <v>567.72036663018184</v>
      </c>
      <c r="CB205" s="5">
        <v>682.07490749198325</v>
      </c>
      <c r="CC205" s="44">
        <v>441.39450730681307</v>
      </c>
      <c r="CD205" s="44">
        <v>433.23656198787739</v>
      </c>
      <c r="CE205" s="44">
        <v>695.82198164129909</v>
      </c>
      <c r="CF205" s="44">
        <v>973.07025827082396</v>
      </c>
      <c r="CG205" s="44">
        <v>254.42747433448602</v>
      </c>
      <c r="CH205" s="40">
        <v>-0.42663254077010726</v>
      </c>
      <c r="CI205" s="44">
        <v>695.82198164129909</v>
      </c>
      <c r="CJ205" s="24">
        <v>581.07722223282258</v>
      </c>
      <c r="CK205" s="44">
        <v>688.94844456664123</v>
      </c>
      <c r="CL205" s="44">
        <v>867.99739310169423</v>
      </c>
      <c r="CM205" s="45">
        <v>0.54845881330455137</v>
      </c>
      <c r="CN205" s="45">
        <v>70.069703853867651</v>
      </c>
      <c r="CO205" s="45">
        <v>0.15019687980314819</v>
      </c>
      <c r="CP205" s="45">
        <v>16.958815157770108</v>
      </c>
      <c r="CQ205" s="45">
        <v>1.7001941507357612</v>
      </c>
      <c r="CR205" s="45">
        <v>-0.32493844623971357</v>
      </c>
      <c r="CS205" s="45">
        <v>2.0286750242524816</v>
      </c>
      <c r="CT205" s="45">
        <v>4.789802558805385</v>
      </c>
      <c r="CU205" s="45">
        <v>11.865283403043314</v>
      </c>
      <c r="CV205" s="45">
        <v>107.23773258203812</v>
      </c>
      <c r="CW205" s="24"/>
      <c r="CX205" s="40">
        <v>68.804423150467329</v>
      </c>
      <c r="CY205" s="40">
        <v>69.038627873161374</v>
      </c>
      <c r="CZ205" s="40">
        <v>70.614768926526921</v>
      </c>
      <c r="DA205" s="40">
        <v>71.138433053228965</v>
      </c>
      <c r="DB205" s="40"/>
      <c r="DC205" s="40">
        <v>0.21624837775178282</v>
      </c>
      <c r="DD205" s="40">
        <v>0.21835035577965006</v>
      </c>
      <c r="DE205" s="40"/>
      <c r="DF205" s="40">
        <v>3.7553933137131104</v>
      </c>
      <c r="DG205" s="40">
        <v>3.1938854892313748</v>
      </c>
      <c r="DH205" s="40"/>
      <c r="DI205" s="40">
        <v>0.43302703443440127</v>
      </c>
      <c r="DJ205" s="40"/>
      <c r="DK205" s="40">
        <v>1.6411694703382822</v>
      </c>
      <c r="DL205" s="40">
        <v>3.0883888165999722</v>
      </c>
      <c r="DM205" s="40"/>
      <c r="DN205" s="40">
        <v>2.9309740889934162</v>
      </c>
      <c r="DO205" s="40">
        <v>2.4181805754360988</v>
      </c>
      <c r="DP205" s="40"/>
      <c r="DQ205" s="40">
        <v>16.827376473278424</v>
      </c>
      <c r="DR205" s="40"/>
    </row>
    <row r="206" spans="1:122" s="43" customFormat="1" ht="10.5" customHeight="1">
      <c r="A206" s="14" t="s">
        <v>27</v>
      </c>
      <c r="B206" s="12" t="s">
        <v>34</v>
      </c>
      <c r="C206" s="13" t="s">
        <v>33</v>
      </c>
      <c r="D206" s="121">
        <v>1.5</v>
      </c>
      <c r="E206" s="139">
        <f>D206*1000</f>
        <v>1500</v>
      </c>
      <c r="F206" s="140">
        <v>875</v>
      </c>
      <c r="G206" s="121">
        <v>70.319999694824205</v>
      </c>
      <c r="H206" s="121">
        <v>0.20999999344348899</v>
      </c>
      <c r="I206" s="121">
        <v>13.680000305175801</v>
      </c>
      <c r="J206" s="121">
        <v>1.3500000238418599</v>
      </c>
      <c r="K206" s="121">
        <v>1.9999999552965199E-2</v>
      </c>
      <c r="L206" s="121">
        <v>0.20000000298023199</v>
      </c>
      <c r="M206" s="121">
        <v>0.97000002861022905</v>
      </c>
      <c r="N206" s="121">
        <v>1.87000000476837</v>
      </c>
      <c r="O206" s="121">
        <v>3.5199999809265101</v>
      </c>
      <c r="P206" s="121">
        <v>7.9999998211860698E-2</v>
      </c>
      <c r="Q206" s="122">
        <f t="shared" si="29"/>
        <v>92.22000003233552</v>
      </c>
      <c r="R206" s="26"/>
      <c r="S206" s="26">
        <f t="shared" si="28"/>
        <v>76.252439460168702</v>
      </c>
      <c r="T206" s="26">
        <f t="shared" si="28"/>
        <v>0.22771632332450201</v>
      </c>
      <c r="U206" s="26">
        <f t="shared" si="28"/>
        <v>14.834092713488529</v>
      </c>
      <c r="V206" s="26">
        <f t="shared" si="28"/>
        <v>1.4638907215013046</v>
      </c>
      <c r="W206" s="26">
        <f t="shared" si="28"/>
        <v>2.1687269080408269E-2</v>
      </c>
      <c r="X206" s="26">
        <f t="shared" si="28"/>
        <v>0.21687269888321956</v>
      </c>
      <c r="Y206" s="26">
        <f t="shared" si="28"/>
        <v>1.051832604933977</v>
      </c>
      <c r="Z206" s="26">
        <f t="shared" si="27"/>
        <v>2.0277597095127775</v>
      </c>
      <c r="AA206" s="26">
        <f t="shared" si="27"/>
        <v>3.816959422784945</v>
      </c>
      <c r="AB206" s="26">
        <f t="shared" si="27"/>
        <v>8.6749076321632979E-2</v>
      </c>
      <c r="AC206" s="26">
        <f t="shared" si="30"/>
        <v>100</v>
      </c>
      <c r="AD206" s="42">
        <v>0.80639117088422907</v>
      </c>
      <c r="AE206" s="42">
        <v>3.7867210353309195</v>
      </c>
      <c r="AF206" s="42">
        <v>0.20891127613641416</v>
      </c>
      <c r="AH206" s="12" t="s">
        <v>34</v>
      </c>
      <c r="AI206" s="122">
        <v>41.459999084472699</v>
      </c>
      <c r="AJ206" s="122">
        <v>0.769999980926514</v>
      </c>
      <c r="AK206" s="122">
        <v>14.289999961853001</v>
      </c>
      <c r="AL206" s="122"/>
      <c r="AM206" s="122">
        <v>19.040000915527301</v>
      </c>
      <c r="AN206" s="122">
        <v>7.9000000953674299</v>
      </c>
      <c r="AO206" s="122">
        <v>9.9200000762939506</v>
      </c>
      <c r="AP206" s="122">
        <v>0.18999999761581399</v>
      </c>
      <c r="AQ206" s="122">
        <v>2.5899999141693102</v>
      </c>
      <c r="AR206" s="122">
        <v>0.95999997854232799</v>
      </c>
      <c r="AS206" s="122">
        <v>0</v>
      </c>
      <c r="AT206" s="122">
        <v>0</v>
      </c>
      <c r="AU206" s="122">
        <v>0</v>
      </c>
      <c r="AV206" s="122">
        <f t="shared" si="31"/>
        <v>97.120000004768343</v>
      </c>
      <c r="AW206" s="26"/>
      <c r="AX206" s="42">
        <v>6.1956255872407038</v>
      </c>
      <c r="AY206" s="42">
        <v>1.8043744127592962</v>
      </c>
      <c r="AZ206" s="42">
        <v>0</v>
      </c>
      <c r="BA206" s="42">
        <v>8</v>
      </c>
      <c r="BB206" s="42">
        <v>0.71221917499011766</v>
      </c>
      <c r="BC206" s="42">
        <v>8.6555133488474309E-2</v>
      </c>
      <c r="BD206" s="42">
        <v>0</v>
      </c>
      <c r="BE206" s="42">
        <v>0.88567362924624859</v>
      </c>
      <c r="BF206" s="42">
        <v>1.7595438679694211</v>
      </c>
      <c r="BG206" s="42">
        <v>1.4938303849575472</v>
      </c>
      <c r="BH206" s="42">
        <v>2.4046297278508388E-2</v>
      </c>
      <c r="BI206" s="42">
        <v>4.9618684879303174</v>
      </c>
      <c r="BJ206" s="42">
        <v>0</v>
      </c>
      <c r="BK206" s="42">
        <v>0</v>
      </c>
      <c r="BL206" s="42">
        <v>0</v>
      </c>
      <c r="BM206" s="42">
        <v>1.5881425112196201</v>
      </c>
      <c r="BN206" s="42">
        <v>0.41185748878037987</v>
      </c>
      <c r="BO206" s="42">
        <v>2</v>
      </c>
      <c r="BP206" s="42">
        <v>0.33850476821062914</v>
      </c>
      <c r="BQ206" s="42">
        <v>0.18298708625509968</v>
      </c>
      <c r="BR206" s="42">
        <v>0.52149185446572877</v>
      </c>
      <c r="BS206" s="24" t="s">
        <v>622</v>
      </c>
      <c r="BT206" s="24" t="s">
        <v>624</v>
      </c>
      <c r="BU206" s="40">
        <v>0.54083659953551599</v>
      </c>
      <c r="BV206" s="42">
        <v>1.3520707156159868</v>
      </c>
      <c r="BW206" s="40">
        <v>0.35705580184039887</v>
      </c>
      <c r="BX206" s="40" t="str">
        <f t="shared" si="32"/>
        <v>Equilibrium</v>
      </c>
      <c r="BY206" s="40"/>
      <c r="BZ206" s="44">
        <v>923.70004207047464</v>
      </c>
      <c r="CA206" s="44">
        <v>724.13610005100793</v>
      </c>
      <c r="CB206" s="5">
        <v>1083.6440021472977</v>
      </c>
      <c r="CC206" s="44">
        <v>510.63164700813041</v>
      </c>
      <c r="CD206" s="44">
        <v>460.82617690704495</v>
      </c>
      <c r="CE206" s="44">
        <v>1259.5443586061192</v>
      </c>
      <c r="CF206" s="44">
        <v>2181.1718483149552</v>
      </c>
      <c r="CG206" s="44">
        <v>748.91271159798885</v>
      </c>
      <c r="CH206" s="40">
        <v>-1.0128121818538638</v>
      </c>
      <c r="CI206" s="44">
        <v>2181.1718483149552</v>
      </c>
      <c r="CJ206" s="24">
        <v>950.02716443155748</v>
      </c>
      <c r="CK206" s="44">
        <v>1632.4079252311265</v>
      </c>
      <c r="CL206" s="44">
        <v>900.41074278120573</v>
      </c>
      <c r="CM206" s="45">
        <v>1.8713604311372709</v>
      </c>
      <c r="CN206" s="45">
        <v>70.164046532728605</v>
      </c>
      <c r="CO206" s="45">
        <v>5.9401984345495921E-2</v>
      </c>
      <c r="CP206" s="45">
        <v>17.644854141085496</v>
      </c>
      <c r="CQ206" s="45">
        <v>1.4881794022452084</v>
      </c>
      <c r="CR206" s="45">
        <v>1565.8053544819406</v>
      </c>
      <c r="CS206" s="45">
        <v>-7.8196565552349107E-2</v>
      </c>
      <c r="CT206" s="45">
        <v>3.2335910422652159</v>
      </c>
      <c r="CU206" s="45">
        <v>17.90674579961334</v>
      </c>
      <c r="CV206" s="45">
        <v>1676.2239768186719</v>
      </c>
      <c r="CW206" s="24"/>
      <c r="CX206" s="40">
        <v>67.725757924026183</v>
      </c>
      <c r="CY206" s="40">
        <v>68.814995118332448</v>
      </c>
      <c r="CZ206" s="40">
        <v>69.550779094172867</v>
      </c>
      <c r="DA206" s="40">
        <v>70.319494428699301</v>
      </c>
      <c r="DB206" s="40"/>
      <c r="DC206" s="40">
        <v>0.19364404215406461</v>
      </c>
      <c r="DD206" s="40">
        <v>0.19273811747356531</v>
      </c>
      <c r="DE206" s="40"/>
      <c r="DF206" s="40">
        <v>3.8155376746195047</v>
      </c>
      <c r="DG206" s="40">
        <v>3.4008457949034536</v>
      </c>
      <c r="DH206" s="40"/>
      <c r="DI206" s="40">
        <v>0.50711402970094999</v>
      </c>
      <c r="DJ206" s="40"/>
      <c r="DK206" s="40">
        <v>1.3973107196358208</v>
      </c>
      <c r="DL206" s="40">
        <v>3.5931187653051251</v>
      </c>
      <c r="DM206" s="40"/>
      <c r="DN206" s="40">
        <v>2.515832510792642</v>
      </c>
      <c r="DO206" s="40">
        <v>2.0201483212031719</v>
      </c>
      <c r="DP206" s="40"/>
      <c r="DQ206" s="40">
        <v>18.248400861088886</v>
      </c>
      <c r="DR206" s="40"/>
    </row>
    <row r="207" spans="1:122" s="43" customFormat="1" ht="10.5" customHeight="1">
      <c r="A207" s="17" t="s">
        <v>192</v>
      </c>
      <c r="B207" s="16" t="s">
        <v>196</v>
      </c>
      <c r="C207" s="17" t="s">
        <v>193</v>
      </c>
      <c r="D207" s="123">
        <v>1</v>
      </c>
      <c r="E207" s="139">
        <f>D207*1000</f>
        <v>1000</v>
      </c>
      <c r="F207" s="141">
        <v>900</v>
      </c>
      <c r="G207" s="123">
        <v>71.349998474121094</v>
      </c>
      <c r="H207" s="123">
        <v>0.28000000119209301</v>
      </c>
      <c r="I207" s="123">
        <v>16.090000152587901</v>
      </c>
      <c r="J207" s="123">
        <v>2.4780283223950059</v>
      </c>
      <c r="K207" s="123">
        <v>0.10000000149011599</v>
      </c>
      <c r="L207" s="123">
        <v>0.60000002384185802</v>
      </c>
      <c r="M207" s="123">
        <v>5.5599999427795401</v>
      </c>
      <c r="N207" s="123">
        <v>3.5299999713897701</v>
      </c>
      <c r="O207" s="123">
        <v>0.63999998569488503</v>
      </c>
      <c r="P207" s="123"/>
      <c r="Q207" s="122">
        <f t="shared" si="29"/>
        <v>100.62802687549227</v>
      </c>
      <c r="R207" s="26"/>
      <c r="S207" s="26">
        <f t="shared" si="28"/>
        <v>70.904697915226862</v>
      </c>
      <c r="T207" s="26">
        <f t="shared" si="28"/>
        <v>0.27825250070593044</v>
      </c>
      <c r="U207" s="26">
        <f t="shared" si="28"/>
        <v>15.989581284840421</v>
      </c>
      <c r="V207" s="26">
        <f t="shared" si="28"/>
        <v>2.462562766396172</v>
      </c>
      <c r="W207" s="26">
        <f t="shared" si="28"/>
        <v>9.937589416698657E-2</v>
      </c>
      <c r="X207" s="26">
        <f t="shared" si="28"/>
        <v>0.59625537981008225</v>
      </c>
      <c r="Y207" s="26">
        <f t="shared" si="28"/>
        <v>5.5252995764877371</v>
      </c>
      <c r="Z207" s="26">
        <f t="shared" si="27"/>
        <v>3.5079689833901471</v>
      </c>
      <c r="AA207" s="26">
        <f t="shared" si="27"/>
        <v>0.63600569897565551</v>
      </c>
      <c r="AB207" s="26">
        <f t="shared" si="27"/>
        <v>0</v>
      </c>
      <c r="AC207" s="26">
        <f t="shared" si="30"/>
        <v>100</v>
      </c>
      <c r="AD207" s="42">
        <v>0.73708539033511955</v>
      </c>
      <c r="AE207" s="42">
        <v>2.3169386606899498</v>
      </c>
      <c r="AF207" s="42">
        <v>0.30148281361102769</v>
      </c>
      <c r="AH207" s="16" t="s">
        <v>196</v>
      </c>
      <c r="AI207" s="122">
        <v>44.889999389648402</v>
      </c>
      <c r="AJ207" s="122">
        <v>1.54999995231628</v>
      </c>
      <c r="AK207" s="122">
        <v>12.7299995422363</v>
      </c>
      <c r="AL207" s="122">
        <v>9.9999997764825804E-3</v>
      </c>
      <c r="AM207" s="122">
        <v>11.9700002670288</v>
      </c>
      <c r="AN207" s="122">
        <v>12.560000419616699</v>
      </c>
      <c r="AO207" s="122">
        <v>11.689999580383301</v>
      </c>
      <c r="AP207" s="122">
        <v>0.28999999165535001</v>
      </c>
      <c r="AQ207" s="122">
        <v>1.6599999666214</v>
      </c>
      <c r="AR207" s="122">
        <v>0.129999995231628</v>
      </c>
      <c r="AS207" s="122">
        <v>0</v>
      </c>
      <c r="AT207" s="122">
        <v>0</v>
      </c>
      <c r="AU207" s="122">
        <v>0</v>
      </c>
      <c r="AV207" s="122">
        <f t="shared" si="31"/>
        <v>97.479999104514633</v>
      </c>
      <c r="AW207" s="26"/>
      <c r="AX207" s="42">
        <v>6.4537135059147417</v>
      </c>
      <c r="AY207" s="42">
        <v>1.5462864940852583</v>
      </c>
      <c r="AZ207" s="42">
        <v>0</v>
      </c>
      <c r="BA207" s="42">
        <v>8</v>
      </c>
      <c r="BB207" s="42">
        <v>0.61053127245169003</v>
      </c>
      <c r="BC207" s="42">
        <v>0.16762469749795331</v>
      </c>
      <c r="BD207" s="42">
        <v>1.1365930018131286E-3</v>
      </c>
      <c r="BE207" s="42">
        <v>0.62157688181906678</v>
      </c>
      <c r="BF207" s="42">
        <v>2.6913294424798422</v>
      </c>
      <c r="BG207" s="42">
        <v>0.81761215867753978</v>
      </c>
      <c r="BH207" s="42">
        <v>3.5309926049086643E-2</v>
      </c>
      <c r="BI207" s="42">
        <v>4.9451209719769924</v>
      </c>
      <c r="BJ207" s="42">
        <v>0</v>
      </c>
      <c r="BK207" s="42">
        <v>0</v>
      </c>
      <c r="BL207" s="42">
        <v>0</v>
      </c>
      <c r="BM207" s="42">
        <v>1.8005139782356123</v>
      </c>
      <c r="BN207" s="42">
        <v>0.19948602176438768</v>
      </c>
      <c r="BO207" s="42">
        <v>2</v>
      </c>
      <c r="BP207" s="42">
        <v>0.26319695056044118</v>
      </c>
      <c r="BQ207" s="42">
        <v>2.383947906673391E-2</v>
      </c>
      <c r="BR207" s="42">
        <v>0.28703642962717507</v>
      </c>
      <c r="BS207" s="24" t="s">
        <v>622</v>
      </c>
      <c r="BT207" s="24" t="s">
        <v>332</v>
      </c>
      <c r="BU207" s="40">
        <v>0.76699180219817276</v>
      </c>
      <c r="BV207" s="42">
        <v>0.5346431960918322</v>
      </c>
      <c r="BW207" s="40">
        <v>0.23075414345782613</v>
      </c>
      <c r="BX207" s="40" t="str">
        <f t="shared" si="32"/>
        <v>Equilibrium</v>
      </c>
      <c r="BY207" s="40"/>
      <c r="BZ207" s="44">
        <v>916.77959783112669</v>
      </c>
      <c r="CA207" s="44">
        <v>432.71065088282478</v>
      </c>
      <c r="CB207" s="5">
        <v>241.60318355535978</v>
      </c>
      <c r="CC207" s="44">
        <v>399.93632669621741</v>
      </c>
      <c r="CD207" s="44">
        <v>368.75674021254093</v>
      </c>
      <c r="CE207" s="44">
        <v>12.73680869641035</v>
      </c>
      <c r="CF207" s="44">
        <v>781.81547384383157</v>
      </c>
      <c r="CG207" s="44">
        <v>-387.19951799980709</v>
      </c>
      <c r="CH207" s="40">
        <v>-2.2359485596955726</v>
      </c>
      <c r="CI207" s="44">
        <v>368.75674021254093</v>
      </c>
      <c r="CJ207" s="24">
        <v>120.77063021990629</v>
      </c>
      <c r="CK207" s="44">
        <v>305.17996188395034</v>
      </c>
      <c r="CL207" s="44">
        <v>840.45346168584945</v>
      </c>
      <c r="CM207" s="45">
        <v>0.12702713201119209</v>
      </c>
      <c r="CN207" s="45">
        <v>65.292434234407352</v>
      </c>
      <c r="CO207" s="45">
        <v>0.62613647725380805</v>
      </c>
      <c r="CP207" s="45">
        <v>16.230607832329714</v>
      </c>
      <c r="CQ207" s="45">
        <v>3.8080371247472264</v>
      </c>
      <c r="CR207" s="45">
        <v>1.9526476812407825</v>
      </c>
      <c r="CS207" s="45">
        <v>8.2554039876584344</v>
      </c>
      <c r="CT207" s="45">
        <v>1.0747758621297878</v>
      </c>
      <c r="CU207" s="45">
        <v>8.7972662116071625</v>
      </c>
      <c r="CV207" s="45">
        <v>106.03730941137427</v>
      </c>
      <c r="CW207" s="24"/>
      <c r="CX207" s="40">
        <v>74.127840943291275</v>
      </c>
      <c r="CY207" s="40">
        <v>72.656734136797198</v>
      </c>
      <c r="CZ207" s="40">
        <v>69.824483664868893</v>
      </c>
      <c r="DA207" s="40">
        <v>70.488375822901475</v>
      </c>
      <c r="DB207" s="40"/>
      <c r="DC207" s="40">
        <v>0.28994801924021685</v>
      </c>
      <c r="DD207" s="40">
        <v>0.29656828984956418</v>
      </c>
      <c r="DE207" s="40"/>
      <c r="DF207" s="40">
        <v>1.6546587501287575</v>
      </c>
      <c r="DG207" s="40">
        <v>2.0957124881890121</v>
      </c>
      <c r="DH207" s="40"/>
      <c r="DI207" s="40">
        <v>0.74776264809651638</v>
      </c>
      <c r="DJ207" s="40"/>
      <c r="DK207" s="40">
        <v>3.3128867746063779</v>
      </c>
      <c r="DL207" s="40">
        <v>4.3623910248674482</v>
      </c>
      <c r="DM207" s="40"/>
      <c r="DN207" s="40">
        <v>1.3865869072770645</v>
      </c>
      <c r="DO207" s="40">
        <v>2.3335139907343301</v>
      </c>
      <c r="DP207" s="40"/>
      <c r="DQ207" s="40">
        <v>17.224978302914707</v>
      </c>
      <c r="DR207" s="40"/>
    </row>
    <row r="208" spans="1:122" s="43" customFormat="1" ht="10.5" customHeight="1">
      <c r="A208" s="17" t="s">
        <v>192</v>
      </c>
      <c r="B208" s="16" t="s">
        <v>194</v>
      </c>
      <c r="C208" s="17" t="s">
        <v>195</v>
      </c>
      <c r="D208" s="123">
        <v>1.5</v>
      </c>
      <c r="E208" s="139">
        <f>D208*1000</f>
        <v>1500</v>
      </c>
      <c r="F208" s="141">
        <v>1000</v>
      </c>
      <c r="G208" s="123">
        <v>68.099998474121094</v>
      </c>
      <c r="H208" s="123">
        <v>0.68000000715255704</v>
      </c>
      <c r="I208" s="123">
        <v>19.370000839233398</v>
      </c>
      <c r="J208" s="123">
        <v>3.0558441257796893</v>
      </c>
      <c r="K208" s="123">
        <v>2.9999999329447701E-2</v>
      </c>
      <c r="L208" s="123">
        <v>0.54000002145767201</v>
      </c>
      <c r="M208" s="123">
        <v>3.7599999904632599</v>
      </c>
      <c r="N208" s="123">
        <v>4.6700000762939498</v>
      </c>
      <c r="O208" s="123">
        <v>0.519999980926514</v>
      </c>
      <c r="P208" s="123"/>
      <c r="Q208" s="122">
        <f t="shared" si="29"/>
        <v>100.72584351475757</v>
      </c>
      <c r="R208" s="26"/>
      <c r="S208" s="26">
        <f t="shared" si="28"/>
        <v>67.609261037504851</v>
      </c>
      <c r="T208" s="26">
        <f t="shared" si="28"/>
        <v>0.67509983875481638</v>
      </c>
      <c r="U208" s="26">
        <f t="shared" si="28"/>
        <v>19.23041809661833</v>
      </c>
      <c r="V208" s="26">
        <f t="shared" si="28"/>
        <v>3.0338233159913628</v>
      </c>
      <c r="W208" s="26">
        <f t="shared" si="28"/>
        <v>2.9783815436653392E-2</v>
      </c>
      <c r="X208" s="26">
        <f t="shared" si="28"/>
        <v>0.53610871114577008</v>
      </c>
      <c r="Y208" s="26">
        <f t="shared" si="28"/>
        <v>3.732904942029474</v>
      </c>
      <c r="Z208" s="26">
        <f t="shared" si="27"/>
        <v>4.6363474490136554</v>
      </c>
      <c r="AA208" s="26">
        <f t="shared" si="27"/>
        <v>0.51625279350510245</v>
      </c>
      <c r="AB208" s="26">
        <f t="shared" si="27"/>
        <v>0</v>
      </c>
      <c r="AC208" s="26">
        <f t="shared" si="30"/>
        <v>100.00000000000001</v>
      </c>
      <c r="AD208" s="42">
        <v>0.71673256187488765</v>
      </c>
      <c r="AE208" s="42">
        <v>3.1746580905447237</v>
      </c>
      <c r="AF208" s="42">
        <v>0.23954057513474514</v>
      </c>
      <c r="AH208" s="16" t="s">
        <v>194</v>
      </c>
      <c r="AI208" s="122">
        <v>40.439998626708999</v>
      </c>
      <c r="AJ208" s="122">
        <v>3.3099999427795401</v>
      </c>
      <c r="AK208" s="122">
        <v>14.5900001525879</v>
      </c>
      <c r="AL208" s="122"/>
      <c r="AM208" s="122">
        <v>16.7600002288818</v>
      </c>
      <c r="AN208" s="122">
        <v>8.7899999618530291</v>
      </c>
      <c r="AO208" s="122">
        <v>11.2299995422363</v>
      </c>
      <c r="AP208" s="122">
        <v>0.18999999761581399</v>
      </c>
      <c r="AQ208" s="122">
        <v>3.5299999713897701</v>
      </c>
      <c r="AR208" s="122">
        <v>0.18999999761581399</v>
      </c>
      <c r="AS208" s="122">
        <v>0</v>
      </c>
      <c r="AT208" s="122">
        <v>0</v>
      </c>
      <c r="AU208" s="122">
        <v>0</v>
      </c>
      <c r="AV208" s="122">
        <f t="shared" si="31"/>
        <v>99.029998421668964</v>
      </c>
      <c r="AW208" s="26"/>
      <c r="AX208" s="42">
        <v>5.8894548754067797</v>
      </c>
      <c r="AY208" s="42">
        <v>2.1105451245932203</v>
      </c>
      <c r="AZ208" s="42">
        <v>0</v>
      </c>
      <c r="BA208" s="42">
        <v>8</v>
      </c>
      <c r="BB208" s="42">
        <v>0.39351207075839945</v>
      </c>
      <c r="BC208" s="42">
        <v>0.36260867698110255</v>
      </c>
      <c r="BD208" s="42">
        <v>0</v>
      </c>
      <c r="BE208" s="42">
        <v>0.99800312344562059</v>
      </c>
      <c r="BF208" s="42">
        <v>1.9079630747953704</v>
      </c>
      <c r="BG208" s="42">
        <v>1.0432722069745131</v>
      </c>
      <c r="BH208" s="42">
        <v>2.3434532913936476E-2</v>
      </c>
      <c r="BI208" s="42">
        <v>4.7287936858689426</v>
      </c>
      <c r="BJ208" s="42">
        <v>0</v>
      </c>
      <c r="BK208" s="42">
        <v>0</v>
      </c>
      <c r="BL208" s="42">
        <v>0</v>
      </c>
      <c r="BM208" s="42">
        <v>1.7521271691993268</v>
      </c>
      <c r="BN208" s="42">
        <v>0.24787283080067324</v>
      </c>
      <c r="BO208" s="42">
        <v>2</v>
      </c>
      <c r="BP208" s="42">
        <v>0.7488032209732155</v>
      </c>
      <c r="BQ208" s="42">
        <v>3.5294814516559997E-2</v>
      </c>
      <c r="BR208" s="42">
        <v>0.78409803548977552</v>
      </c>
      <c r="BS208" s="24" t="s">
        <v>622</v>
      </c>
      <c r="BT208" s="24" t="s">
        <v>624</v>
      </c>
      <c r="BU208" s="40">
        <v>0.64649643035276638</v>
      </c>
      <c r="BV208" s="42">
        <v>1.0696573634880473</v>
      </c>
      <c r="BW208" s="40">
        <v>0.33693624099989622</v>
      </c>
      <c r="BX208" s="40" t="str">
        <f t="shared" si="32"/>
        <v>Equilibrium</v>
      </c>
      <c r="BY208" s="40"/>
      <c r="BZ208" s="44">
        <v>997.51741889612845</v>
      </c>
      <c r="CA208" s="44">
        <v>759.7639298511117</v>
      </c>
      <c r="CB208" s="5">
        <v>973.14679685610622</v>
      </c>
      <c r="CC208" s="44">
        <v>504.42485099570388</v>
      </c>
      <c r="CD208" s="44">
        <v>462.2256021997531</v>
      </c>
      <c r="CE208" s="44">
        <v>1326.14548698669</v>
      </c>
      <c r="CF208" s="44">
        <v>2464.1706506928467</v>
      </c>
      <c r="CG208" s="44">
        <v>821.72063599098612</v>
      </c>
      <c r="CH208" s="40">
        <v>-1.5321674578323765</v>
      </c>
      <c r="CI208" s="44">
        <v>2464.1706506928467</v>
      </c>
      <c r="CJ208" s="24">
        <v>829.76925385669711</v>
      </c>
      <c r="CK208" s="44">
        <v>1718.6587237744766</v>
      </c>
      <c r="CL208" s="44">
        <v>1013.3271140014149</v>
      </c>
      <c r="CM208" s="45">
        <v>-0.35117669263902651</v>
      </c>
      <c r="CN208" s="45">
        <v>57.686854073585152</v>
      </c>
      <c r="CO208" s="45">
        <v>0.16734314997076183</v>
      </c>
      <c r="CP208" s="45">
        <v>19.21969122178421</v>
      </c>
      <c r="CQ208" s="45">
        <v>9.5480491221974706</v>
      </c>
      <c r="CR208" s="45">
        <v>4388.2324755725467</v>
      </c>
      <c r="CS208" s="45">
        <v>3.0183286361175674</v>
      </c>
      <c r="CT208" s="45">
        <v>0.496919694604391</v>
      </c>
      <c r="CU208" s="45">
        <v>10.686740004985982</v>
      </c>
      <c r="CV208" s="45">
        <v>4489.056401475792</v>
      </c>
      <c r="CW208" s="24"/>
      <c r="CX208" s="40">
        <v>66.662092483980373</v>
      </c>
      <c r="CY208" s="40">
        <v>64.688248340005487</v>
      </c>
      <c r="CZ208" s="40">
        <v>61.448382578138833</v>
      </c>
      <c r="DA208" s="40">
        <v>60.767636636662871</v>
      </c>
      <c r="DB208" s="40"/>
      <c r="DC208" s="40">
        <v>0.27098838518721358</v>
      </c>
      <c r="DD208" s="40">
        <v>0.29121195422351154</v>
      </c>
      <c r="DE208" s="40"/>
      <c r="DF208" s="40">
        <v>4.784899329669698</v>
      </c>
      <c r="DG208" s="40">
        <v>5.4834105385331569</v>
      </c>
      <c r="DH208" s="40"/>
      <c r="DI208" s="40">
        <v>0.97943624600295676</v>
      </c>
      <c r="DJ208" s="40"/>
      <c r="DK208" s="40">
        <v>2.0713637863328125</v>
      </c>
      <c r="DL208" s="40">
        <v>3.7370298702946934</v>
      </c>
      <c r="DM208" s="40"/>
      <c r="DN208" s="40">
        <v>1.3486987007735847</v>
      </c>
      <c r="DO208" s="40">
        <v>2.9640495880409041</v>
      </c>
      <c r="DP208" s="40"/>
      <c r="DQ208" s="40">
        <v>21.277263466728328</v>
      </c>
      <c r="DR208" s="40"/>
    </row>
    <row r="209" spans="2:122" s="43" customFormat="1" ht="10.5" customHeight="1">
      <c r="B209" s="25"/>
      <c r="D209" s="139"/>
      <c r="E209" s="139"/>
      <c r="F209" s="139"/>
      <c r="G209" s="139"/>
      <c r="H209" s="139"/>
      <c r="I209" s="139"/>
      <c r="J209" s="139"/>
      <c r="K209" s="139"/>
      <c r="L209" s="139"/>
      <c r="M209" s="139"/>
      <c r="N209" s="139"/>
      <c r="O209" s="139"/>
      <c r="P209" s="139"/>
      <c r="Q209" s="139"/>
      <c r="AH209" s="52"/>
      <c r="AI209" s="152"/>
      <c r="AJ209" s="152"/>
      <c r="AK209" s="152"/>
      <c r="AL209" s="139"/>
      <c r="AM209" s="152"/>
      <c r="AN209" s="152"/>
      <c r="AO209" s="152"/>
      <c r="AP209" s="152"/>
      <c r="AQ209" s="152"/>
      <c r="AR209" s="152"/>
      <c r="AS209" s="122"/>
      <c r="AT209" s="122"/>
      <c r="AU209" s="122"/>
      <c r="AV209" s="122"/>
      <c r="AW209" s="26"/>
      <c r="AX209" s="42"/>
      <c r="AY209" s="42"/>
      <c r="AZ209" s="42"/>
      <c r="BA209" s="42"/>
      <c r="BB209" s="42"/>
      <c r="BC209" s="42"/>
      <c r="BD209" s="42"/>
      <c r="BE209" s="42"/>
      <c r="BF209" s="42"/>
      <c r="BG209" s="42"/>
      <c r="BH209" s="42"/>
      <c r="BI209" s="42"/>
      <c r="BJ209" s="42"/>
      <c r="BK209" s="42"/>
      <c r="BL209" s="42"/>
      <c r="BM209" s="42"/>
      <c r="BN209" s="42"/>
      <c r="BO209" s="42"/>
      <c r="BP209" s="42"/>
      <c r="BQ209" s="42"/>
      <c r="BR209" s="42"/>
      <c r="BS209" s="24"/>
      <c r="BT209" s="24"/>
      <c r="BU209" s="40"/>
      <c r="BV209" s="42"/>
      <c r="BW209" s="40"/>
      <c r="BX209" s="40"/>
      <c r="BY209" s="40"/>
      <c r="BZ209" s="44"/>
      <c r="CA209" s="44"/>
      <c r="CB209" s="5"/>
      <c r="CC209" s="44"/>
      <c r="CD209" s="44"/>
      <c r="CE209" s="44"/>
      <c r="CF209" s="44"/>
      <c r="CG209" s="44"/>
      <c r="CH209" s="40"/>
      <c r="CI209" s="44"/>
      <c r="CJ209" s="24"/>
      <c r="CK209" s="44"/>
      <c r="CL209" s="44"/>
      <c r="CM209" s="45"/>
      <c r="CN209" s="45"/>
      <c r="CO209" s="45"/>
      <c r="CP209" s="45"/>
      <c r="CQ209" s="45"/>
      <c r="CR209" s="45"/>
      <c r="CS209" s="45"/>
      <c r="CT209" s="45"/>
      <c r="CU209" s="45"/>
      <c r="CV209" s="45"/>
      <c r="CW209" s="24"/>
      <c r="CX209" s="40"/>
      <c r="CY209" s="40"/>
      <c r="CZ209" s="40"/>
      <c r="DA209" s="40"/>
      <c r="DB209" s="40"/>
      <c r="DC209" s="40"/>
      <c r="DD209" s="40"/>
      <c r="DE209" s="40"/>
      <c r="DF209" s="40"/>
      <c r="DG209" s="40"/>
      <c r="DH209" s="40"/>
      <c r="DI209" s="40"/>
      <c r="DJ209" s="40"/>
      <c r="DK209" s="40"/>
      <c r="DL209" s="40"/>
      <c r="DM209" s="40"/>
      <c r="DN209" s="40"/>
      <c r="DO209" s="40"/>
      <c r="DP209" s="40"/>
      <c r="DQ209" s="40"/>
      <c r="DR209" s="40"/>
    </row>
    <row r="210" spans="2:122" s="43" customFormat="1" ht="10.5" customHeight="1">
      <c r="B210" s="25"/>
      <c r="D210" s="139"/>
      <c r="E210" s="139"/>
      <c r="F210" s="139"/>
      <c r="G210" s="139"/>
      <c r="H210" s="139"/>
      <c r="I210" s="139"/>
      <c r="J210" s="139"/>
      <c r="K210" s="139"/>
      <c r="L210" s="139"/>
      <c r="M210" s="139"/>
      <c r="N210" s="139"/>
      <c r="O210" s="139"/>
      <c r="P210" s="139"/>
      <c r="Q210" s="139"/>
      <c r="AH210" s="52"/>
      <c r="AI210" s="152"/>
      <c r="AJ210" s="152"/>
      <c r="AK210" s="152"/>
      <c r="AL210" s="139"/>
      <c r="AM210" s="152"/>
      <c r="AN210" s="152"/>
      <c r="AO210" s="152"/>
      <c r="AP210" s="152"/>
      <c r="AQ210" s="152"/>
      <c r="AR210" s="152"/>
      <c r="AS210" s="122"/>
      <c r="AT210" s="122"/>
      <c r="AU210" s="122"/>
      <c r="AV210" s="122"/>
      <c r="AW210" s="26"/>
      <c r="AX210" s="42"/>
      <c r="AY210" s="42"/>
      <c r="AZ210" s="42"/>
      <c r="BA210" s="42"/>
      <c r="BB210" s="42"/>
      <c r="BC210" s="42"/>
      <c r="BD210" s="42"/>
      <c r="BE210" s="42"/>
      <c r="BF210" s="42"/>
      <c r="BG210" s="42"/>
      <c r="BH210" s="42"/>
      <c r="BI210" s="42"/>
      <c r="BJ210" s="42"/>
      <c r="BK210" s="42"/>
      <c r="BL210" s="42"/>
      <c r="BM210" s="42"/>
      <c r="BN210" s="42"/>
      <c r="BO210" s="42"/>
      <c r="BP210" s="42"/>
      <c r="BQ210" s="42"/>
      <c r="BR210" s="42"/>
      <c r="BS210" s="24"/>
      <c r="BT210" s="24"/>
      <c r="BU210" s="40"/>
      <c r="BV210" s="42"/>
      <c r="BW210" s="40"/>
      <c r="BX210" s="40"/>
      <c r="BY210" s="40"/>
      <c r="BZ210" s="44"/>
      <c r="CA210" s="44"/>
      <c r="CB210" s="5"/>
      <c r="CC210" s="44"/>
      <c r="CD210" s="44"/>
      <c r="CE210" s="44"/>
      <c r="CF210" s="44"/>
      <c r="CG210" s="44"/>
      <c r="CH210" s="40"/>
      <c r="CI210" s="44"/>
      <c r="CJ210" s="24"/>
      <c r="CK210" s="44"/>
      <c r="CL210" s="44"/>
      <c r="CM210" s="45"/>
      <c r="CN210" s="45"/>
      <c r="CO210" s="45"/>
      <c r="CP210" s="45"/>
      <c r="CQ210" s="45"/>
      <c r="CR210" s="45"/>
      <c r="CS210" s="45"/>
      <c r="CT210" s="45"/>
      <c r="CU210" s="45"/>
      <c r="CV210" s="45"/>
      <c r="CW210" s="24"/>
      <c r="CX210" s="40"/>
      <c r="CY210" s="40"/>
      <c r="CZ210" s="40"/>
      <c r="DA210" s="40"/>
      <c r="DB210" s="40"/>
      <c r="DC210" s="40"/>
      <c r="DD210" s="40"/>
      <c r="DE210" s="40"/>
      <c r="DF210" s="40"/>
      <c r="DG210" s="40"/>
      <c r="DH210" s="40"/>
      <c r="DI210" s="40"/>
      <c r="DJ210" s="40"/>
      <c r="DK210" s="40"/>
      <c r="DL210" s="40"/>
      <c r="DM210" s="40"/>
      <c r="DN210" s="40"/>
      <c r="DO210" s="40"/>
      <c r="DP210" s="40"/>
      <c r="DQ210" s="40"/>
      <c r="DR210" s="40"/>
    </row>
    <row r="211" spans="2:122" s="43" customFormat="1" ht="10.5" customHeight="1">
      <c r="B211" s="25"/>
      <c r="D211" s="139"/>
      <c r="E211" s="139"/>
      <c r="F211" s="139"/>
      <c r="G211" s="139"/>
      <c r="H211" s="139"/>
      <c r="I211" s="139"/>
      <c r="J211" s="139"/>
      <c r="K211" s="139"/>
      <c r="L211" s="139"/>
      <c r="M211" s="139"/>
      <c r="N211" s="139"/>
      <c r="O211" s="139"/>
      <c r="P211" s="139"/>
      <c r="Q211" s="139"/>
      <c r="AH211" s="52"/>
      <c r="AI211" s="152"/>
      <c r="AJ211" s="152"/>
      <c r="AK211" s="152"/>
      <c r="AL211" s="139"/>
      <c r="AM211" s="152"/>
      <c r="AN211" s="152"/>
      <c r="AO211" s="152"/>
      <c r="AP211" s="152"/>
      <c r="AQ211" s="152"/>
      <c r="AR211" s="152"/>
      <c r="AS211" s="122"/>
      <c r="AT211" s="122"/>
      <c r="AU211" s="122"/>
      <c r="AV211" s="122"/>
      <c r="AW211" s="26"/>
      <c r="AX211" s="42"/>
      <c r="AY211" s="42"/>
      <c r="AZ211" s="42"/>
      <c r="BA211" s="42"/>
      <c r="BB211" s="42"/>
      <c r="BC211" s="42"/>
      <c r="BD211" s="42"/>
      <c r="BE211" s="42"/>
      <c r="BF211" s="42"/>
      <c r="BG211" s="42"/>
      <c r="BH211" s="42"/>
      <c r="BI211" s="42"/>
      <c r="BJ211" s="42"/>
      <c r="BK211" s="42"/>
      <c r="BL211" s="42"/>
      <c r="BM211" s="42"/>
      <c r="BN211" s="42"/>
      <c r="BO211" s="42"/>
      <c r="BP211" s="42"/>
      <c r="BQ211" s="42"/>
      <c r="BR211" s="42"/>
      <c r="BS211" s="24"/>
      <c r="BT211" s="24"/>
      <c r="BU211" s="40"/>
      <c r="BV211" s="42"/>
      <c r="BW211" s="40"/>
      <c r="BX211" s="40"/>
      <c r="BY211" s="40"/>
      <c r="BZ211" s="44"/>
      <c r="CA211" s="44"/>
      <c r="CB211" s="5"/>
      <c r="CC211" s="44"/>
      <c r="CD211" s="44"/>
      <c r="CE211" s="44"/>
      <c r="CF211" s="44"/>
      <c r="CG211" s="44"/>
      <c r="CH211" s="40"/>
      <c r="CI211" s="44"/>
      <c r="CJ211" s="24"/>
      <c r="CK211" s="44"/>
      <c r="CL211" s="44"/>
      <c r="CM211" s="45"/>
      <c r="CN211" s="45"/>
      <c r="CO211" s="45"/>
      <c r="CP211" s="45"/>
      <c r="CQ211" s="45"/>
      <c r="CR211" s="45"/>
      <c r="CS211" s="45"/>
      <c r="CT211" s="45"/>
      <c r="CU211" s="45"/>
      <c r="CV211" s="45"/>
      <c r="CW211" s="24"/>
      <c r="CX211" s="40"/>
      <c r="CY211" s="40"/>
      <c r="CZ211" s="40"/>
      <c r="DA211" s="40"/>
      <c r="DB211" s="40"/>
      <c r="DC211" s="40"/>
      <c r="DD211" s="40"/>
      <c r="DE211" s="40"/>
      <c r="DF211" s="40"/>
      <c r="DG211" s="40"/>
      <c r="DH211" s="40"/>
      <c r="DI211" s="40"/>
      <c r="DJ211" s="40"/>
      <c r="DK211" s="40"/>
      <c r="DL211" s="40"/>
      <c r="DM211" s="40"/>
      <c r="DN211" s="40"/>
      <c r="DO211" s="40"/>
      <c r="DP211" s="40"/>
      <c r="DQ211" s="40"/>
      <c r="DR211" s="40"/>
    </row>
    <row r="212" spans="2:122" s="43" customFormat="1" ht="10.5" customHeight="1">
      <c r="B212" s="25"/>
      <c r="D212" s="139"/>
      <c r="E212" s="139"/>
      <c r="F212" s="139"/>
      <c r="G212" s="139"/>
      <c r="H212" s="139"/>
      <c r="I212" s="139"/>
      <c r="J212" s="139"/>
      <c r="K212" s="139"/>
      <c r="L212" s="139"/>
      <c r="M212" s="139"/>
      <c r="N212" s="139"/>
      <c r="O212" s="139"/>
      <c r="P212" s="139"/>
      <c r="Q212" s="139"/>
      <c r="AH212" s="52"/>
      <c r="AI212" s="152"/>
      <c r="AJ212" s="152"/>
      <c r="AK212" s="152"/>
      <c r="AL212" s="139"/>
      <c r="AM212" s="152"/>
      <c r="AN212" s="152"/>
      <c r="AO212" s="152"/>
      <c r="AP212" s="152"/>
      <c r="AQ212" s="152"/>
      <c r="AR212" s="152"/>
      <c r="AS212" s="122"/>
      <c r="AT212" s="122"/>
      <c r="AU212" s="122"/>
      <c r="AV212" s="122"/>
      <c r="AW212" s="26"/>
      <c r="AX212" s="42"/>
      <c r="AY212" s="42"/>
      <c r="AZ212" s="42"/>
      <c r="BA212" s="42"/>
      <c r="BB212" s="42"/>
      <c r="BC212" s="42"/>
      <c r="BD212" s="42"/>
      <c r="BE212" s="42"/>
      <c r="BF212" s="42"/>
      <c r="BG212" s="42"/>
      <c r="BH212" s="42"/>
      <c r="BI212" s="42"/>
      <c r="BJ212" s="42"/>
      <c r="BK212" s="42"/>
      <c r="BL212" s="42"/>
      <c r="BM212" s="42"/>
      <c r="BN212" s="42"/>
      <c r="BO212" s="42"/>
      <c r="BP212" s="42"/>
      <c r="BQ212" s="42"/>
      <c r="BR212" s="42"/>
      <c r="BS212" s="24"/>
      <c r="BT212" s="24"/>
      <c r="BU212" s="40"/>
      <c r="BV212" s="42"/>
      <c r="BW212" s="40"/>
      <c r="BX212" s="40"/>
      <c r="BY212" s="40"/>
      <c r="BZ212" s="44"/>
      <c r="CA212" s="44"/>
      <c r="CB212" s="5"/>
      <c r="CC212" s="44"/>
      <c r="CD212" s="44"/>
      <c r="CE212" s="44"/>
      <c r="CF212" s="44"/>
      <c r="CG212" s="44"/>
      <c r="CH212" s="40"/>
      <c r="CI212" s="44"/>
      <c r="CJ212" s="24"/>
      <c r="CK212" s="44"/>
      <c r="CL212" s="44"/>
      <c r="CM212" s="45"/>
      <c r="CN212" s="45"/>
      <c r="CO212" s="45"/>
      <c r="CP212" s="45"/>
      <c r="CQ212" s="45"/>
      <c r="CR212" s="45"/>
      <c r="CS212" s="45"/>
      <c r="CT212" s="45"/>
      <c r="CU212" s="45"/>
      <c r="CV212" s="45"/>
      <c r="CW212" s="24"/>
      <c r="CX212" s="40"/>
      <c r="CY212" s="40"/>
      <c r="CZ212" s="40"/>
      <c r="DA212" s="40"/>
      <c r="DB212" s="40"/>
      <c r="DC212" s="40"/>
      <c r="DD212" s="40"/>
      <c r="DE212" s="40"/>
      <c r="DF212" s="40"/>
      <c r="DG212" s="40"/>
      <c r="DH212" s="40"/>
      <c r="DI212" s="40"/>
      <c r="DJ212" s="40"/>
      <c r="DK212" s="40"/>
      <c r="DL212" s="40"/>
      <c r="DM212" s="40"/>
      <c r="DN212" s="40"/>
      <c r="DO212" s="40"/>
      <c r="DP212" s="40"/>
      <c r="DQ212" s="40"/>
      <c r="DR212" s="40"/>
    </row>
    <row r="213" spans="2:122" s="43" customFormat="1" ht="10.5" customHeight="1">
      <c r="B213" s="25"/>
      <c r="D213" s="139"/>
      <c r="E213" s="139"/>
      <c r="F213" s="139"/>
      <c r="G213" s="139"/>
      <c r="H213" s="139"/>
      <c r="I213" s="139"/>
      <c r="J213" s="139"/>
      <c r="K213" s="139"/>
      <c r="L213" s="139"/>
      <c r="M213" s="139"/>
      <c r="N213" s="139"/>
      <c r="O213" s="139"/>
      <c r="P213" s="139"/>
      <c r="Q213" s="139"/>
      <c r="AH213" s="52"/>
      <c r="AI213" s="152"/>
      <c r="AJ213" s="152"/>
      <c r="AK213" s="152"/>
      <c r="AL213" s="139"/>
      <c r="AM213" s="152"/>
      <c r="AN213" s="152"/>
      <c r="AO213" s="152"/>
      <c r="AP213" s="152"/>
      <c r="AQ213" s="152"/>
      <c r="AR213" s="152"/>
      <c r="AS213" s="122"/>
      <c r="AT213" s="122"/>
      <c r="AU213" s="122"/>
      <c r="AV213" s="122"/>
      <c r="AW213" s="26"/>
      <c r="AX213" s="42"/>
      <c r="AY213" s="42"/>
      <c r="AZ213" s="42"/>
      <c r="BA213" s="42"/>
      <c r="BB213" s="42"/>
      <c r="BC213" s="42"/>
      <c r="BD213" s="42"/>
      <c r="BE213" s="42"/>
      <c r="BF213" s="42"/>
      <c r="BG213" s="42"/>
      <c r="BH213" s="42"/>
      <c r="BI213" s="42"/>
      <c r="BJ213" s="42"/>
      <c r="BK213" s="42"/>
      <c r="BL213" s="42"/>
      <c r="BM213" s="42"/>
      <c r="BN213" s="42"/>
      <c r="BO213" s="42"/>
      <c r="BP213" s="42"/>
      <c r="BQ213" s="42"/>
      <c r="BR213" s="42"/>
      <c r="BS213" s="24"/>
      <c r="BT213" s="24"/>
      <c r="BU213" s="40"/>
      <c r="BV213" s="42"/>
      <c r="BW213" s="40"/>
      <c r="BX213" s="40"/>
      <c r="BY213" s="40"/>
      <c r="BZ213" s="44"/>
      <c r="CA213" s="44"/>
      <c r="CB213" s="5"/>
      <c r="CC213" s="44"/>
      <c r="CD213" s="44"/>
      <c r="CE213" s="44"/>
      <c r="CF213" s="44"/>
      <c r="CG213" s="44"/>
      <c r="CH213" s="40"/>
      <c r="CI213" s="44"/>
      <c r="CJ213" s="24"/>
      <c r="CK213" s="44"/>
      <c r="CL213" s="44"/>
      <c r="CM213" s="45"/>
      <c r="CN213" s="45"/>
      <c r="CO213" s="45"/>
      <c r="CP213" s="45"/>
      <c r="CQ213" s="45"/>
      <c r="CR213" s="45"/>
      <c r="CS213" s="45"/>
      <c r="CT213" s="45"/>
      <c r="CU213" s="45"/>
      <c r="CV213" s="45"/>
      <c r="CW213" s="24"/>
      <c r="CX213" s="40"/>
      <c r="CY213" s="40"/>
      <c r="CZ213" s="40"/>
      <c r="DA213" s="40"/>
      <c r="DB213" s="40"/>
      <c r="DC213" s="40"/>
      <c r="DD213" s="40"/>
      <c r="DE213" s="40"/>
      <c r="DF213" s="40"/>
      <c r="DG213" s="40"/>
      <c r="DH213" s="40"/>
      <c r="DI213" s="40"/>
      <c r="DJ213" s="40"/>
      <c r="DK213" s="40"/>
      <c r="DL213" s="40"/>
      <c r="DM213" s="40"/>
      <c r="DN213" s="40"/>
      <c r="DO213" s="40"/>
      <c r="DP213" s="40"/>
      <c r="DQ213" s="40"/>
      <c r="DR213" s="40"/>
    </row>
    <row r="214" spans="2:122" s="43" customFormat="1" ht="10.5" customHeight="1">
      <c r="B214" s="25"/>
      <c r="D214" s="139"/>
      <c r="E214" s="139"/>
      <c r="F214" s="139"/>
      <c r="G214" s="139"/>
      <c r="H214" s="139"/>
      <c r="I214" s="139"/>
      <c r="J214" s="139"/>
      <c r="K214" s="139"/>
      <c r="L214" s="139"/>
      <c r="M214" s="139"/>
      <c r="N214" s="139"/>
      <c r="O214" s="139"/>
      <c r="P214" s="139"/>
      <c r="Q214" s="139"/>
      <c r="AH214" s="52"/>
      <c r="AI214" s="152"/>
      <c r="AJ214" s="152"/>
      <c r="AK214" s="152"/>
      <c r="AL214" s="139"/>
      <c r="AM214" s="152"/>
      <c r="AN214" s="152"/>
      <c r="AO214" s="152"/>
      <c r="AP214" s="152"/>
      <c r="AQ214" s="152"/>
      <c r="AR214" s="152"/>
      <c r="AS214" s="122"/>
      <c r="AT214" s="122"/>
      <c r="AU214" s="122"/>
      <c r="AV214" s="122"/>
      <c r="AW214" s="26"/>
      <c r="AX214" s="42"/>
      <c r="AY214" s="42"/>
      <c r="AZ214" s="42"/>
      <c r="BA214" s="42"/>
      <c r="BB214" s="42"/>
      <c r="BC214" s="42"/>
      <c r="BD214" s="42"/>
      <c r="BE214" s="42"/>
      <c r="BF214" s="42"/>
      <c r="BG214" s="42"/>
      <c r="BH214" s="42"/>
      <c r="BI214" s="42"/>
      <c r="BJ214" s="42"/>
      <c r="BK214" s="42"/>
      <c r="BL214" s="42"/>
      <c r="BM214" s="42"/>
      <c r="BN214" s="42"/>
      <c r="BO214" s="42"/>
      <c r="BP214" s="42"/>
      <c r="BQ214" s="42"/>
      <c r="BR214" s="42"/>
      <c r="BS214" s="24"/>
      <c r="BT214" s="24"/>
      <c r="BU214" s="40"/>
      <c r="BV214" s="42"/>
      <c r="BW214" s="40"/>
      <c r="BX214" s="40"/>
      <c r="BY214" s="40"/>
      <c r="BZ214" s="44"/>
      <c r="CA214" s="44"/>
      <c r="CB214" s="5"/>
      <c r="CC214" s="44"/>
      <c r="CD214" s="44"/>
      <c r="CE214" s="44"/>
      <c r="CF214" s="44"/>
      <c r="CG214" s="44"/>
      <c r="CH214" s="40"/>
      <c r="CI214" s="44"/>
      <c r="CJ214" s="24"/>
      <c r="CK214" s="44"/>
      <c r="CL214" s="44"/>
      <c r="CM214" s="45"/>
      <c r="CN214" s="45"/>
      <c r="CO214" s="45"/>
      <c r="CP214" s="45"/>
      <c r="CQ214" s="45"/>
      <c r="CR214" s="45"/>
      <c r="CS214" s="45"/>
      <c r="CT214" s="45"/>
      <c r="CU214" s="45"/>
      <c r="CV214" s="45"/>
      <c r="CW214" s="24"/>
      <c r="CX214" s="40"/>
      <c r="CY214" s="40"/>
      <c r="CZ214" s="40"/>
      <c r="DA214" s="40"/>
      <c r="DB214" s="40"/>
      <c r="DC214" s="40"/>
      <c r="DD214" s="40"/>
      <c r="DE214" s="40"/>
      <c r="DF214" s="40"/>
      <c r="DG214" s="40"/>
      <c r="DH214" s="40"/>
      <c r="DI214" s="40"/>
      <c r="DJ214" s="40"/>
      <c r="DK214" s="40"/>
      <c r="DL214" s="40"/>
      <c r="DM214" s="40"/>
      <c r="DN214" s="40"/>
      <c r="DO214" s="40"/>
      <c r="DP214" s="40"/>
      <c r="DQ214" s="40"/>
      <c r="DR214" s="40"/>
    </row>
    <row r="215" spans="2:122" s="43" customFormat="1" ht="10.5" customHeight="1">
      <c r="B215" s="25"/>
      <c r="D215" s="139"/>
      <c r="E215" s="139"/>
      <c r="F215" s="139"/>
      <c r="G215" s="139"/>
      <c r="H215" s="139"/>
      <c r="I215" s="139"/>
      <c r="J215" s="139"/>
      <c r="K215" s="139"/>
      <c r="L215" s="139"/>
      <c r="M215" s="139"/>
      <c r="N215" s="139"/>
      <c r="O215" s="139"/>
      <c r="P215" s="139"/>
      <c r="Q215" s="139"/>
      <c r="AH215" s="52"/>
      <c r="AI215" s="152"/>
      <c r="AJ215" s="152"/>
      <c r="AK215" s="152"/>
      <c r="AL215" s="139"/>
      <c r="AM215" s="152"/>
      <c r="AN215" s="152"/>
      <c r="AO215" s="152"/>
      <c r="AP215" s="152"/>
      <c r="AQ215" s="152"/>
      <c r="AR215" s="152"/>
      <c r="AS215" s="122"/>
      <c r="AT215" s="122"/>
      <c r="AU215" s="122"/>
      <c r="AV215" s="122"/>
      <c r="AW215" s="26"/>
      <c r="AX215" s="42"/>
      <c r="AY215" s="42"/>
      <c r="AZ215" s="42"/>
      <c r="BA215" s="42"/>
      <c r="BB215" s="42"/>
      <c r="BC215" s="42"/>
      <c r="BD215" s="42"/>
      <c r="BE215" s="42"/>
      <c r="BF215" s="42"/>
      <c r="BG215" s="42"/>
      <c r="BH215" s="42"/>
      <c r="BI215" s="42"/>
      <c r="BJ215" s="42"/>
      <c r="BK215" s="42"/>
      <c r="BL215" s="42"/>
      <c r="BM215" s="42"/>
      <c r="BN215" s="42"/>
      <c r="BO215" s="42"/>
      <c r="BP215" s="42"/>
      <c r="BQ215" s="42"/>
      <c r="BR215" s="42"/>
      <c r="BS215" s="24"/>
      <c r="BT215" s="24"/>
      <c r="BU215" s="40"/>
      <c r="BV215" s="42"/>
      <c r="BW215" s="40"/>
      <c r="BX215" s="40"/>
      <c r="BY215" s="40"/>
      <c r="BZ215" s="44"/>
      <c r="CA215" s="44"/>
      <c r="CB215" s="5"/>
      <c r="CC215" s="44"/>
      <c r="CD215" s="44"/>
      <c r="CE215" s="44"/>
      <c r="CF215" s="44"/>
      <c r="CG215" s="44"/>
      <c r="CH215" s="40"/>
      <c r="CI215" s="44"/>
      <c r="CJ215" s="24"/>
      <c r="CK215" s="44"/>
      <c r="CL215" s="44"/>
      <c r="CM215" s="45"/>
      <c r="CN215" s="45"/>
      <c r="CO215" s="45"/>
      <c r="CP215" s="45"/>
      <c r="CQ215" s="45"/>
      <c r="CR215" s="45"/>
      <c r="CS215" s="45"/>
      <c r="CT215" s="45"/>
      <c r="CU215" s="45"/>
      <c r="CV215" s="45"/>
      <c r="CW215" s="24"/>
      <c r="CX215" s="40"/>
      <c r="CY215" s="40"/>
      <c r="CZ215" s="40"/>
      <c r="DA215" s="40"/>
      <c r="DB215" s="40"/>
      <c r="DC215" s="40"/>
      <c r="DD215" s="40"/>
      <c r="DE215" s="40"/>
      <c r="DF215" s="40"/>
      <c r="DG215" s="40"/>
      <c r="DH215" s="40"/>
      <c r="DI215" s="40"/>
      <c r="DJ215" s="40"/>
      <c r="DK215" s="40"/>
      <c r="DL215" s="40"/>
      <c r="DM215" s="40"/>
      <c r="DN215" s="40"/>
      <c r="DO215" s="40"/>
      <c r="DP215" s="40"/>
      <c r="DQ215" s="40"/>
      <c r="DR215" s="40"/>
    </row>
    <row r="216" spans="2:122" s="43" customFormat="1" ht="10.5" customHeight="1">
      <c r="B216" s="25"/>
      <c r="D216" s="139"/>
      <c r="E216" s="139"/>
      <c r="F216" s="139"/>
      <c r="G216" s="139"/>
      <c r="H216" s="139"/>
      <c r="I216" s="139"/>
      <c r="J216" s="139"/>
      <c r="K216" s="139"/>
      <c r="L216" s="139"/>
      <c r="M216" s="139"/>
      <c r="N216" s="139"/>
      <c r="O216" s="139"/>
      <c r="P216" s="139"/>
      <c r="Q216" s="139"/>
      <c r="AH216" s="52"/>
      <c r="AI216" s="152"/>
      <c r="AJ216" s="152"/>
      <c r="AK216" s="152"/>
      <c r="AL216" s="139"/>
      <c r="AM216" s="152"/>
      <c r="AN216" s="152"/>
      <c r="AO216" s="152"/>
      <c r="AP216" s="152"/>
      <c r="AQ216" s="152"/>
      <c r="AR216" s="152"/>
      <c r="AS216" s="122"/>
      <c r="AT216" s="122"/>
      <c r="AU216" s="122"/>
      <c r="AV216" s="122"/>
      <c r="AW216" s="26"/>
      <c r="AX216" s="42"/>
      <c r="AY216" s="42"/>
      <c r="AZ216" s="42"/>
      <c r="BA216" s="42"/>
      <c r="BB216" s="42"/>
      <c r="BC216" s="42"/>
      <c r="BD216" s="42"/>
      <c r="BE216" s="42"/>
      <c r="BF216" s="42"/>
      <c r="BG216" s="42"/>
      <c r="BH216" s="42"/>
      <c r="BI216" s="42"/>
      <c r="BJ216" s="42"/>
      <c r="BK216" s="42"/>
      <c r="BL216" s="42"/>
      <c r="BM216" s="42"/>
      <c r="BN216" s="42"/>
      <c r="BO216" s="42"/>
      <c r="BP216" s="42"/>
      <c r="BQ216" s="42"/>
      <c r="BR216" s="42"/>
      <c r="BS216" s="24"/>
      <c r="BT216" s="24"/>
      <c r="BU216" s="40"/>
      <c r="BV216" s="42"/>
      <c r="BW216" s="40"/>
      <c r="BX216" s="40"/>
      <c r="BY216" s="40"/>
      <c r="BZ216" s="44"/>
      <c r="CA216" s="44"/>
      <c r="CB216" s="5"/>
      <c r="CC216" s="44"/>
      <c r="CD216" s="44"/>
      <c r="CE216" s="44"/>
      <c r="CF216" s="44"/>
      <c r="CG216" s="44"/>
      <c r="CH216" s="40"/>
      <c r="CI216" s="44"/>
      <c r="CJ216" s="24"/>
      <c r="CK216" s="44"/>
      <c r="CL216" s="44"/>
      <c r="CM216" s="45"/>
      <c r="CN216" s="45"/>
      <c r="CO216" s="45"/>
      <c r="CP216" s="45"/>
      <c r="CQ216" s="45"/>
      <c r="CR216" s="45"/>
      <c r="CS216" s="45"/>
      <c r="CT216" s="45"/>
      <c r="CU216" s="45"/>
      <c r="CV216" s="45"/>
      <c r="CW216" s="24"/>
      <c r="CX216" s="40"/>
      <c r="CY216" s="40"/>
      <c r="CZ216" s="40"/>
      <c r="DA216" s="40"/>
      <c r="DB216" s="40"/>
      <c r="DC216" s="40"/>
      <c r="DD216" s="40"/>
      <c r="DE216" s="40"/>
      <c r="DF216" s="40"/>
      <c r="DG216" s="40"/>
      <c r="DH216" s="40"/>
      <c r="DI216" s="40"/>
      <c r="DJ216" s="40"/>
      <c r="DK216" s="40"/>
      <c r="DL216" s="40"/>
      <c r="DM216" s="40"/>
      <c r="DN216" s="40"/>
      <c r="DO216" s="40"/>
      <c r="DP216" s="40"/>
      <c r="DQ216" s="40"/>
      <c r="DR216" s="40"/>
    </row>
    <row r="217" spans="2:122" s="43" customFormat="1" ht="10.5" customHeight="1">
      <c r="B217" s="25"/>
      <c r="D217" s="139"/>
      <c r="E217" s="139"/>
      <c r="F217" s="139"/>
      <c r="G217" s="139"/>
      <c r="H217" s="139"/>
      <c r="I217" s="139"/>
      <c r="J217" s="139"/>
      <c r="K217" s="139"/>
      <c r="L217" s="139"/>
      <c r="M217" s="139"/>
      <c r="N217" s="139"/>
      <c r="O217" s="139"/>
      <c r="P217" s="139"/>
      <c r="Q217" s="139"/>
      <c r="AH217" s="52"/>
      <c r="AI217" s="152"/>
      <c r="AJ217" s="152"/>
      <c r="AK217" s="152"/>
      <c r="AL217" s="139"/>
      <c r="AM217" s="152"/>
      <c r="AN217" s="152"/>
      <c r="AO217" s="152"/>
      <c r="AP217" s="152"/>
      <c r="AQ217" s="152"/>
      <c r="AR217" s="152"/>
      <c r="AS217" s="122"/>
      <c r="AT217" s="122"/>
      <c r="AU217" s="122"/>
      <c r="AV217" s="122"/>
      <c r="AW217" s="26"/>
      <c r="AX217" s="42"/>
      <c r="AY217" s="42"/>
      <c r="AZ217" s="42"/>
      <c r="BA217" s="42"/>
      <c r="BB217" s="42"/>
      <c r="BC217" s="42"/>
      <c r="BD217" s="42"/>
      <c r="BE217" s="42"/>
      <c r="BF217" s="42"/>
      <c r="BG217" s="42"/>
      <c r="BH217" s="42"/>
      <c r="BI217" s="42"/>
      <c r="BJ217" s="42"/>
      <c r="BK217" s="42"/>
      <c r="BL217" s="42"/>
      <c r="BM217" s="42"/>
      <c r="BN217" s="42"/>
      <c r="BO217" s="42"/>
      <c r="BP217" s="42"/>
      <c r="BQ217" s="42"/>
      <c r="BR217" s="42"/>
      <c r="BS217" s="24"/>
      <c r="BT217" s="24"/>
      <c r="BU217" s="40"/>
      <c r="BV217" s="42"/>
      <c r="BW217" s="40"/>
      <c r="BX217" s="40"/>
      <c r="BY217" s="40"/>
      <c r="BZ217" s="44"/>
      <c r="CA217" s="44"/>
      <c r="CB217" s="5"/>
      <c r="CC217" s="44"/>
      <c r="CD217" s="44"/>
      <c r="CE217" s="44"/>
      <c r="CF217" s="44"/>
      <c r="CG217" s="44"/>
      <c r="CH217" s="40"/>
      <c r="CI217" s="44"/>
      <c r="CJ217" s="24"/>
      <c r="CK217" s="44"/>
      <c r="CL217" s="44"/>
      <c r="CM217" s="45"/>
      <c r="CN217" s="45"/>
      <c r="CO217" s="45"/>
      <c r="CP217" s="45"/>
      <c r="CQ217" s="45"/>
      <c r="CR217" s="45"/>
      <c r="CS217" s="45"/>
      <c r="CT217" s="45"/>
      <c r="CU217" s="45"/>
      <c r="CV217" s="45"/>
      <c r="CW217" s="24"/>
      <c r="CX217" s="40"/>
      <c r="CY217" s="40"/>
      <c r="CZ217" s="40"/>
      <c r="DA217" s="40"/>
      <c r="DB217" s="40"/>
      <c r="DC217" s="40"/>
      <c r="DD217" s="40"/>
      <c r="DE217" s="40"/>
      <c r="DF217" s="40"/>
      <c r="DG217" s="40"/>
      <c r="DH217" s="40"/>
      <c r="DI217" s="40"/>
      <c r="DJ217" s="40"/>
      <c r="DK217" s="40"/>
      <c r="DL217" s="40"/>
      <c r="DM217" s="40"/>
      <c r="DN217" s="40"/>
      <c r="DO217" s="40"/>
      <c r="DP217" s="40"/>
      <c r="DQ217" s="40"/>
      <c r="DR217" s="40"/>
    </row>
    <row r="218" spans="2:122" s="43" customFormat="1" ht="10.5" customHeight="1">
      <c r="B218" s="25"/>
      <c r="D218" s="139"/>
      <c r="E218" s="139"/>
      <c r="F218" s="139"/>
      <c r="G218" s="139"/>
      <c r="H218" s="139"/>
      <c r="I218" s="139"/>
      <c r="J218" s="139"/>
      <c r="K218" s="139"/>
      <c r="L218" s="139"/>
      <c r="M218" s="139"/>
      <c r="N218" s="139"/>
      <c r="O218" s="139"/>
      <c r="P218" s="139"/>
      <c r="Q218" s="139"/>
      <c r="AH218" s="52"/>
      <c r="AI218" s="152"/>
      <c r="AJ218" s="152"/>
      <c r="AK218" s="152"/>
      <c r="AL218" s="139"/>
      <c r="AM218" s="152"/>
      <c r="AN218" s="152"/>
      <c r="AO218" s="152"/>
      <c r="AP218" s="152"/>
      <c r="AQ218" s="152"/>
      <c r="AR218" s="152"/>
      <c r="AS218" s="122"/>
      <c r="AT218" s="122"/>
      <c r="AU218" s="122"/>
      <c r="AV218" s="122"/>
      <c r="AW218" s="26"/>
      <c r="AX218" s="42"/>
      <c r="AY218" s="42"/>
      <c r="AZ218" s="42"/>
      <c r="BA218" s="42"/>
      <c r="BB218" s="42"/>
      <c r="BC218" s="42"/>
      <c r="BD218" s="42"/>
      <c r="BE218" s="42"/>
      <c r="BF218" s="42"/>
      <c r="BG218" s="42"/>
      <c r="BH218" s="42"/>
      <c r="BI218" s="42"/>
      <c r="BJ218" s="42"/>
      <c r="BK218" s="42"/>
      <c r="BL218" s="42"/>
      <c r="BM218" s="42"/>
      <c r="BN218" s="42"/>
      <c r="BO218" s="42"/>
      <c r="BP218" s="42"/>
      <c r="BQ218" s="42"/>
      <c r="BR218" s="42"/>
      <c r="BS218" s="24"/>
      <c r="BT218" s="24"/>
      <c r="BU218" s="40"/>
      <c r="BV218" s="42"/>
      <c r="BW218" s="40"/>
      <c r="BX218" s="40"/>
      <c r="BY218" s="40"/>
      <c r="BZ218" s="44"/>
      <c r="CA218" s="44"/>
      <c r="CB218" s="5"/>
      <c r="CC218" s="44"/>
      <c r="CD218" s="44"/>
      <c r="CE218" s="44"/>
      <c r="CF218" s="44"/>
      <c r="CG218" s="44"/>
      <c r="CH218" s="40"/>
      <c r="CI218" s="44"/>
      <c r="CJ218" s="24"/>
      <c r="CK218" s="44"/>
      <c r="CL218" s="44"/>
      <c r="CM218" s="45"/>
      <c r="CN218" s="45"/>
      <c r="CO218" s="45"/>
      <c r="CP218" s="45"/>
      <c r="CQ218" s="45"/>
      <c r="CR218" s="45"/>
      <c r="CS218" s="45"/>
      <c r="CT218" s="45"/>
      <c r="CU218" s="45"/>
      <c r="CV218" s="45"/>
      <c r="CW218" s="24"/>
      <c r="CX218" s="40"/>
      <c r="CY218" s="40"/>
      <c r="CZ218" s="40"/>
      <c r="DA218" s="40"/>
      <c r="DB218" s="40"/>
      <c r="DC218" s="40"/>
      <c r="DD218" s="40"/>
      <c r="DE218" s="40"/>
      <c r="DF218" s="40"/>
      <c r="DG218" s="40"/>
      <c r="DH218" s="40"/>
      <c r="DI218" s="40"/>
      <c r="DJ218" s="40"/>
      <c r="DK218" s="40"/>
      <c r="DL218" s="40"/>
      <c r="DM218" s="40"/>
      <c r="DN218" s="40"/>
      <c r="DO218" s="40"/>
      <c r="DP218" s="40"/>
      <c r="DQ218" s="40"/>
      <c r="DR218" s="40"/>
    </row>
    <row r="219" spans="2:122" s="43" customFormat="1" ht="10.5" customHeight="1">
      <c r="B219" s="25"/>
      <c r="D219" s="139"/>
      <c r="E219" s="139"/>
      <c r="F219" s="139"/>
      <c r="G219" s="139"/>
      <c r="H219" s="139"/>
      <c r="I219" s="139"/>
      <c r="J219" s="139"/>
      <c r="K219" s="139"/>
      <c r="L219" s="139"/>
      <c r="M219" s="139"/>
      <c r="N219" s="139"/>
      <c r="O219" s="139"/>
      <c r="P219" s="139"/>
      <c r="Q219" s="139"/>
      <c r="AH219" s="52"/>
      <c r="AI219" s="152"/>
      <c r="AJ219" s="152"/>
      <c r="AK219" s="152"/>
      <c r="AL219" s="139"/>
      <c r="AM219" s="152"/>
      <c r="AN219" s="152"/>
      <c r="AO219" s="152"/>
      <c r="AP219" s="152"/>
      <c r="AQ219" s="152"/>
      <c r="AR219" s="152"/>
      <c r="AS219" s="122"/>
      <c r="AT219" s="122"/>
      <c r="AU219" s="122"/>
      <c r="AV219" s="122"/>
      <c r="AW219" s="26"/>
      <c r="AX219" s="42"/>
      <c r="AY219" s="42"/>
      <c r="AZ219" s="42"/>
      <c r="BA219" s="42"/>
      <c r="BB219" s="42"/>
      <c r="BC219" s="42"/>
      <c r="BD219" s="42"/>
      <c r="BE219" s="42"/>
      <c r="BF219" s="42"/>
      <c r="BG219" s="42"/>
      <c r="BH219" s="42"/>
      <c r="BI219" s="42"/>
      <c r="BJ219" s="42"/>
      <c r="BK219" s="42"/>
      <c r="BL219" s="42"/>
      <c r="BM219" s="42"/>
      <c r="BN219" s="42"/>
      <c r="BO219" s="42"/>
      <c r="BP219" s="42"/>
      <c r="BQ219" s="42"/>
      <c r="BR219" s="42"/>
      <c r="BS219" s="24"/>
      <c r="BT219" s="24"/>
      <c r="BU219" s="40"/>
      <c r="BV219" s="42"/>
      <c r="BW219" s="40"/>
      <c r="BX219" s="40"/>
      <c r="BY219" s="40"/>
      <c r="BZ219" s="44"/>
      <c r="CA219" s="44"/>
      <c r="CB219" s="5"/>
      <c r="CC219" s="44"/>
      <c r="CD219" s="44"/>
      <c r="CE219" s="44"/>
      <c r="CF219" s="44"/>
      <c r="CG219" s="44"/>
      <c r="CH219" s="40"/>
      <c r="CI219" s="44"/>
      <c r="CJ219" s="24"/>
      <c r="CK219" s="44"/>
      <c r="CL219" s="44"/>
      <c r="CM219" s="45"/>
      <c r="CN219" s="45"/>
      <c r="CO219" s="45"/>
      <c r="CP219" s="45"/>
      <c r="CQ219" s="45"/>
      <c r="CR219" s="45"/>
      <c r="CS219" s="45"/>
      <c r="CT219" s="45"/>
      <c r="CU219" s="45"/>
      <c r="CV219" s="45"/>
      <c r="CW219" s="24"/>
      <c r="CX219" s="40"/>
      <c r="CY219" s="40"/>
      <c r="CZ219" s="40"/>
      <c r="DA219" s="40"/>
      <c r="DB219" s="40"/>
      <c r="DC219" s="40"/>
      <c r="DD219" s="40"/>
      <c r="DE219" s="40"/>
      <c r="DF219" s="40"/>
      <c r="DG219" s="40"/>
      <c r="DH219" s="40"/>
      <c r="DI219" s="40"/>
      <c r="DJ219" s="40"/>
      <c r="DK219" s="40"/>
      <c r="DL219" s="40"/>
      <c r="DM219" s="40"/>
      <c r="DN219" s="40"/>
      <c r="DO219" s="40"/>
      <c r="DP219" s="40"/>
      <c r="DQ219" s="40"/>
      <c r="DR219" s="40"/>
    </row>
    <row r="220" spans="2:122" s="43" customFormat="1" ht="10.5" customHeight="1">
      <c r="B220" s="25"/>
      <c r="D220" s="139"/>
      <c r="E220" s="139"/>
      <c r="F220" s="139"/>
      <c r="G220" s="139"/>
      <c r="H220" s="139"/>
      <c r="I220" s="139"/>
      <c r="J220" s="139"/>
      <c r="K220" s="139"/>
      <c r="L220" s="139"/>
      <c r="M220" s="139"/>
      <c r="N220" s="139"/>
      <c r="O220" s="139"/>
      <c r="P220" s="139"/>
      <c r="Q220" s="139"/>
      <c r="AH220" s="52"/>
      <c r="AI220" s="152"/>
      <c r="AJ220" s="152"/>
      <c r="AK220" s="152"/>
      <c r="AL220" s="139"/>
      <c r="AM220" s="152"/>
      <c r="AN220" s="152"/>
      <c r="AO220" s="152"/>
      <c r="AP220" s="152"/>
      <c r="AQ220" s="152"/>
      <c r="AR220" s="152"/>
      <c r="AS220" s="122"/>
      <c r="AT220" s="122"/>
      <c r="AU220" s="122"/>
      <c r="AV220" s="122"/>
      <c r="AW220" s="26"/>
      <c r="AX220" s="42"/>
      <c r="AY220" s="42"/>
      <c r="AZ220" s="42"/>
      <c r="BA220" s="42"/>
      <c r="BB220" s="42"/>
      <c r="BC220" s="42"/>
      <c r="BD220" s="42"/>
      <c r="BE220" s="42"/>
      <c r="BF220" s="42"/>
      <c r="BG220" s="42"/>
      <c r="BH220" s="42"/>
      <c r="BI220" s="42"/>
      <c r="BJ220" s="42"/>
      <c r="BK220" s="42"/>
      <c r="BL220" s="42"/>
      <c r="BM220" s="42"/>
      <c r="BN220" s="42"/>
      <c r="BO220" s="42"/>
      <c r="BP220" s="42"/>
      <c r="BQ220" s="42"/>
      <c r="BR220" s="42"/>
      <c r="BS220" s="24"/>
      <c r="BT220" s="24"/>
      <c r="BU220" s="40"/>
      <c r="BV220" s="42"/>
      <c r="BW220" s="40"/>
      <c r="BX220" s="40"/>
      <c r="BY220" s="40"/>
      <c r="BZ220" s="44"/>
      <c r="CA220" s="44"/>
      <c r="CB220" s="5"/>
      <c r="CC220" s="44"/>
      <c r="CD220" s="44"/>
      <c r="CE220" s="44"/>
      <c r="CF220" s="44"/>
      <c r="CG220" s="44"/>
      <c r="CH220" s="40"/>
      <c r="CI220" s="44"/>
      <c r="CJ220" s="24"/>
      <c r="CK220" s="44"/>
      <c r="CL220" s="44"/>
      <c r="CM220" s="45"/>
      <c r="CN220" s="45"/>
      <c r="CO220" s="45"/>
      <c r="CP220" s="45"/>
      <c r="CQ220" s="45"/>
      <c r="CR220" s="45"/>
      <c r="CS220" s="45"/>
      <c r="CT220" s="45"/>
      <c r="CU220" s="45"/>
      <c r="CV220" s="45"/>
      <c r="CW220" s="24"/>
      <c r="CX220" s="40"/>
      <c r="CY220" s="40"/>
      <c r="CZ220" s="40"/>
      <c r="DA220" s="40"/>
      <c r="DB220" s="40"/>
      <c r="DC220" s="40"/>
      <c r="DD220" s="40"/>
      <c r="DE220" s="40"/>
      <c r="DF220" s="40"/>
      <c r="DG220" s="40"/>
      <c r="DH220" s="40"/>
      <c r="DI220" s="40"/>
      <c r="DJ220" s="40"/>
      <c r="DK220" s="40"/>
      <c r="DL220" s="40"/>
      <c r="DM220" s="40"/>
      <c r="DN220" s="40"/>
      <c r="DO220" s="40"/>
      <c r="DP220" s="40"/>
      <c r="DQ220" s="40"/>
      <c r="DR220" s="40"/>
    </row>
    <row r="221" spans="2:122" s="43" customFormat="1" ht="10.5" customHeight="1">
      <c r="B221" s="25"/>
      <c r="D221" s="139"/>
      <c r="E221" s="139"/>
      <c r="F221" s="139"/>
      <c r="G221" s="139"/>
      <c r="H221" s="139"/>
      <c r="I221" s="139"/>
      <c r="J221" s="139"/>
      <c r="K221" s="139"/>
      <c r="L221" s="139"/>
      <c r="M221" s="139"/>
      <c r="N221" s="139"/>
      <c r="O221" s="139"/>
      <c r="P221" s="139"/>
      <c r="Q221" s="139"/>
      <c r="AH221" s="52"/>
      <c r="AI221" s="152"/>
      <c r="AJ221" s="152"/>
      <c r="AK221" s="152"/>
      <c r="AL221" s="139"/>
      <c r="AM221" s="152"/>
      <c r="AN221" s="152"/>
      <c r="AO221" s="152"/>
      <c r="AP221" s="152"/>
      <c r="AQ221" s="152"/>
      <c r="AR221" s="152"/>
      <c r="AS221" s="122"/>
      <c r="AT221" s="122"/>
      <c r="AU221" s="122"/>
      <c r="AV221" s="122"/>
      <c r="AW221" s="26"/>
      <c r="AX221" s="42"/>
      <c r="AY221" s="42"/>
      <c r="AZ221" s="42"/>
      <c r="BA221" s="42"/>
      <c r="BB221" s="42"/>
      <c r="BC221" s="42"/>
      <c r="BD221" s="42"/>
      <c r="BE221" s="42"/>
      <c r="BF221" s="42"/>
      <c r="BG221" s="42"/>
      <c r="BH221" s="42"/>
      <c r="BI221" s="42"/>
      <c r="BJ221" s="42"/>
      <c r="BK221" s="42"/>
      <c r="BL221" s="42"/>
      <c r="BM221" s="42"/>
      <c r="BN221" s="42"/>
      <c r="BO221" s="42"/>
      <c r="BP221" s="42"/>
      <c r="BQ221" s="42"/>
      <c r="BR221" s="42"/>
      <c r="BS221" s="24"/>
      <c r="BT221" s="24"/>
      <c r="BU221" s="40"/>
      <c r="BV221" s="42"/>
      <c r="BW221" s="40"/>
      <c r="BX221" s="40"/>
      <c r="BY221" s="40"/>
      <c r="BZ221" s="44"/>
      <c r="CA221" s="44"/>
      <c r="CB221" s="5"/>
      <c r="CC221" s="44"/>
      <c r="CD221" s="44"/>
      <c r="CE221" s="44"/>
      <c r="CF221" s="44"/>
      <c r="CG221" s="44"/>
      <c r="CH221" s="40"/>
      <c r="CI221" s="44"/>
      <c r="CJ221" s="24"/>
      <c r="CK221" s="44"/>
      <c r="CL221" s="44"/>
      <c r="CM221" s="45"/>
      <c r="CN221" s="45"/>
      <c r="CO221" s="45"/>
      <c r="CP221" s="45"/>
      <c r="CQ221" s="45"/>
      <c r="CR221" s="45"/>
      <c r="CS221" s="45"/>
      <c r="CT221" s="45"/>
      <c r="CU221" s="45"/>
      <c r="CV221" s="45"/>
      <c r="CW221" s="24"/>
      <c r="CX221" s="40"/>
      <c r="CY221" s="40"/>
      <c r="CZ221" s="40"/>
      <c r="DA221" s="40"/>
      <c r="DB221" s="40"/>
      <c r="DC221" s="40"/>
      <c r="DD221" s="40"/>
      <c r="DE221" s="40"/>
      <c r="DF221" s="40"/>
      <c r="DG221" s="40"/>
      <c r="DH221" s="40"/>
      <c r="DI221" s="40"/>
      <c r="DJ221" s="40"/>
      <c r="DK221" s="40"/>
      <c r="DL221" s="40"/>
      <c r="DM221" s="40"/>
      <c r="DN221" s="40"/>
      <c r="DO221" s="40"/>
      <c r="DP221" s="40"/>
      <c r="DQ221" s="40"/>
      <c r="DR221" s="40"/>
    </row>
    <row r="222" spans="2:122" s="43" customFormat="1" ht="10.5" customHeight="1">
      <c r="B222" s="25"/>
      <c r="D222" s="139"/>
      <c r="E222" s="139"/>
      <c r="F222" s="139"/>
      <c r="G222" s="139"/>
      <c r="H222" s="139"/>
      <c r="I222" s="139"/>
      <c r="J222" s="139"/>
      <c r="K222" s="139"/>
      <c r="L222" s="139"/>
      <c r="M222" s="139"/>
      <c r="N222" s="139"/>
      <c r="O222" s="139"/>
      <c r="P222" s="139"/>
      <c r="Q222" s="139"/>
      <c r="AH222" s="52"/>
      <c r="AI222" s="152"/>
      <c r="AJ222" s="152"/>
      <c r="AK222" s="152"/>
      <c r="AL222" s="139"/>
      <c r="AM222" s="152"/>
      <c r="AN222" s="152"/>
      <c r="AO222" s="152"/>
      <c r="AP222" s="152"/>
      <c r="AQ222" s="152"/>
      <c r="AR222" s="152"/>
      <c r="AS222" s="122"/>
      <c r="AT222" s="122"/>
      <c r="AU222" s="122"/>
      <c r="AV222" s="122"/>
      <c r="AW222" s="26"/>
      <c r="AX222" s="42"/>
      <c r="AY222" s="42"/>
      <c r="AZ222" s="42"/>
      <c r="BA222" s="42"/>
      <c r="BB222" s="42"/>
      <c r="BC222" s="42"/>
      <c r="BD222" s="42"/>
      <c r="BE222" s="42"/>
      <c r="BF222" s="42"/>
      <c r="BG222" s="42"/>
      <c r="BH222" s="42"/>
      <c r="BI222" s="42"/>
      <c r="BJ222" s="42"/>
      <c r="BK222" s="42"/>
      <c r="BL222" s="42"/>
      <c r="BM222" s="42"/>
      <c r="BN222" s="42"/>
      <c r="BO222" s="42"/>
      <c r="BP222" s="42"/>
      <c r="BQ222" s="42"/>
      <c r="BR222" s="42"/>
      <c r="BS222" s="24"/>
      <c r="BT222" s="24"/>
      <c r="BU222" s="40"/>
      <c r="BV222" s="42"/>
      <c r="BW222" s="40"/>
      <c r="BX222" s="40"/>
      <c r="BY222" s="40"/>
      <c r="BZ222" s="44"/>
      <c r="CA222" s="44"/>
      <c r="CB222" s="5"/>
      <c r="CC222" s="44"/>
      <c r="CD222" s="44"/>
      <c r="CE222" s="44"/>
      <c r="CF222" s="44"/>
      <c r="CG222" s="44"/>
      <c r="CH222" s="40"/>
      <c r="CI222" s="44"/>
      <c r="CJ222" s="24"/>
      <c r="CK222" s="44"/>
      <c r="CL222" s="44"/>
      <c r="CM222" s="45"/>
      <c r="CN222" s="45"/>
      <c r="CO222" s="45"/>
      <c r="CP222" s="45"/>
      <c r="CQ222" s="45"/>
      <c r="CR222" s="45"/>
      <c r="CS222" s="45"/>
      <c r="CT222" s="45"/>
      <c r="CU222" s="45"/>
      <c r="CV222" s="45"/>
      <c r="CW222" s="24"/>
      <c r="CX222" s="40"/>
      <c r="CY222" s="40"/>
      <c r="CZ222" s="40"/>
      <c r="DA222" s="40"/>
      <c r="DB222" s="40"/>
      <c r="DC222" s="40"/>
      <c r="DD222" s="40"/>
      <c r="DE222" s="40"/>
      <c r="DF222" s="40"/>
      <c r="DG222" s="40"/>
      <c r="DH222" s="40"/>
      <c r="DI222" s="40"/>
      <c r="DJ222" s="40"/>
      <c r="DK222" s="40"/>
      <c r="DL222" s="40"/>
      <c r="DM222" s="40"/>
      <c r="DN222" s="40"/>
      <c r="DO222" s="40"/>
      <c r="DP222" s="40"/>
      <c r="DQ222" s="40"/>
      <c r="DR222" s="40"/>
    </row>
    <row r="223" spans="2:122" s="43" customFormat="1" ht="10.5" customHeight="1">
      <c r="B223" s="25"/>
      <c r="D223" s="139"/>
      <c r="E223" s="139"/>
      <c r="F223" s="139"/>
      <c r="G223" s="139"/>
      <c r="H223" s="139"/>
      <c r="I223" s="139"/>
      <c r="J223" s="139"/>
      <c r="K223" s="139"/>
      <c r="L223" s="139"/>
      <c r="M223" s="139"/>
      <c r="N223" s="139"/>
      <c r="O223" s="139"/>
      <c r="P223" s="139"/>
      <c r="Q223" s="139"/>
      <c r="AH223" s="52"/>
      <c r="AI223" s="152"/>
      <c r="AJ223" s="152"/>
      <c r="AK223" s="152"/>
      <c r="AL223" s="139"/>
      <c r="AM223" s="152"/>
      <c r="AN223" s="152"/>
      <c r="AO223" s="152"/>
      <c r="AP223" s="152"/>
      <c r="AQ223" s="152"/>
      <c r="AR223" s="152"/>
      <c r="AS223" s="122"/>
      <c r="AT223" s="122"/>
      <c r="AU223" s="122"/>
      <c r="AV223" s="122"/>
      <c r="AW223" s="26"/>
      <c r="AX223" s="42"/>
      <c r="AY223" s="42"/>
      <c r="AZ223" s="42"/>
      <c r="BA223" s="42"/>
      <c r="BB223" s="42"/>
      <c r="BC223" s="42"/>
      <c r="BD223" s="42"/>
      <c r="BE223" s="42"/>
      <c r="BF223" s="42"/>
      <c r="BG223" s="42"/>
      <c r="BH223" s="42"/>
      <c r="BI223" s="42"/>
      <c r="BJ223" s="42"/>
      <c r="BK223" s="42"/>
      <c r="BL223" s="42"/>
      <c r="BM223" s="42"/>
      <c r="BN223" s="42"/>
      <c r="BO223" s="42"/>
      <c r="BP223" s="42"/>
      <c r="BQ223" s="42"/>
      <c r="BR223" s="42"/>
      <c r="BS223" s="24"/>
      <c r="BT223" s="24"/>
      <c r="BU223" s="40"/>
      <c r="BV223" s="42"/>
      <c r="BW223" s="40"/>
      <c r="BX223" s="40"/>
      <c r="BY223" s="40"/>
      <c r="BZ223" s="44"/>
      <c r="CA223" s="44"/>
      <c r="CB223" s="5"/>
      <c r="CC223" s="44"/>
      <c r="CD223" s="44"/>
      <c r="CE223" s="44"/>
      <c r="CF223" s="44"/>
      <c r="CG223" s="44"/>
      <c r="CH223" s="40"/>
      <c r="CI223" s="44"/>
      <c r="CJ223" s="24"/>
      <c r="CK223" s="44"/>
      <c r="CL223" s="44"/>
      <c r="CM223" s="45"/>
      <c r="CN223" s="45"/>
      <c r="CO223" s="45"/>
      <c r="CP223" s="45"/>
      <c r="CQ223" s="45"/>
      <c r="CR223" s="45"/>
      <c r="CS223" s="45"/>
      <c r="CT223" s="45"/>
      <c r="CU223" s="45"/>
      <c r="CV223" s="45"/>
      <c r="CW223" s="24"/>
      <c r="CX223" s="40"/>
      <c r="CY223" s="40"/>
      <c r="CZ223" s="40"/>
      <c r="DA223" s="40"/>
      <c r="DB223" s="40"/>
      <c r="DC223" s="40"/>
      <c r="DD223" s="40"/>
      <c r="DE223" s="40"/>
      <c r="DF223" s="40"/>
      <c r="DG223" s="40"/>
      <c r="DH223" s="40"/>
      <c r="DI223" s="40"/>
      <c r="DJ223" s="40"/>
      <c r="DK223" s="40"/>
      <c r="DL223" s="40"/>
      <c r="DM223" s="40"/>
      <c r="DN223" s="40"/>
      <c r="DO223" s="40"/>
      <c r="DP223" s="40"/>
      <c r="DQ223" s="40"/>
      <c r="DR223" s="40"/>
    </row>
    <row r="224" spans="2:122" s="43" customFormat="1" ht="10.5" customHeight="1">
      <c r="B224" s="25"/>
      <c r="D224" s="139"/>
      <c r="E224" s="139"/>
      <c r="F224" s="139"/>
      <c r="G224" s="139"/>
      <c r="H224" s="139"/>
      <c r="I224" s="139"/>
      <c r="J224" s="139"/>
      <c r="K224" s="139"/>
      <c r="L224" s="139"/>
      <c r="M224" s="139"/>
      <c r="N224" s="139"/>
      <c r="O224" s="139"/>
      <c r="P224" s="139"/>
      <c r="Q224" s="139"/>
      <c r="AH224" s="52"/>
      <c r="AI224" s="152"/>
      <c r="AJ224" s="152"/>
      <c r="AK224" s="152"/>
      <c r="AL224" s="139"/>
      <c r="AM224" s="152"/>
      <c r="AN224" s="152"/>
      <c r="AO224" s="152"/>
      <c r="AP224" s="152"/>
      <c r="AQ224" s="152"/>
      <c r="AR224" s="152"/>
      <c r="AS224" s="122"/>
      <c r="AT224" s="122"/>
      <c r="AU224" s="122"/>
      <c r="AV224" s="122"/>
      <c r="AW224" s="26"/>
      <c r="AX224" s="42"/>
      <c r="AY224" s="42"/>
      <c r="AZ224" s="42"/>
      <c r="BA224" s="42"/>
      <c r="BB224" s="42"/>
      <c r="BC224" s="42"/>
      <c r="BD224" s="42"/>
      <c r="BE224" s="42"/>
      <c r="BF224" s="42"/>
      <c r="BG224" s="42"/>
      <c r="BH224" s="42"/>
      <c r="BI224" s="42"/>
      <c r="BJ224" s="42"/>
      <c r="BK224" s="42"/>
      <c r="BL224" s="42"/>
      <c r="BM224" s="42"/>
      <c r="BN224" s="42"/>
      <c r="BO224" s="42"/>
      <c r="BP224" s="42"/>
      <c r="BQ224" s="42"/>
      <c r="BR224" s="42"/>
      <c r="BS224" s="24"/>
      <c r="BT224" s="24"/>
      <c r="BU224" s="40"/>
      <c r="BV224" s="42"/>
      <c r="BW224" s="40"/>
      <c r="BX224" s="40"/>
      <c r="BY224" s="40"/>
      <c r="BZ224" s="44"/>
      <c r="CA224" s="44"/>
      <c r="CB224" s="5"/>
      <c r="CC224" s="44"/>
      <c r="CD224" s="44"/>
      <c r="CE224" s="44"/>
      <c r="CF224" s="44"/>
      <c r="CG224" s="44"/>
      <c r="CH224" s="40"/>
      <c r="CI224" s="44"/>
      <c r="CJ224" s="24"/>
      <c r="CK224" s="44"/>
      <c r="CL224" s="44"/>
      <c r="CM224" s="45"/>
      <c r="CN224" s="45"/>
      <c r="CO224" s="45"/>
      <c r="CP224" s="45"/>
      <c r="CQ224" s="45"/>
      <c r="CR224" s="45"/>
      <c r="CS224" s="45"/>
      <c r="CT224" s="45"/>
      <c r="CU224" s="45"/>
      <c r="CV224" s="45"/>
      <c r="CW224" s="24"/>
      <c r="CX224" s="40"/>
      <c r="CY224" s="40"/>
      <c r="CZ224" s="40"/>
      <c r="DA224" s="40"/>
      <c r="DB224" s="40"/>
      <c r="DC224" s="40"/>
      <c r="DD224" s="40"/>
      <c r="DE224" s="40"/>
      <c r="DF224" s="40"/>
      <c r="DG224" s="40"/>
      <c r="DH224" s="40"/>
      <c r="DI224" s="40"/>
      <c r="DJ224" s="40"/>
      <c r="DK224" s="40"/>
      <c r="DL224" s="40"/>
      <c r="DM224" s="40"/>
      <c r="DN224" s="40"/>
      <c r="DO224" s="40"/>
      <c r="DP224" s="40"/>
      <c r="DQ224" s="40"/>
      <c r="DR224" s="40"/>
    </row>
    <row r="225" spans="2:122" s="43" customFormat="1" ht="10.5" customHeight="1">
      <c r="B225" s="25"/>
      <c r="D225" s="139"/>
      <c r="E225" s="139"/>
      <c r="F225" s="139"/>
      <c r="G225" s="139"/>
      <c r="H225" s="139"/>
      <c r="I225" s="139"/>
      <c r="J225" s="139"/>
      <c r="K225" s="139"/>
      <c r="L225" s="139"/>
      <c r="M225" s="139"/>
      <c r="N225" s="139"/>
      <c r="O225" s="139"/>
      <c r="P225" s="139"/>
      <c r="Q225" s="139"/>
      <c r="AH225" s="52"/>
      <c r="AI225" s="152"/>
      <c r="AJ225" s="152"/>
      <c r="AK225" s="152"/>
      <c r="AL225" s="139"/>
      <c r="AM225" s="152"/>
      <c r="AN225" s="152"/>
      <c r="AO225" s="152"/>
      <c r="AP225" s="152"/>
      <c r="AQ225" s="152"/>
      <c r="AR225" s="152"/>
      <c r="AS225" s="122"/>
      <c r="AT225" s="122"/>
      <c r="AU225" s="122"/>
      <c r="AV225" s="122"/>
      <c r="AW225" s="26"/>
      <c r="AX225" s="42"/>
      <c r="AY225" s="42"/>
      <c r="AZ225" s="42"/>
      <c r="BA225" s="42"/>
      <c r="BB225" s="42"/>
      <c r="BC225" s="42"/>
      <c r="BD225" s="42"/>
      <c r="BE225" s="42"/>
      <c r="BF225" s="42"/>
      <c r="BG225" s="42"/>
      <c r="BH225" s="42"/>
      <c r="BI225" s="42"/>
      <c r="BJ225" s="42"/>
      <c r="BK225" s="42"/>
      <c r="BL225" s="42"/>
      <c r="BM225" s="42"/>
      <c r="BN225" s="42"/>
      <c r="BO225" s="42"/>
      <c r="BP225" s="42"/>
      <c r="BQ225" s="42"/>
      <c r="BR225" s="42"/>
      <c r="BS225" s="24"/>
      <c r="BT225" s="24"/>
      <c r="BU225" s="40"/>
      <c r="BV225" s="42"/>
      <c r="BW225" s="40"/>
      <c r="BX225" s="40"/>
      <c r="BY225" s="40"/>
      <c r="BZ225" s="44"/>
      <c r="CA225" s="44"/>
      <c r="CB225" s="5"/>
      <c r="CC225" s="44"/>
      <c r="CD225" s="44"/>
      <c r="CE225" s="44"/>
      <c r="CF225" s="44"/>
      <c r="CG225" s="44"/>
      <c r="CH225" s="40"/>
      <c r="CI225" s="44"/>
      <c r="CJ225" s="24"/>
      <c r="CK225" s="44"/>
      <c r="CL225" s="44"/>
      <c r="CM225" s="45"/>
      <c r="CN225" s="45"/>
      <c r="CO225" s="45"/>
      <c r="CP225" s="45"/>
      <c r="CQ225" s="45"/>
      <c r="CR225" s="45"/>
      <c r="CS225" s="45"/>
      <c r="CT225" s="45"/>
      <c r="CU225" s="45"/>
      <c r="CV225" s="45"/>
      <c r="CW225" s="24"/>
      <c r="CX225" s="40"/>
      <c r="CY225" s="40"/>
      <c r="CZ225" s="40"/>
      <c r="DA225" s="40"/>
      <c r="DB225" s="40"/>
      <c r="DC225" s="40"/>
      <c r="DD225" s="40"/>
      <c r="DE225" s="40"/>
      <c r="DF225" s="40"/>
      <c r="DG225" s="40"/>
      <c r="DH225" s="40"/>
      <c r="DI225" s="40"/>
      <c r="DJ225" s="40"/>
      <c r="DK225" s="40"/>
      <c r="DL225" s="40"/>
      <c r="DM225" s="40"/>
      <c r="DN225" s="40"/>
      <c r="DO225" s="40"/>
      <c r="DP225" s="40"/>
      <c r="DQ225" s="40"/>
      <c r="DR225" s="40"/>
    </row>
    <row r="226" spans="2:122" s="43" customFormat="1" ht="10.5" customHeight="1">
      <c r="B226" s="25"/>
      <c r="D226" s="139"/>
      <c r="E226" s="139"/>
      <c r="F226" s="139"/>
      <c r="G226" s="139"/>
      <c r="H226" s="139"/>
      <c r="I226" s="139"/>
      <c r="J226" s="139"/>
      <c r="K226" s="139"/>
      <c r="L226" s="139"/>
      <c r="M226" s="139"/>
      <c r="N226" s="139"/>
      <c r="O226" s="139"/>
      <c r="P226" s="139"/>
      <c r="Q226" s="139"/>
      <c r="AH226" s="52"/>
      <c r="AI226" s="152"/>
      <c r="AJ226" s="152"/>
      <c r="AK226" s="152"/>
      <c r="AL226" s="139"/>
      <c r="AM226" s="152"/>
      <c r="AN226" s="152"/>
      <c r="AO226" s="152"/>
      <c r="AP226" s="152"/>
      <c r="AQ226" s="152"/>
      <c r="AR226" s="152"/>
      <c r="AS226" s="122"/>
      <c r="AT226" s="122"/>
      <c r="AU226" s="122"/>
      <c r="AV226" s="122"/>
      <c r="AW226" s="26"/>
      <c r="AX226" s="42"/>
      <c r="AY226" s="42"/>
      <c r="AZ226" s="42"/>
      <c r="BA226" s="42"/>
      <c r="BB226" s="42"/>
      <c r="BC226" s="42"/>
      <c r="BD226" s="42"/>
      <c r="BE226" s="42"/>
      <c r="BF226" s="42"/>
      <c r="BG226" s="42"/>
      <c r="BH226" s="42"/>
      <c r="BI226" s="42"/>
      <c r="BJ226" s="42"/>
      <c r="BK226" s="42"/>
      <c r="BL226" s="42"/>
      <c r="BM226" s="42"/>
      <c r="BN226" s="42"/>
      <c r="BO226" s="42"/>
      <c r="BP226" s="42"/>
      <c r="BQ226" s="42"/>
      <c r="BR226" s="42"/>
      <c r="BS226" s="24"/>
      <c r="BT226" s="24"/>
      <c r="BU226" s="40"/>
      <c r="BV226" s="42"/>
      <c r="BW226" s="40"/>
      <c r="BX226" s="40"/>
      <c r="BY226" s="40"/>
      <c r="BZ226" s="44"/>
      <c r="CA226" s="44"/>
      <c r="CB226" s="5"/>
      <c r="CC226" s="44"/>
      <c r="CD226" s="44"/>
      <c r="CE226" s="44"/>
      <c r="CF226" s="44"/>
      <c r="CG226" s="44"/>
      <c r="CH226" s="40"/>
      <c r="CI226" s="44"/>
      <c r="CJ226" s="24"/>
      <c r="CK226" s="44"/>
      <c r="CL226" s="44"/>
      <c r="CM226" s="45"/>
      <c r="CN226" s="45"/>
      <c r="CO226" s="45"/>
      <c r="CP226" s="45"/>
      <c r="CQ226" s="45"/>
      <c r="CR226" s="45"/>
      <c r="CS226" s="45"/>
      <c r="CT226" s="45"/>
      <c r="CU226" s="45"/>
      <c r="CV226" s="45"/>
      <c r="CW226" s="24"/>
      <c r="CX226" s="40"/>
      <c r="CY226" s="40"/>
      <c r="CZ226" s="40"/>
      <c r="DA226" s="40"/>
      <c r="DB226" s="40"/>
      <c r="DC226" s="40"/>
      <c r="DD226" s="40"/>
      <c r="DE226" s="40"/>
      <c r="DF226" s="40"/>
      <c r="DG226" s="40"/>
      <c r="DH226" s="40"/>
      <c r="DI226" s="40"/>
      <c r="DJ226" s="40"/>
      <c r="DK226" s="40"/>
      <c r="DL226" s="40"/>
      <c r="DM226" s="40"/>
      <c r="DN226" s="40"/>
      <c r="DO226" s="40"/>
      <c r="DP226" s="40"/>
      <c r="DQ226" s="40"/>
      <c r="DR226" s="40"/>
    </row>
    <row r="227" spans="2:122" s="43" customFormat="1" ht="10.5" customHeight="1">
      <c r="B227" s="25"/>
      <c r="D227" s="139"/>
      <c r="E227" s="139"/>
      <c r="F227" s="139"/>
      <c r="G227" s="139"/>
      <c r="H227" s="139"/>
      <c r="I227" s="139"/>
      <c r="J227" s="139"/>
      <c r="K227" s="139"/>
      <c r="L227" s="139"/>
      <c r="M227" s="139"/>
      <c r="N227" s="139"/>
      <c r="O227" s="139"/>
      <c r="P227" s="139"/>
      <c r="Q227" s="139"/>
      <c r="AH227" s="52"/>
      <c r="AI227" s="152"/>
      <c r="AJ227" s="152"/>
      <c r="AK227" s="152"/>
      <c r="AL227" s="139"/>
      <c r="AM227" s="152"/>
      <c r="AN227" s="152"/>
      <c r="AO227" s="152"/>
      <c r="AP227" s="152"/>
      <c r="AQ227" s="152"/>
      <c r="AR227" s="152"/>
      <c r="AS227" s="122"/>
      <c r="AT227" s="122"/>
      <c r="AU227" s="122"/>
      <c r="AV227" s="122"/>
      <c r="AW227" s="26"/>
      <c r="AX227" s="42"/>
      <c r="AY227" s="42"/>
      <c r="AZ227" s="42"/>
      <c r="BA227" s="42"/>
      <c r="BB227" s="42"/>
      <c r="BC227" s="42"/>
      <c r="BD227" s="42"/>
      <c r="BE227" s="42"/>
      <c r="BF227" s="42"/>
      <c r="BG227" s="42"/>
      <c r="BH227" s="42"/>
      <c r="BI227" s="42"/>
      <c r="BJ227" s="42"/>
      <c r="BK227" s="42"/>
      <c r="BL227" s="42"/>
      <c r="BM227" s="42"/>
      <c r="BN227" s="42"/>
      <c r="BO227" s="42"/>
      <c r="BP227" s="42"/>
      <c r="BQ227" s="42"/>
      <c r="BR227" s="42"/>
      <c r="BS227" s="24"/>
      <c r="BT227" s="24"/>
      <c r="BU227" s="40"/>
      <c r="BV227" s="42"/>
      <c r="BW227" s="40"/>
      <c r="BX227" s="40"/>
      <c r="BY227" s="40"/>
      <c r="BZ227" s="44"/>
      <c r="CA227" s="44"/>
      <c r="CB227" s="5"/>
      <c r="CC227" s="44"/>
      <c r="CD227" s="44"/>
      <c r="CE227" s="44"/>
      <c r="CF227" s="44"/>
      <c r="CG227" s="44"/>
      <c r="CH227" s="40"/>
      <c r="CI227" s="44"/>
      <c r="CJ227" s="24"/>
      <c r="CK227" s="44"/>
      <c r="CL227" s="44"/>
      <c r="CM227" s="45"/>
      <c r="CN227" s="45"/>
      <c r="CO227" s="45"/>
      <c r="CP227" s="45"/>
      <c r="CQ227" s="45"/>
      <c r="CR227" s="45"/>
      <c r="CS227" s="45"/>
      <c r="CT227" s="45"/>
      <c r="CU227" s="45"/>
      <c r="CV227" s="45"/>
      <c r="CW227" s="24"/>
      <c r="CX227" s="40"/>
      <c r="CY227" s="40"/>
      <c r="CZ227" s="40"/>
      <c r="DA227" s="40"/>
      <c r="DB227" s="40"/>
      <c r="DC227" s="40"/>
      <c r="DD227" s="40"/>
      <c r="DE227" s="40"/>
      <c r="DF227" s="40"/>
      <c r="DG227" s="40"/>
      <c r="DH227" s="40"/>
      <c r="DI227" s="40"/>
      <c r="DJ227" s="40"/>
      <c r="DK227" s="40"/>
      <c r="DL227" s="40"/>
      <c r="DM227" s="40"/>
      <c r="DN227" s="40"/>
      <c r="DO227" s="40"/>
      <c r="DP227" s="40"/>
      <c r="DQ227" s="40"/>
      <c r="DR227" s="40"/>
    </row>
    <row r="228" spans="2:122" s="43" customFormat="1" ht="10.5" customHeight="1">
      <c r="B228" s="25"/>
      <c r="D228" s="139"/>
      <c r="E228" s="139"/>
      <c r="F228" s="139"/>
      <c r="G228" s="139"/>
      <c r="H228" s="139"/>
      <c r="I228" s="139"/>
      <c r="J228" s="139"/>
      <c r="K228" s="139"/>
      <c r="L228" s="139"/>
      <c r="M228" s="139"/>
      <c r="N228" s="139"/>
      <c r="O228" s="139"/>
      <c r="P228" s="139"/>
      <c r="Q228" s="139"/>
      <c r="AH228" s="52"/>
      <c r="AI228" s="152"/>
      <c r="AJ228" s="152"/>
      <c r="AK228" s="152"/>
      <c r="AL228" s="139"/>
      <c r="AM228" s="152"/>
      <c r="AN228" s="152"/>
      <c r="AO228" s="152"/>
      <c r="AP228" s="152"/>
      <c r="AQ228" s="152"/>
      <c r="AR228" s="152"/>
      <c r="AS228" s="122"/>
      <c r="AT228" s="122"/>
      <c r="AU228" s="122"/>
      <c r="AV228" s="122"/>
      <c r="AW228" s="26"/>
      <c r="AX228" s="42"/>
      <c r="AY228" s="42"/>
      <c r="AZ228" s="42"/>
      <c r="BA228" s="42"/>
      <c r="BB228" s="42"/>
      <c r="BC228" s="42"/>
      <c r="BD228" s="42"/>
      <c r="BE228" s="42"/>
      <c r="BF228" s="42"/>
      <c r="BG228" s="42"/>
      <c r="BH228" s="42"/>
      <c r="BI228" s="42"/>
      <c r="BJ228" s="42"/>
      <c r="BK228" s="42"/>
      <c r="BL228" s="42"/>
      <c r="BM228" s="42"/>
      <c r="BN228" s="42"/>
      <c r="BO228" s="42"/>
      <c r="BP228" s="42"/>
      <c r="BQ228" s="42"/>
      <c r="BR228" s="42"/>
      <c r="BS228" s="24"/>
      <c r="BT228" s="24"/>
      <c r="BU228" s="40"/>
      <c r="BV228" s="42"/>
      <c r="BW228" s="40"/>
      <c r="BX228" s="40"/>
      <c r="BY228" s="40"/>
      <c r="BZ228" s="44"/>
      <c r="CA228" s="44"/>
      <c r="CB228" s="5"/>
      <c r="CC228" s="44"/>
      <c r="CD228" s="44"/>
      <c r="CE228" s="44"/>
      <c r="CF228" s="44"/>
      <c r="CG228" s="44"/>
      <c r="CH228" s="40"/>
      <c r="CI228" s="44"/>
      <c r="CJ228" s="24"/>
      <c r="CK228" s="44"/>
      <c r="CL228" s="44"/>
      <c r="CM228" s="45"/>
      <c r="CN228" s="45"/>
      <c r="CO228" s="45"/>
      <c r="CP228" s="45"/>
      <c r="CQ228" s="45"/>
      <c r="CR228" s="45"/>
      <c r="CS228" s="45"/>
      <c r="CT228" s="45"/>
      <c r="CU228" s="45"/>
      <c r="CV228" s="45"/>
      <c r="CW228" s="24"/>
      <c r="CX228" s="40"/>
      <c r="CY228" s="40"/>
      <c r="CZ228" s="40"/>
      <c r="DA228" s="40"/>
      <c r="DB228" s="40"/>
      <c r="DC228" s="40"/>
      <c r="DD228" s="40"/>
      <c r="DE228" s="40"/>
      <c r="DF228" s="40"/>
      <c r="DG228" s="40"/>
      <c r="DH228" s="40"/>
      <c r="DI228" s="40"/>
      <c r="DJ228" s="40"/>
      <c r="DK228" s="40"/>
      <c r="DL228" s="40"/>
      <c r="DM228" s="40"/>
      <c r="DN228" s="40"/>
      <c r="DO228" s="40"/>
      <c r="DP228" s="40"/>
      <c r="DQ228" s="40"/>
      <c r="DR228" s="40"/>
    </row>
    <row r="229" spans="2:122" s="43" customFormat="1" ht="10.5" customHeight="1">
      <c r="B229" s="25"/>
      <c r="D229" s="139"/>
      <c r="E229" s="139"/>
      <c r="F229" s="139"/>
      <c r="G229" s="139"/>
      <c r="H229" s="139"/>
      <c r="I229" s="139"/>
      <c r="J229" s="139"/>
      <c r="K229" s="139"/>
      <c r="L229" s="139"/>
      <c r="M229" s="139"/>
      <c r="N229" s="139"/>
      <c r="O229" s="139"/>
      <c r="P229" s="139"/>
      <c r="Q229" s="139"/>
      <c r="AH229" s="52"/>
      <c r="AI229" s="152"/>
      <c r="AJ229" s="152"/>
      <c r="AK229" s="152"/>
      <c r="AL229" s="139"/>
      <c r="AM229" s="152"/>
      <c r="AN229" s="152"/>
      <c r="AO229" s="152"/>
      <c r="AP229" s="152"/>
      <c r="AQ229" s="152"/>
      <c r="AR229" s="152"/>
      <c r="AS229" s="122"/>
      <c r="AT229" s="122"/>
      <c r="AU229" s="122"/>
      <c r="AV229" s="122"/>
      <c r="AW229" s="26"/>
      <c r="AX229" s="42"/>
      <c r="AY229" s="42"/>
      <c r="AZ229" s="42"/>
      <c r="BA229" s="42"/>
      <c r="BB229" s="42"/>
      <c r="BC229" s="42"/>
      <c r="BD229" s="42"/>
      <c r="BE229" s="42"/>
      <c r="BF229" s="42"/>
      <c r="BG229" s="42"/>
      <c r="BH229" s="42"/>
      <c r="BI229" s="42"/>
      <c r="BJ229" s="42"/>
      <c r="BK229" s="42"/>
      <c r="BL229" s="42"/>
      <c r="BM229" s="42"/>
      <c r="BN229" s="42"/>
      <c r="BO229" s="42"/>
      <c r="BP229" s="42"/>
      <c r="BQ229" s="42"/>
      <c r="BR229" s="42"/>
      <c r="BS229" s="24"/>
      <c r="BT229" s="24"/>
      <c r="BU229" s="40"/>
      <c r="BV229" s="42"/>
      <c r="BW229" s="40"/>
      <c r="BX229" s="40"/>
      <c r="BY229" s="40"/>
      <c r="BZ229" s="44"/>
      <c r="CA229" s="44"/>
      <c r="CB229" s="5"/>
      <c r="CC229" s="44"/>
      <c r="CD229" s="44"/>
      <c r="CE229" s="44"/>
      <c r="CF229" s="44"/>
      <c r="CG229" s="44"/>
      <c r="CH229" s="40"/>
      <c r="CI229" s="44"/>
      <c r="CJ229" s="24"/>
      <c r="CK229" s="44"/>
      <c r="CL229" s="44"/>
      <c r="CM229" s="45"/>
      <c r="CN229" s="45"/>
      <c r="CO229" s="45"/>
      <c r="CP229" s="45"/>
      <c r="CQ229" s="45"/>
      <c r="CR229" s="45"/>
      <c r="CS229" s="45"/>
      <c r="CT229" s="45"/>
      <c r="CU229" s="45"/>
      <c r="CV229" s="45"/>
      <c r="CW229" s="24"/>
      <c r="CX229" s="40"/>
      <c r="CY229" s="40"/>
      <c r="CZ229" s="40"/>
      <c r="DA229" s="40"/>
      <c r="DB229" s="40"/>
      <c r="DC229" s="40"/>
      <c r="DD229" s="40"/>
      <c r="DE229" s="40"/>
      <c r="DF229" s="40"/>
      <c r="DG229" s="40"/>
      <c r="DH229" s="40"/>
      <c r="DI229" s="40"/>
      <c r="DJ229" s="40"/>
      <c r="DK229" s="40"/>
      <c r="DL229" s="40"/>
      <c r="DM229" s="40"/>
      <c r="DN229" s="40"/>
      <c r="DO229" s="40"/>
      <c r="DP229" s="40"/>
      <c r="DQ229" s="40"/>
      <c r="DR229" s="40"/>
    </row>
    <row r="230" spans="2:122" s="43" customFormat="1" ht="10.5" customHeight="1">
      <c r="B230" s="25"/>
      <c r="D230" s="139"/>
      <c r="E230" s="139"/>
      <c r="F230" s="139"/>
      <c r="G230" s="139"/>
      <c r="H230" s="139"/>
      <c r="I230" s="139"/>
      <c r="J230" s="139"/>
      <c r="K230" s="139"/>
      <c r="L230" s="139"/>
      <c r="M230" s="139"/>
      <c r="N230" s="139"/>
      <c r="O230" s="139"/>
      <c r="P230" s="139"/>
      <c r="Q230" s="139"/>
      <c r="AH230" s="52"/>
      <c r="AI230" s="152"/>
      <c r="AJ230" s="152"/>
      <c r="AK230" s="152"/>
      <c r="AL230" s="139"/>
      <c r="AM230" s="152"/>
      <c r="AN230" s="152"/>
      <c r="AO230" s="152"/>
      <c r="AP230" s="152"/>
      <c r="AQ230" s="152"/>
      <c r="AR230" s="152"/>
      <c r="AS230" s="122"/>
      <c r="AT230" s="122"/>
      <c r="AU230" s="122"/>
      <c r="AV230" s="122"/>
      <c r="AW230" s="26"/>
      <c r="AX230" s="42"/>
      <c r="AY230" s="42"/>
      <c r="AZ230" s="42"/>
      <c r="BA230" s="42"/>
      <c r="BB230" s="42"/>
      <c r="BC230" s="42"/>
      <c r="BD230" s="42"/>
      <c r="BE230" s="42"/>
      <c r="BF230" s="42"/>
      <c r="BG230" s="42"/>
      <c r="BH230" s="42"/>
      <c r="BI230" s="42"/>
      <c r="BJ230" s="42"/>
      <c r="BK230" s="42"/>
      <c r="BL230" s="42"/>
      <c r="BM230" s="42"/>
      <c r="BN230" s="42"/>
      <c r="BO230" s="42"/>
      <c r="BP230" s="42"/>
      <c r="BQ230" s="42"/>
      <c r="BR230" s="42"/>
      <c r="BS230" s="24"/>
      <c r="BT230" s="24"/>
      <c r="BU230" s="40"/>
      <c r="BV230" s="42"/>
      <c r="BW230" s="40"/>
      <c r="BX230" s="40"/>
      <c r="BY230" s="40"/>
      <c r="BZ230" s="44"/>
      <c r="CA230" s="44"/>
      <c r="CB230" s="5"/>
      <c r="CC230" s="44"/>
      <c r="CD230" s="44"/>
      <c r="CE230" s="44"/>
      <c r="CF230" s="44"/>
      <c r="CG230" s="44"/>
      <c r="CH230" s="40"/>
      <c r="CI230" s="44"/>
      <c r="CJ230" s="24"/>
      <c r="CK230" s="44"/>
      <c r="CL230" s="44"/>
      <c r="CM230" s="45"/>
      <c r="CN230" s="45"/>
      <c r="CO230" s="45"/>
      <c r="CP230" s="45"/>
      <c r="CQ230" s="45"/>
      <c r="CR230" s="45"/>
      <c r="CS230" s="45"/>
      <c r="CT230" s="45"/>
      <c r="CU230" s="45"/>
      <c r="CV230" s="45"/>
      <c r="CW230" s="24"/>
      <c r="CX230" s="40"/>
      <c r="CY230" s="40"/>
      <c r="CZ230" s="40"/>
      <c r="DA230" s="40"/>
      <c r="DB230" s="40"/>
      <c r="DC230" s="40"/>
      <c r="DD230" s="40"/>
      <c r="DE230" s="40"/>
      <c r="DF230" s="40"/>
      <c r="DG230" s="40"/>
      <c r="DH230" s="40"/>
      <c r="DI230" s="40"/>
      <c r="DJ230" s="40"/>
      <c r="DK230" s="40"/>
      <c r="DL230" s="40"/>
      <c r="DM230" s="40"/>
      <c r="DN230" s="40"/>
      <c r="DO230" s="40"/>
      <c r="DP230" s="40"/>
      <c r="DQ230" s="40"/>
      <c r="DR230" s="40"/>
    </row>
    <row r="231" spans="2:122" s="43" customFormat="1" ht="10.5" customHeight="1">
      <c r="B231" s="25"/>
      <c r="D231" s="139"/>
      <c r="E231" s="139"/>
      <c r="F231" s="139"/>
      <c r="G231" s="139"/>
      <c r="H231" s="139"/>
      <c r="I231" s="139"/>
      <c r="J231" s="139"/>
      <c r="K231" s="139"/>
      <c r="L231" s="139"/>
      <c r="M231" s="139"/>
      <c r="N231" s="139"/>
      <c r="O231" s="139"/>
      <c r="P231" s="139"/>
      <c r="Q231" s="139"/>
      <c r="AH231" s="25"/>
      <c r="AI231" s="122"/>
      <c r="AJ231" s="122"/>
      <c r="AK231" s="122"/>
      <c r="AL231" s="122"/>
      <c r="AM231" s="122"/>
      <c r="AN231" s="122"/>
      <c r="AO231" s="122"/>
      <c r="AP231" s="122"/>
      <c r="AQ231" s="122"/>
      <c r="AR231" s="122"/>
      <c r="AS231" s="122"/>
      <c r="AT231" s="122"/>
      <c r="AU231" s="122"/>
      <c r="AV231" s="122"/>
      <c r="AW231" s="26"/>
      <c r="AX231" s="42"/>
      <c r="AY231" s="42"/>
      <c r="AZ231" s="42"/>
      <c r="BA231" s="42"/>
      <c r="BB231" s="42"/>
      <c r="BC231" s="42"/>
      <c r="BD231" s="42"/>
      <c r="BE231" s="42"/>
      <c r="BF231" s="42"/>
      <c r="BG231" s="42"/>
      <c r="BH231" s="42"/>
      <c r="BI231" s="42"/>
      <c r="BJ231" s="42"/>
      <c r="BK231" s="42"/>
      <c r="BL231" s="42"/>
      <c r="BM231" s="42"/>
      <c r="BN231" s="42"/>
      <c r="BO231" s="42"/>
      <c r="BP231" s="42"/>
      <c r="BQ231" s="42"/>
      <c r="BR231" s="42"/>
      <c r="BS231" s="24"/>
      <c r="BT231" s="24"/>
      <c r="BU231" s="40"/>
      <c r="BV231" s="42"/>
      <c r="BW231" s="40"/>
      <c r="BX231" s="40"/>
      <c r="BY231" s="40"/>
      <c r="BZ231" s="44"/>
      <c r="CA231" s="44"/>
      <c r="CB231" s="5"/>
      <c r="CC231" s="44"/>
      <c r="CD231" s="44"/>
      <c r="CE231" s="44"/>
      <c r="CF231" s="44"/>
      <c r="CG231" s="44"/>
      <c r="CH231" s="40"/>
      <c r="CI231" s="44"/>
      <c r="CJ231" s="24"/>
      <c r="CK231" s="44"/>
      <c r="CL231" s="44"/>
      <c r="CM231" s="45"/>
      <c r="CN231" s="45"/>
      <c r="CO231" s="45"/>
      <c r="CP231" s="45"/>
      <c r="CQ231" s="45"/>
      <c r="CR231" s="45"/>
      <c r="CS231" s="45"/>
      <c r="CT231" s="45"/>
      <c r="CU231" s="45"/>
      <c r="CV231" s="45"/>
      <c r="CW231" s="24"/>
      <c r="CX231" s="40"/>
      <c r="CY231" s="40"/>
      <c r="CZ231" s="40"/>
      <c r="DA231" s="40"/>
      <c r="DB231" s="40"/>
      <c r="DC231" s="40"/>
      <c r="DD231" s="40"/>
      <c r="DE231" s="40"/>
      <c r="DF231" s="40"/>
      <c r="DG231" s="40"/>
      <c r="DH231" s="40"/>
      <c r="DI231" s="40"/>
      <c r="DJ231" s="40"/>
      <c r="DK231" s="40"/>
      <c r="DL231" s="40"/>
      <c r="DM231" s="40"/>
      <c r="DN231" s="40"/>
      <c r="DO231" s="40"/>
      <c r="DP231" s="40"/>
      <c r="DQ231" s="40"/>
      <c r="DR231" s="40"/>
    </row>
    <row r="232" spans="2:122" s="43" customFormat="1" ht="10.5" customHeight="1">
      <c r="B232" s="25"/>
      <c r="D232" s="139"/>
      <c r="E232" s="139"/>
      <c r="F232" s="139"/>
      <c r="G232" s="139"/>
      <c r="H232" s="139"/>
      <c r="I232" s="139"/>
      <c r="J232" s="139"/>
      <c r="K232" s="139"/>
      <c r="L232" s="139"/>
      <c r="M232" s="139"/>
      <c r="N232" s="139"/>
      <c r="O232" s="139"/>
      <c r="P232" s="139"/>
      <c r="Q232" s="139"/>
      <c r="AH232" s="25"/>
      <c r="AI232" s="139"/>
      <c r="AJ232" s="139"/>
      <c r="AK232" s="139"/>
      <c r="AL232" s="139"/>
      <c r="AM232" s="139"/>
      <c r="AN232" s="139"/>
      <c r="AO232" s="139"/>
      <c r="AP232" s="139"/>
      <c r="AQ232" s="139"/>
      <c r="AR232" s="139"/>
      <c r="AS232" s="139"/>
      <c r="AT232" s="139"/>
      <c r="AU232" s="139"/>
      <c r="AV232" s="122"/>
      <c r="AW232" s="26"/>
      <c r="AX232" s="42"/>
      <c r="AY232" s="42"/>
      <c r="AZ232" s="42"/>
      <c r="BA232" s="42"/>
      <c r="BB232" s="42"/>
      <c r="BC232" s="42"/>
      <c r="BD232" s="42"/>
      <c r="BE232" s="42"/>
      <c r="BF232" s="42"/>
      <c r="BG232" s="42"/>
      <c r="BH232" s="42"/>
      <c r="BI232" s="42"/>
      <c r="BJ232" s="42"/>
      <c r="BK232" s="42"/>
      <c r="BL232" s="42"/>
      <c r="BM232" s="42"/>
      <c r="BN232" s="42"/>
      <c r="BO232" s="42"/>
      <c r="BP232" s="42"/>
      <c r="BQ232" s="42"/>
      <c r="BR232" s="42"/>
      <c r="BS232" s="24"/>
      <c r="BT232" s="24"/>
      <c r="BU232" s="40"/>
      <c r="BV232" s="42"/>
      <c r="BW232" s="40"/>
      <c r="BX232" s="40"/>
      <c r="BY232" s="40"/>
      <c r="BZ232" s="44"/>
      <c r="CA232" s="44"/>
      <c r="CB232" s="5"/>
      <c r="CC232" s="44"/>
      <c r="CD232" s="44"/>
      <c r="CE232" s="44"/>
      <c r="CF232" s="44"/>
      <c r="CG232" s="44"/>
      <c r="CH232" s="40"/>
      <c r="CI232" s="44"/>
      <c r="CJ232" s="24"/>
      <c r="CK232" s="44"/>
      <c r="CL232" s="44"/>
      <c r="CM232" s="45"/>
      <c r="CN232" s="45"/>
      <c r="CO232" s="45"/>
      <c r="CP232" s="45"/>
      <c r="CQ232" s="45"/>
      <c r="CR232" s="45"/>
      <c r="CS232" s="45"/>
      <c r="CT232" s="45"/>
      <c r="CU232" s="45"/>
      <c r="CV232" s="45"/>
      <c r="CW232" s="24"/>
      <c r="CX232" s="40"/>
      <c r="CY232" s="40"/>
      <c r="CZ232" s="40"/>
      <c r="DA232" s="40"/>
      <c r="DB232" s="40"/>
      <c r="DC232" s="40"/>
      <c r="DD232" s="40"/>
      <c r="DE232" s="40"/>
      <c r="DF232" s="40"/>
      <c r="DG232" s="40"/>
      <c r="DH232" s="40"/>
      <c r="DI232" s="40"/>
      <c r="DJ232" s="40"/>
      <c r="DK232" s="40"/>
      <c r="DL232" s="40"/>
      <c r="DM232" s="40"/>
      <c r="DN232" s="40"/>
      <c r="DO232" s="40"/>
      <c r="DP232" s="40"/>
      <c r="DQ232" s="40"/>
      <c r="DR232" s="40"/>
    </row>
    <row r="233" spans="2:122" s="43" customFormat="1" ht="10.5" customHeight="1">
      <c r="B233" s="25"/>
      <c r="D233" s="139"/>
      <c r="E233" s="139"/>
      <c r="F233" s="139"/>
      <c r="G233" s="139"/>
      <c r="H233" s="139"/>
      <c r="I233" s="139"/>
      <c r="J233" s="139"/>
      <c r="K233" s="139"/>
      <c r="L233" s="139"/>
      <c r="M233" s="139"/>
      <c r="N233" s="139"/>
      <c r="O233" s="139"/>
      <c r="P233" s="139"/>
      <c r="Q233" s="139"/>
      <c r="AH233" s="25"/>
      <c r="AI233" s="139"/>
      <c r="AJ233" s="139"/>
      <c r="AK233" s="139"/>
      <c r="AL233" s="139"/>
      <c r="AM233" s="139"/>
      <c r="AN233" s="139"/>
      <c r="AO233" s="139"/>
      <c r="AP233" s="139"/>
      <c r="AQ233" s="139"/>
      <c r="AR233" s="139"/>
      <c r="AS233" s="139"/>
      <c r="AT233" s="139"/>
      <c r="AU233" s="139"/>
      <c r="AV233" s="122"/>
      <c r="AW233" s="26"/>
      <c r="AX233" s="42"/>
      <c r="AY233" s="42"/>
      <c r="AZ233" s="42"/>
      <c r="BA233" s="42"/>
      <c r="BB233" s="42"/>
      <c r="BC233" s="42"/>
      <c r="BD233" s="42"/>
      <c r="BE233" s="42"/>
      <c r="BF233" s="42"/>
      <c r="BG233" s="42"/>
      <c r="BH233" s="42"/>
      <c r="BI233" s="42"/>
      <c r="BJ233" s="42"/>
      <c r="BK233" s="42"/>
      <c r="BL233" s="42"/>
      <c r="BM233" s="42"/>
      <c r="BN233" s="42"/>
      <c r="BO233" s="42"/>
      <c r="BP233" s="42"/>
      <c r="BQ233" s="42"/>
      <c r="BR233" s="42"/>
      <c r="BS233" s="24"/>
      <c r="BT233" s="24"/>
      <c r="BU233" s="40"/>
      <c r="BV233" s="42"/>
      <c r="BW233" s="40"/>
      <c r="BX233" s="40"/>
      <c r="BY233" s="40"/>
      <c r="BZ233" s="44"/>
      <c r="CA233" s="44"/>
      <c r="CB233" s="5"/>
      <c r="CC233" s="44"/>
      <c r="CD233" s="44"/>
      <c r="CE233" s="44"/>
      <c r="CF233" s="44"/>
      <c r="CG233" s="44"/>
      <c r="CH233" s="40"/>
      <c r="CI233" s="44"/>
      <c r="CJ233" s="24"/>
      <c r="CK233" s="44"/>
      <c r="CL233" s="44"/>
      <c r="CM233" s="45"/>
      <c r="CN233" s="45"/>
      <c r="CO233" s="45"/>
      <c r="CP233" s="45"/>
      <c r="CQ233" s="45"/>
      <c r="CR233" s="45"/>
      <c r="CS233" s="45"/>
      <c r="CT233" s="45"/>
      <c r="CU233" s="45"/>
      <c r="CV233" s="45"/>
      <c r="CW233" s="24"/>
      <c r="CX233" s="40"/>
    </row>
    <row r="234" spans="2:122" s="43" customFormat="1" ht="10.5" customHeight="1">
      <c r="B234" s="25"/>
      <c r="D234" s="139"/>
      <c r="E234" s="139"/>
      <c r="F234" s="139"/>
      <c r="G234" s="139"/>
      <c r="H234" s="139"/>
      <c r="I234" s="139"/>
      <c r="J234" s="139"/>
      <c r="K234" s="139"/>
      <c r="L234" s="139"/>
      <c r="M234" s="139"/>
      <c r="N234" s="139"/>
      <c r="O234" s="139"/>
      <c r="P234" s="139"/>
      <c r="Q234" s="139"/>
      <c r="AH234" s="25"/>
      <c r="AI234" s="139"/>
      <c r="AJ234" s="139"/>
      <c r="AK234" s="139"/>
      <c r="AL234" s="139"/>
      <c r="AM234" s="139"/>
      <c r="AN234" s="139"/>
      <c r="AO234" s="139"/>
      <c r="AP234" s="139"/>
      <c r="AQ234" s="139"/>
      <c r="AR234" s="139"/>
      <c r="AS234" s="139"/>
      <c r="AT234" s="139"/>
      <c r="AU234" s="139"/>
      <c r="AV234" s="139"/>
      <c r="BX234" s="40"/>
    </row>
    <row r="235" spans="2:122" s="43" customFormat="1" ht="10.5" customHeight="1">
      <c r="B235" s="25"/>
      <c r="D235" s="139"/>
      <c r="E235" s="139"/>
      <c r="F235" s="139"/>
      <c r="G235" s="139"/>
      <c r="H235" s="139"/>
      <c r="I235" s="139"/>
      <c r="J235" s="139"/>
      <c r="K235" s="139"/>
      <c r="L235" s="139"/>
      <c r="M235" s="139"/>
      <c r="N235" s="139"/>
      <c r="O235" s="139"/>
      <c r="P235" s="139"/>
      <c r="Q235" s="139"/>
      <c r="AH235" s="25"/>
      <c r="AI235" s="139"/>
      <c r="AJ235" s="139"/>
      <c r="AK235" s="139"/>
      <c r="AL235" s="139"/>
      <c r="AM235" s="139"/>
      <c r="AN235" s="139"/>
      <c r="AO235" s="139"/>
      <c r="AP235" s="139"/>
      <c r="AQ235" s="139"/>
      <c r="AR235" s="139"/>
      <c r="AS235" s="139"/>
      <c r="AT235" s="139"/>
      <c r="AU235" s="139"/>
      <c r="AV235" s="139"/>
      <c r="BX235" s="40"/>
      <c r="CY235" s="40"/>
      <c r="CZ235" s="40"/>
      <c r="DA235" s="40"/>
      <c r="DB235" s="40"/>
      <c r="DC235" s="40"/>
      <c r="DD235" s="40"/>
      <c r="DE235" s="40"/>
      <c r="DF235" s="40"/>
      <c r="DG235" s="40"/>
      <c r="DH235" s="40"/>
      <c r="DI235" s="40"/>
      <c r="DJ235" s="40"/>
      <c r="DK235" s="40"/>
      <c r="DL235" s="40"/>
      <c r="DM235" s="40"/>
      <c r="DN235" s="40"/>
      <c r="DO235" s="40"/>
      <c r="DP235" s="40"/>
      <c r="DQ235" s="40"/>
      <c r="DR235" s="40"/>
    </row>
    <row r="236" spans="2:122" s="43" customFormat="1" ht="10.5" customHeight="1">
      <c r="B236" s="25"/>
      <c r="D236" s="139"/>
      <c r="E236" s="139"/>
      <c r="F236" s="139"/>
      <c r="G236" s="139"/>
      <c r="H236" s="139"/>
      <c r="I236" s="139"/>
      <c r="J236" s="139"/>
      <c r="K236" s="139"/>
      <c r="L236" s="139"/>
      <c r="M236" s="139"/>
      <c r="N236" s="139"/>
      <c r="O236" s="139"/>
      <c r="P236" s="139"/>
      <c r="Q236" s="139"/>
      <c r="AH236" s="25"/>
      <c r="AI236" s="139"/>
      <c r="AJ236" s="139"/>
      <c r="AK236" s="139"/>
      <c r="AL236" s="139"/>
      <c r="AM236" s="139"/>
      <c r="AN236" s="139"/>
      <c r="AO236" s="139"/>
      <c r="AP236" s="139"/>
      <c r="AQ236" s="139"/>
      <c r="AR236" s="139"/>
      <c r="AS236" s="139"/>
      <c r="AT236" s="139"/>
      <c r="AU236" s="139"/>
      <c r="AV236" s="139"/>
      <c r="BX236" s="40"/>
    </row>
    <row r="237" spans="2:122" s="43" customFormat="1" ht="10.5" customHeight="1">
      <c r="B237" s="25"/>
      <c r="D237" s="139"/>
      <c r="E237" s="139"/>
      <c r="F237" s="139"/>
      <c r="G237" s="139"/>
      <c r="H237" s="139"/>
      <c r="I237" s="139"/>
      <c r="J237" s="139"/>
      <c r="K237" s="139"/>
      <c r="L237" s="139"/>
      <c r="M237" s="139"/>
      <c r="N237" s="139"/>
      <c r="O237" s="139"/>
      <c r="P237" s="139"/>
      <c r="Q237" s="139"/>
      <c r="AH237" s="25"/>
      <c r="AI237" s="139"/>
      <c r="AJ237" s="139"/>
      <c r="AK237" s="139"/>
      <c r="AL237" s="139"/>
      <c r="AM237" s="139"/>
      <c r="AN237" s="139"/>
      <c r="AO237" s="139"/>
      <c r="AP237" s="139"/>
      <c r="AQ237" s="139"/>
      <c r="AR237" s="139"/>
      <c r="AS237" s="139"/>
      <c r="AT237" s="139"/>
      <c r="AU237" s="139"/>
      <c r="AV237" s="139"/>
      <c r="BX237" s="40"/>
    </row>
    <row r="238" spans="2:122" s="43" customFormat="1" ht="10.5" customHeight="1">
      <c r="B238" s="25"/>
      <c r="D238" s="139"/>
      <c r="E238" s="139"/>
      <c r="F238" s="139"/>
      <c r="G238" s="139"/>
      <c r="H238" s="139"/>
      <c r="I238" s="139"/>
      <c r="J238" s="139"/>
      <c r="K238" s="139"/>
      <c r="L238" s="139"/>
      <c r="M238" s="139"/>
      <c r="N238" s="139"/>
      <c r="O238" s="139"/>
      <c r="P238" s="139"/>
      <c r="Q238" s="139"/>
      <c r="AH238" s="25"/>
      <c r="AI238" s="139"/>
      <c r="AJ238" s="139"/>
      <c r="AK238" s="139"/>
      <c r="AL238" s="139"/>
      <c r="AM238" s="139"/>
      <c r="AN238" s="139"/>
      <c r="AO238" s="139"/>
      <c r="AP238" s="139"/>
      <c r="AQ238" s="139"/>
      <c r="AR238" s="139"/>
      <c r="AS238" s="139"/>
      <c r="AT238" s="139"/>
      <c r="AU238" s="139"/>
      <c r="AV238" s="139"/>
      <c r="BX238" s="40"/>
    </row>
    <row r="239" spans="2:122" s="43" customFormat="1" ht="10.5" customHeight="1">
      <c r="B239" s="25"/>
      <c r="D239" s="139"/>
      <c r="E239" s="139"/>
      <c r="F239" s="139"/>
      <c r="G239" s="139"/>
      <c r="H239" s="139"/>
      <c r="I239" s="139"/>
      <c r="J239" s="139"/>
      <c r="K239" s="139"/>
      <c r="L239" s="139"/>
      <c r="M239" s="139"/>
      <c r="N239" s="139"/>
      <c r="O239" s="139"/>
      <c r="P239" s="139"/>
      <c r="Q239" s="139"/>
      <c r="AH239" s="25"/>
      <c r="AI239" s="139"/>
      <c r="AJ239" s="139"/>
      <c r="AK239" s="139"/>
      <c r="AL239" s="139"/>
      <c r="AM239" s="139"/>
      <c r="AN239" s="139"/>
      <c r="AO239" s="139"/>
      <c r="AP239" s="139"/>
      <c r="AQ239" s="139"/>
      <c r="AR239" s="139"/>
      <c r="AS239" s="139"/>
      <c r="AT239" s="139"/>
      <c r="AU239" s="139"/>
      <c r="AV239" s="139"/>
      <c r="BX239" s="40"/>
    </row>
    <row r="240" spans="2:122" s="43" customFormat="1" ht="10.5" customHeight="1">
      <c r="B240" s="25"/>
      <c r="D240" s="139"/>
      <c r="E240" s="139"/>
      <c r="F240" s="139"/>
      <c r="G240" s="139"/>
      <c r="H240" s="139"/>
      <c r="I240" s="139"/>
      <c r="J240" s="139"/>
      <c r="K240" s="139"/>
      <c r="L240" s="139"/>
      <c r="M240" s="139"/>
      <c r="N240" s="139"/>
      <c r="O240" s="139"/>
      <c r="P240" s="139"/>
      <c r="Q240" s="139"/>
      <c r="AH240" s="25"/>
      <c r="AI240" s="139"/>
      <c r="AJ240" s="139"/>
      <c r="AK240" s="139"/>
      <c r="AL240" s="139"/>
      <c r="AM240" s="139"/>
      <c r="AN240" s="139"/>
      <c r="AO240" s="139"/>
      <c r="AP240" s="139"/>
      <c r="AQ240" s="139"/>
      <c r="AR240" s="139"/>
      <c r="AS240" s="139"/>
      <c r="AT240" s="139"/>
      <c r="AU240" s="139"/>
      <c r="AV240" s="139"/>
      <c r="BX240" s="40"/>
    </row>
    <row r="241" spans="2:76" s="43" customFormat="1" ht="10.5" customHeight="1">
      <c r="B241" s="25"/>
      <c r="D241" s="139"/>
      <c r="E241" s="139"/>
      <c r="F241" s="139"/>
      <c r="G241" s="139"/>
      <c r="H241" s="139"/>
      <c r="I241" s="139"/>
      <c r="J241" s="139"/>
      <c r="K241" s="139"/>
      <c r="L241" s="139"/>
      <c r="M241" s="139"/>
      <c r="N241" s="139"/>
      <c r="O241" s="139"/>
      <c r="P241" s="139"/>
      <c r="Q241" s="139"/>
      <c r="AH241" s="25"/>
      <c r="AI241" s="139"/>
      <c r="AJ241" s="139"/>
      <c r="AK241" s="139"/>
      <c r="AL241" s="139"/>
      <c r="AM241" s="139"/>
      <c r="AN241" s="139"/>
      <c r="AO241" s="139"/>
      <c r="AP241" s="139"/>
      <c r="AQ241" s="139"/>
      <c r="AR241" s="139"/>
      <c r="AS241" s="139"/>
      <c r="AT241" s="139"/>
      <c r="AU241" s="139"/>
      <c r="AV241" s="139"/>
      <c r="BX241" s="40"/>
    </row>
    <row r="242" spans="2:76" s="43" customFormat="1" ht="10.5" customHeight="1">
      <c r="B242" s="25"/>
      <c r="D242" s="139"/>
      <c r="E242" s="139"/>
      <c r="F242" s="139"/>
      <c r="G242" s="139"/>
      <c r="H242" s="139"/>
      <c r="I242" s="139"/>
      <c r="J242" s="139"/>
      <c r="K242" s="139"/>
      <c r="L242" s="139"/>
      <c r="M242" s="139"/>
      <c r="N242" s="139"/>
      <c r="O242" s="139"/>
      <c r="P242" s="139"/>
      <c r="Q242" s="139"/>
      <c r="AH242" s="25"/>
      <c r="AI242" s="139"/>
      <c r="AJ242" s="139"/>
      <c r="AK242" s="139"/>
      <c r="AL242" s="139"/>
      <c r="AM242" s="139"/>
      <c r="AN242" s="139"/>
      <c r="AO242" s="139"/>
      <c r="AP242" s="139"/>
      <c r="AQ242" s="139"/>
      <c r="AR242" s="139"/>
      <c r="AS242" s="139"/>
      <c r="AT242" s="139"/>
      <c r="AU242" s="139"/>
      <c r="AV242" s="139"/>
      <c r="BX242" s="40"/>
    </row>
    <row r="243" spans="2:76" s="43" customFormat="1" ht="10.5" customHeight="1">
      <c r="B243" s="25"/>
      <c r="D243" s="139"/>
      <c r="E243" s="139"/>
      <c r="F243" s="139"/>
      <c r="G243" s="139"/>
      <c r="H243" s="139"/>
      <c r="I243" s="139"/>
      <c r="J243" s="139"/>
      <c r="K243" s="139"/>
      <c r="L243" s="139"/>
      <c r="M243" s="139"/>
      <c r="N243" s="139"/>
      <c r="O243" s="139"/>
      <c r="P243" s="139"/>
      <c r="Q243" s="139"/>
      <c r="AH243" s="25"/>
      <c r="AI243" s="139"/>
      <c r="AJ243" s="139"/>
      <c r="AK243" s="139"/>
      <c r="AL243" s="139"/>
      <c r="AM243" s="139"/>
      <c r="AN243" s="139"/>
      <c r="AO243" s="139"/>
      <c r="AP243" s="139"/>
      <c r="AQ243" s="139"/>
      <c r="AR243" s="139"/>
      <c r="AS243" s="139"/>
      <c r="AT243" s="139"/>
      <c r="AU243" s="139"/>
      <c r="AV243" s="139"/>
      <c r="BX243" s="40"/>
    </row>
    <row r="244" spans="2:76" s="43" customFormat="1" ht="10.5" customHeight="1">
      <c r="B244" s="25"/>
      <c r="D244" s="139"/>
      <c r="E244" s="139"/>
      <c r="F244" s="139"/>
      <c r="G244" s="139"/>
      <c r="H244" s="139"/>
      <c r="I244" s="139"/>
      <c r="J244" s="139"/>
      <c r="K244" s="139"/>
      <c r="L244" s="139"/>
      <c r="M244" s="139"/>
      <c r="N244" s="139"/>
      <c r="O244" s="139"/>
      <c r="P244" s="139"/>
      <c r="Q244" s="139"/>
      <c r="AH244" s="25"/>
      <c r="AI244" s="139"/>
      <c r="AJ244" s="139"/>
      <c r="AK244" s="139"/>
      <c r="AL244" s="139"/>
      <c r="AM244" s="139"/>
      <c r="AN244" s="139"/>
      <c r="AO244" s="139"/>
      <c r="AP244" s="139"/>
      <c r="AQ244" s="139"/>
      <c r="AR244" s="139"/>
      <c r="AS244" s="139"/>
      <c r="AT244" s="139"/>
      <c r="AU244" s="139"/>
      <c r="AV244" s="139"/>
      <c r="BX244" s="40"/>
    </row>
    <row r="245" spans="2:76" s="43" customFormat="1" ht="10.5" customHeight="1">
      <c r="B245" s="25"/>
      <c r="D245" s="139"/>
      <c r="E245" s="139"/>
      <c r="F245" s="139"/>
      <c r="G245" s="139"/>
      <c r="H245" s="139"/>
      <c r="I245" s="139"/>
      <c r="J245" s="139"/>
      <c r="K245" s="139"/>
      <c r="L245" s="139"/>
      <c r="M245" s="139"/>
      <c r="N245" s="139"/>
      <c r="O245" s="139"/>
      <c r="P245" s="139"/>
      <c r="Q245" s="139"/>
      <c r="AH245" s="25"/>
      <c r="AI245" s="139"/>
      <c r="AJ245" s="139"/>
      <c r="AK245" s="139"/>
      <c r="AL245" s="139"/>
      <c r="AM245" s="139"/>
      <c r="AN245" s="139"/>
      <c r="AO245" s="139"/>
      <c r="AP245" s="139"/>
      <c r="AQ245" s="139"/>
      <c r="AR245" s="139"/>
      <c r="AS245" s="139"/>
      <c r="AT245" s="139"/>
      <c r="AU245" s="139"/>
      <c r="AV245" s="139"/>
      <c r="BX245" s="40"/>
    </row>
    <row r="246" spans="2:76" s="43" customFormat="1" ht="10.5" customHeight="1">
      <c r="B246" s="25"/>
      <c r="D246" s="139"/>
      <c r="E246" s="139"/>
      <c r="F246" s="139"/>
      <c r="G246" s="139"/>
      <c r="H246" s="139"/>
      <c r="I246" s="139"/>
      <c r="J246" s="139"/>
      <c r="K246" s="139"/>
      <c r="L246" s="139"/>
      <c r="M246" s="139"/>
      <c r="N246" s="139"/>
      <c r="O246" s="139"/>
      <c r="P246" s="139"/>
      <c r="Q246" s="139"/>
      <c r="AH246" s="25"/>
      <c r="AI246" s="139"/>
      <c r="AJ246" s="139"/>
      <c r="AK246" s="139"/>
      <c r="AL246" s="139"/>
      <c r="AM246" s="139"/>
      <c r="AN246" s="139"/>
      <c r="AO246" s="139"/>
      <c r="AP246" s="139"/>
      <c r="AQ246" s="139"/>
      <c r="AR246" s="139"/>
      <c r="AS246" s="139"/>
      <c r="AT246" s="139"/>
      <c r="AU246" s="139"/>
      <c r="AV246" s="139"/>
      <c r="BX246" s="40"/>
    </row>
    <row r="247" spans="2:76" s="43" customFormat="1" ht="10.5" customHeight="1">
      <c r="B247" s="25"/>
      <c r="D247" s="139"/>
      <c r="E247" s="139"/>
      <c r="F247" s="139"/>
      <c r="G247" s="139"/>
      <c r="H247" s="139"/>
      <c r="I247" s="139"/>
      <c r="J247" s="139"/>
      <c r="K247" s="139"/>
      <c r="L247" s="139"/>
      <c r="M247" s="139"/>
      <c r="N247" s="139"/>
      <c r="O247" s="139"/>
      <c r="P247" s="139"/>
      <c r="Q247" s="139"/>
      <c r="AH247" s="25"/>
      <c r="AI247" s="139"/>
      <c r="AJ247" s="139"/>
      <c r="AK247" s="139"/>
      <c r="AL247" s="139"/>
      <c r="AM247" s="139"/>
      <c r="AN247" s="139"/>
      <c r="AO247" s="139"/>
      <c r="AP247" s="139"/>
      <c r="AQ247" s="139"/>
      <c r="AR247" s="139"/>
      <c r="AS247" s="139"/>
      <c r="AT247" s="139"/>
      <c r="AU247" s="139"/>
      <c r="AV247" s="139"/>
      <c r="BX247" s="40"/>
    </row>
    <row r="248" spans="2:76" s="43" customFormat="1" ht="10.5" customHeight="1">
      <c r="B248" s="25"/>
      <c r="D248" s="139"/>
      <c r="E248" s="139"/>
      <c r="F248" s="139"/>
      <c r="G248" s="139"/>
      <c r="H248" s="139"/>
      <c r="I248" s="139"/>
      <c r="J248" s="139"/>
      <c r="K248" s="139"/>
      <c r="L248" s="139"/>
      <c r="M248" s="139"/>
      <c r="N248" s="139"/>
      <c r="O248" s="139"/>
      <c r="P248" s="139"/>
      <c r="Q248" s="139"/>
      <c r="AH248" s="25"/>
      <c r="AI248" s="139"/>
      <c r="AJ248" s="139"/>
      <c r="AK248" s="139"/>
      <c r="AL248" s="139"/>
      <c r="AM248" s="139"/>
      <c r="AN248" s="139"/>
      <c r="AO248" s="139"/>
      <c r="AP248" s="139"/>
      <c r="AQ248" s="139"/>
      <c r="AR248" s="139"/>
      <c r="AS248" s="139"/>
      <c r="AT248" s="139"/>
      <c r="AU248" s="139"/>
      <c r="AV248" s="139"/>
      <c r="BX248" s="40"/>
    </row>
    <row r="249" spans="2:76" s="43" customFormat="1" ht="10.5" customHeight="1">
      <c r="B249" s="25"/>
      <c r="D249" s="139"/>
      <c r="E249" s="139"/>
      <c r="F249" s="139"/>
      <c r="G249" s="139"/>
      <c r="H249" s="139"/>
      <c r="I249" s="139"/>
      <c r="J249" s="139"/>
      <c r="K249" s="139"/>
      <c r="L249" s="139"/>
      <c r="M249" s="139"/>
      <c r="N249" s="139"/>
      <c r="O249" s="139"/>
      <c r="P249" s="139"/>
      <c r="Q249" s="139"/>
      <c r="AH249" s="25"/>
      <c r="AI249" s="139"/>
      <c r="AJ249" s="139"/>
      <c r="AK249" s="139"/>
      <c r="AL249" s="139"/>
      <c r="AM249" s="139"/>
      <c r="AN249" s="139"/>
      <c r="AO249" s="139"/>
      <c r="AP249" s="139"/>
      <c r="AQ249" s="139"/>
      <c r="AR249" s="139"/>
      <c r="AS249" s="139"/>
      <c r="AT249" s="139"/>
      <c r="AU249" s="139"/>
      <c r="AV249" s="139"/>
      <c r="BX249" s="40"/>
    </row>
    <row r="250" spans="2:76" s="43" customFormat="1" ht="10.5" customHeight="1">
      <c r="B250" s="25"/>
      <c r="D250" s="139"/>
      <c r="E250" s="139"/>
      <c r="F250" s="139"/>
      <c r="G250" s="139"/>
      <c r="H250" s="139"/>
      <c r="I250" s="139"/>
      <c r="J250" s="139"/>
      <c r="K250" s="139"/>
      <c r="L250" s="139"/>
      <c r="M250" s="139"/>
      <c r="N250" s="139"/>
      <c r="O250" s="139"/>
      <c r="P250" s="139"/>
      <c r="Q250" s="139"/>
      <c r="AH250" s="25"/>
      <c r="AI250" s="139"/>
      <c r="AJ250" s="139"/>
      <c r="AK250" s="139"/>
      <c r="AL250" s="139"/>
      <c r="AM250" s="139"/>
      <c r="AN250" s="139"/>
      <c r="AO250" s="139"/>
      <c r="AP250" s="139"/>
      <c r="AQ250" s="139"/>
      <c r="AR250" s="139"/>
      <c r="AS250" s="139"/>
      <c r="AT250" s="139"/>
      <c r="AU250" s="139"/>
      <c r="AV250" s="139"/>
      <c r="BX250" s="40"/>
    </row>
    <row r="251" spans="2:76" s="43" customFormat="1" ht="10.5" customHeight="1">
      <c r="B251" s="25"/>
      <c r="D251" s="139"/>
      <c r="E251" s="139"/>
      <c r="F251" s="139"/>
      <c r="G251" s="139"/>
      <c r="H251" s="139"/>
      <c r="I251" s="139"/>
      <c r="J251" s="139"/>
      <c r="K251" s="139"/>
      <c r="L251" s="139"/>
      <c r="M251" s="139"/>
      <c r="N251" s="139"/>
      <c r="O251" s="139"/>
      <c r="P251" s="139"/>
      <c r="Q251" s="139"/>
      <c r="AH251" s="25"/>
      <c r="AI251" s="139"/>
      <c r="AJ251" s="139"/>
      <c r="AK251" s="139"/>
      <c r="AL251" s="139"/>
      <c r="AM251" s="139"/>
      <c r="AN251" s="139"/>
      <c r="AO251" s="139"/>
      <c r="AP251" s="139"/>
      <c r="AQ251" s="139"/>
      <c r="AR251" s="139"/>
      <c r="AS251" s="139"/>
      <c r="AT251" s="139"/>
      <c r="AU251" s="139"/>
      <c r="AV251" s="139"/>
      <c r="BX251" s="40"/>
    </row>
    <row r="252" spans="2:76" s="43" customFormat="1" ht="10.5" customHeight="1">
      <c r="B252" s="25"/>
      <c r="D252" s="139"/>
      <c r="E252" s="139"/>
      <c r="F252" s="139"/>
      <c r="G252" s="139"/>
      <c r="H252" s="139"/>
      <c r="I252" s="139"/>
      <c r="J252" s="139"/>
      <c r="K252" s="139"/>
      <c r="L252" s="139"/>
      <c r="M252" s="139"/>
      <c r="N252" s="139"/>
      <c r="O252" s="139"/>
      <c r="P252" s="139"/>
      <c r="Q252" s="139"/>
      <c r="AH252" s="25"/>
      <c r="AI252" s="139"/>
      <c r="AJ252" s="139"/>
      <c r="AK252" s="139"/>
      <c r="AL252" s="139"/>
      <c r="AM252" s="139"/>
      <c r="AN252" s="139"/>
      <c r="AO252" s="139"/>
      <c r="AP252" s="139"/>
      <c r="AQ252" s="139"/>
      <c r="AR252" s="139"/>
      <c r="AS252" s="139"/>
      <c r="AT252" s="139"/>
      <c r="AU252" s="139"/>
      <c r="AV252" s="139"/>
      <c r="BX252" s="40"/>
    </row>
    <row r="253" spans="2:76" s="43" customFormat="1" ht="10.5" customHeight="1">
      <c r="B253" s="25"/>
      <c r="D253" s="139"/>
      <c r="E253" s="139"/>
      <c r="F253" s="139"/>
      <c r="G253" s="139"/>
      <c r="H253" s="139"/>
      <c r="I253" s="139"/>
      <c r="J253" s="139"/>
      <c r="K253" s="139"/>
      <c r="L253" s="139"/>
      <c r="M253" s="139"/>
      <c r="N253" s="139"/>
      <c r="O253" s="139"/>
      <c r="P253" s="139"/>
      <c r="Q253" s="139"/>
      <c r="AH253" s="25"/>
      <c r="AI253" s="139"/>
      <c r="AJ253" s="139"/>
      <c r="AK253" s="139"/>
      <c r="AL253" s="139"/>
      <c r="AM253" s="139"/>
      <c r="AN253" s="139"/>
      <c r="AO253" s="139"/>
      <c r="AP253" s="139"/>
      <c r="AQ253" s="139"/>
      <c r="AR253" s="139"/>
      <c r="AS253" s="139"/>
      <c r="AT253" s="139"/>
      <c r="AU253" s="139"/>
      <c r="AV253" s="139"/>
      <c r="BX253" s="40"/>
    </row>
    <row r="254" spans="2:76" s="43" customFormat="1" ht="10.5" customHeight="1">
      <c r="B254" s="25"/>
      <c r="D254" s="139"/>
      <c r="E254" s="139"/>
      <c r="F254" s="139"/>
      <c r="G254" s="139"/>
      <c r="H254" s="139"/>
      <c r="I254" s="139"/>
      <c r="J254" s="139"/>
      <c r="K254" s="139"/>
      <c r="L254" s="139"/>
      <c r="M254" s="139"/>
      <c r="N254" s="139"/>
      <c r="O254" s="139"/>
      <c r="P254" s="139"/>
      <c r="Q254" s="139"/>
      <c r="AH254" s="25"/>
      <c r="AI254" s="139"/>
      <c r="AJ254" s="139"/>
      <c r="AK254" s="139"/>
      <c r="AL254" s="139"/>
      <c r="AM254" s="139"/>
      <c r="AN254" s="139"/>
      <c r="AO254" s="139"/>
      <c r="AP254" s="139"/>
      <c r="AQ254" s="139"/>
      <c r="AR254" s="139"/>
      <c r="AS254" s="139"/>
      <c r="AT254" s="139"/>
      <c r="AU254" s="139"/>
      <c r="AV254" s="139"/>
      <c r="BX254" s="40"/>
    </row>
    <row r="255" spans="2:76" s="43" customFormat="1" ht="10.5" customHeight="1">
      <c r="B255" s="25"/>
      <c r="D255" s="139"/>
      <c r="E255" s="139"/>
      <c r="F255" s="139"/>
      <c r="G255" s="139"/>
      <c r="H255" s="139"/>
      <c r="I255" s="139"/>
      <c r="J255" s="139"/>
      <c r="K255" s="139"/>
      <c r="L255" s="139"/>
      <c r="M255" s="139"/>
      <c r="N255" s="139"/>
      <c r="O255" s="139"/>
      <c r="P255" s="139"/>
      <c r="Q255" s="139"/>
      <c r="AH255" s="25"/>
      <c r="AI255" s="139"/>
      <c r="AJ255" s="139"/>
      <c r="AK255" s="139"/>
      <c r="AL255" s="139"/>
      <c r="AM255" s="139"/>
      <c r="AN255" s="139"/>
      <c r="AO255" s="139"/>
      <c r="AP255" s="139"/>
      <c r="AQ255" s="139"/>
      <c r="AR255" s="139"/>
      <c r="AS255" s="139"/>
      <c r="AT255" s="139"/>
      <c r="AU255" s="139"/>
      <c r="AV255" s="139"/>
      <c r="BX255" s="40"/>
    </row>
    <row r="256" spans="2:76" s="43" customFormat="1" ht="10.5" customHeight="1">
      <c r="B256" s="25"/>
      <c r="D256" s="139"/>
      <c r="E256" s="139"/>
      <c r="F256" s="139"/>
      <c r="G256" s="139"/>
      <c r="H256" s="139"/>
      <c r="I256" s="139"/>
      <c r="J256" s="139"/>
      <c r="K256" s="139"/>
      <c r="L256" s="139"/>
      <c r="M256" s="139"/>
      <c r="N256" s="139"/>
      <c r="O256" s="139"/>
      <c r="P256" s="139"/>
      <c r="Q256" s="139"/>
      <c r="AH256" s="25"/>
      <c r="AI256" s="139"/>
      <c r="AJ256" s="139"/>
      <c r="AK256" s="139"/>
      <c r="AL256" s="139"/>
      <c r="AM256" s="139"/>
      <c r="AN256" s="139"/>
      <c r="AO256" s="139"/>
      <c r="AP256" s="139"/>
      <c r="AQ256" s="139"/>
      <c r="AR256" s="139"/>
      <c r="AS256" s="139"/>
      <c r="AT256" s="139"/>
      <c r="AU256" s="139"/>
      <c r="AV256" s="139"/>
      <c r="BX256" s="40"/>
    </row>
    <row r="257" spans="2:76" s="43" customFormat="1" ht="10.5" customHeight="1">
      <c r="B257" s="25"/>
      <c r="D257" s="139"/>
      <c r="E257" s="139"/>
      <c r="F257" s="139"/>
      <c r="G257" s="139"/>
      <c r="H257" s="139"/>
      <c r="I257" s="139"/>
      <c r="J257" s="139"/>
      <c r="K257" s="139"/>
      <c r="L257" s="139"/>
      <c r="M257" s="139"/>
      <c r="N257" s="139"/>
      <c r="O257" s="139"/>
      <c r="P257" s="139"/>
      <c r="Q257" s="139"/>
      <c r="AH257" s="25"/>
      <c r="AI257" s="139"/>
      <c r="AJ257" s="139"/>
      <c r="AK257" s="139"/>
      <c r="AL257" s="139"/>
      <c r="AM257" s="139"/>
      <c r="AN257" s="139"/>
      <c r="AO257" s="139"/>
      <c r="AP257" s="139"/>
      <c r="AQ257" s="139"/>
      <c r="AR257" s="139"/>
      <c r="AS257" s="139"/>
      <c r="AT257" s="139"/>
      <c r="AU257" s="139"/>
      <c r="AV257" s="139"/>
      <c r="BX257" s="40"/>
    </row>
    <row r="258" spans="2:76" s="43" customFormat="1" ht="10.5" customHeight="1">
      <c r="B258" s="25"/>
      <c r="D258" s="139"/>
      <c r="E258" s="139"/>
      <c r="F258" s="139"/>
      <c r="G258" s="139"/>
      <c r="H258" s="139"/>
      <c r="I258" s="139"/>
      <c r="J258" s="139"/>
      <c r="K258" s="139"/>
      <c r="L258" s="139"/>
      <c r="M258" s="139"/>
      <c r="N258" s="139"/>
      <c r="O258" s="139"/>
      <c r="P258" s="139"/>
      <c r="Q258" s="139"/>
      <c r="AH258" s="25"/>
      <c r="AI258" s="139"/>
      <c r="AJ258" s="139"/>
      <c r="AK258" s="139"/>
      <c r="AL258" s="139"/>
      <c r="AM258" s="139"/>
      <c r="AN258" s="139"/>
      <c r="AO258" s="139"/>
      <c r="AP258" s="139"/>
      <c r="AQ258" s="139"/>
      <c r="AR258" s="139"/>
      <c r="AS258" s="139"/>
      <c r="AT258" s="139"/>
      <c r="AU258" s="139"/>
      <c r="AV258" s="139"/>
      <c r="BX258" s="40"/>
    </row>
    <row r="259" spans="2:76" s="43" customFormat="1" ht="10.5" customHeight="1">
      <c r="B259" s="25"/>
      <c r="D259" s="139"/>
      <c r="E259" s="139"/>
      <c r="F259" s="139"/>
      <c r="G259" s="139"/>
      <c r="H259" s="139"/>
      <c r="I259" s="139"/>
      <c r="J259" s="139"/>
      <c r="K259" s="139"/>
      <c r="L259" s="139"/>
      <c r="M259" s="139"/>
      <c r="N259" s="139"/>
      <c r="O259" s="139"/>
      <c r="P259" s="139"/>
      <c r="Q259" s="139"/>
      <c r="AH259" s="25"/>
      <c r="AI259" s="139"/>
      <c r="AJ259" s="139"/>
      <c r="AK259" s="139"/>
      <c r="AL259" s="139"/>
      <c r="AM259" s="139"/>
      <c r="AN259" s="139"/>
      <c r="AO259" s="139"/>
      <c r="AP259" s="139"/>
      <c r="AQ259" s="139"/>
      <c r="AR259" s="139"/>
      <c r="AS259" s="139"/>
      <c r="AT259" s="139"/>
      <c r="AU259" s="139"/>
      <c r="AV259" s="139"/>
      <c r="BX259" s="40"/>
    </row>
    <row r="260" spans="2:76" s="43" customFormat="1" ht="10.5" customHeight="1">
      <c r="B260" s="25"/>
      <c r="D260" s="139"/>
      <c r="E260" s="139"/>
      <c r="F260" s="139"/>
      <c r="G260" s="139"/>
      <c r="H260" s="139"/>
      <c r="I260" s="139"/>
      <c r="J260" s="139"/>
      <c r="K260" s="139"/>
      <c r="L260" s="139"/>
      <c r="M260" s="139"/>
      <c r="N260" s="139"/>
      <c r="O260" s="139"/>
      <c r="P260" s="139"/>
      <c r="Q260" s="139"/>
      <c r="AH260" s="25"/>
      <c r="AI260" s="139"/>
      <c r="AJ260" s="139"/>
      <c r="AK260" s="139"/>
      <c r="AL260" s="139"/>
      <c r="AM260" s="139"/>
      <c r="AN260" s="139"/>
      <c r="AO260" s="139"/>
      <c r="AP260" s="139"/>
      <c r="AQ260" s="139"/>
      <c r="AR260" s="139"/>
      <c r="AS260" s="139"/>
      <c r="AT260" s="139"/>
      <c r="AU260" s="139"/>
      <c r="AV260" s="139"/>
      <c r="BX260" s="40"/>
    </row>
    <row r="261" spans="2:76" s="43" customFormat="1" ht="10.5" customHeight="1">
      <c r="B261" s="25"/>
      <c r="D261" s="139"/>
      <c r="E261" s="139"/>
      <c r="F261" s="139"/>
      <c r="G261" s="139"/>
      <c r="H261" s="139"/>
      <c r="I261" s="139"/>
      <c r="J261" s="139"/>
      <c r="K261" s="139"/>
      <c r="L261" s="139"/>
      <c r="M261" s="139"/>
      <c r="N261" s="139"/>
      <c r="O261" s="139"/>
      <c r="P261" s="139"/>
      <c r="Q261" s="139"/>
      <c r="AH261" s="25"/>
      <c r="AI261" s="139"/>
      <c r="AJ261" s="139"/>
      <c r="AK261" s="139"/>
      <c r="AL261" s="139"/>
      <c r="AM261" s="139"/>
      <c r="AN261" s="139"/>
      <c r="AO261" s="139"/>
      <c r="AP261" s="139"/>
      <c r="AQ261" s="139"/>
      <c r="AR261" s="139"/>
      <c r="AS261" s="139"/>
      <c r="AT261" s="139"/>
      <c r="AU261" s="139"/>
      <c r="AV261" s="139"/>
      <c r="BX261" s="40"/>
    </row>
    <row r="262" spans="2:76" s="43" customFormat="1" ht="10.5" customHeight="1">
      <c r="B262" s="25"/>
      <c r="D262" s="139"/>
      <c r="E262" s="139"/>
      <c r="F262" s="139"/>
      <c r="G262" s="139"/>
      <c r="H262" s="139"/>
      <c r="I262" s="139"/>
      <c r="J262" s="139"/>
      <c r="K262" s="139"/>
      <c r="L262" s="139"/>
      <c r="M262" s="139"/>
      <c r="N262" s="139"/>
      <c r="O262" s="139"/>
      <c r="P262" s="139"/>
      <c r="Q262" s="139"/>
      <c r="AH262" s="25"/>
      <c r="AI262" s="139"/>
      <c r="AJ262" s="139"/>
      <c r="AK262" s="139"/>
      <c r="AL262" s="139"/>
      <c r="AM262" s="139"/>
      <c r="AN262" s="139"/>
      <c r="AO262" s="139"/>
      <c r="AP262" s="139"/>
      <c r="AQ262" s="139"/>
      <c r="AR262" s="139"/>
      <c r="AS262" s="139"/>
      <c r="AT262" s="139"/>
      <c r="AU262" s="139"/>
      <c r="AV262" s="139"/>
      <c r="BX262" s="40"/>
    </row>
    <row r="263" spans="2:76" s="43" customFormat="1" ht="10.5" customHeight="1">
      <c r="B263" s="25"/>
      <c r="D263" s="139"/>
      <c r="E263" s="139"/>
      <c r="F263" s="139"/>
      <c r="G263" s="139"/>
      <c r="H263" s="139"/>
      <c r="I263" s="139"/>
      <c r="J263" s="139"/>
      <c r="K263" s="139"/>
      <c r="L263" s="139"/>
      <c r="M263" s="139"/>
      <c r="N263" s="139"/>
      <c r="O263" s="139"/>
      <c r="P263" s="139"/>
      <c r="Q263" s="139"/>
      <c r="AH263" s="25"/>
      <c r="AI263" s="139"/>
      <c r="AJ263" s="139"/>
      <c r="AK263" s="139"/>
      <c r="AL263" s="139"/>
      <c r="AM263" s="139"/>
      <c r="AN263" s="139"/>
      <c r="AO263" s="139"/>
      <c r="AP263" s="139"/>
      <c r="AQ263" s="139"/>
      <c r="AR263" s="139"/>
      <c r="AS263" s="139"/>
      <c r="AT263" s="139"/>
      <c r="AU263" s="139"/>
      <c r="AV263" s="139"/>
      <c r="BX263" s="40"/>
    </row>
    <row r="264" spans="2:76" s="43" customFormat="1" ht="10.5" customHeight="1">
      <c r="B264" s="25"/>
      <c r="D264" s="139"/>
      <c r="E264" s="139"/>
      <c r="F264" s="139"/>
      <c r="G264" s="139"/>
      <c r="H264" s="139"/>
      <c r="I264" s="139"/>
      <c r="J264" s="139"/>
      <c r="K264" s="139"/>
      <c r="L264" s="139"/>
      <c r="M264" s="139"/>
      <c r="N264" s="139"/>
      <c r="O264" s="139"/>
      <c r="P264" s="139"/>
      <c r="Q264" s="139"/>
      <c r="AH264" s="25"/>
      <c r="AI264" s="139"/>
      <c r="AJ264" s="139"/>
      <c r="AK264" s="139"/>
      <c r="AL264" s="139"/>
      <c r="AM264" s="139"/>
      <c r="AN264" s="139"/>
      <c r="AO264" s="139"/>
      <c r="AP264" s="139"/>
      <c r="AQ264" s="139"/>
      <c r="AR264" s="139"/>
      <c r="AS264" s="139"/>
      <c r="AT264" s="139"/>
      <c r="AU264" s="139"/>
      <c r="AV264" s="139"/>
      <c r="BX264" s="40"/>
    </row>
    <row r="265" spans="2:76" s="43" customFormat="1" ht="10.5" customHeight="1">
      <c r="B265" s="25"/>
      <c r="D265" s="139"/>
      <c r="E265" s="139"/>
      <c r="F265" s="139"/>
      <c r="G265" s="139"/>
      <c r="H265" s="139"/>
      <c r="I265" s="139"/>
      <c r="J265" s="139"/>
      <c r="K265" s="139"/>
      <c r="L265" s="139"/>
      <c r="M265" s="139"/>
      <c r="N265" s="139"/>
      <c r="O265" s="139"/>
      <c r="P265" s="139"/>
      <c r="Q265" s="139"/>
      <c r="AH265" s="25"/>
      <c r="AI265" s="139"/>
      <c r="AJ265" s="139"/>
      <c r="AK265" s="139"/>
      <c r="AL265" s="139"/>
      <c r="AM265" s="139"/>
      <c r="AN265" s="139"/>
      <c r="AO265" s="139"/>
      <c r="AP265" s="139"/>
      <c r="AQ265" s="139"/>
      <c r="AR265" s="139"/>
      <c r="AS265" s="139"/>
      <c r="AT265" s="139"/>
      <c r="AU265" s="139"/>
      <c r="AV265" s="139"/>
      <c r="BX265" s="40"/>
    </row>
    <row r="266" spans="2:76" s="43" customFormat="1" ht="10.5" customHeight="1">
      <c r="B266" s="25"/>
      <c r="D266" s="139"/>
      <c r="E266" s="139"/>
      <c r="F266" s="139"/>
      <c r="G266" s="139"/>
      <c r="H266" s="139"/>
      <c r="I266" s="139"/>
      <c r="J266" s="139"/>
      <c r="K266" s="139"/>
      <c r="L266" s="139"/>
      <c r="M266" s="139"/>
      <c r="N266" s="139"/>
      <c r="O266" s="139"/>
      <c r="P266" s="139"/>
      <c r="Q266" s="139"/>
      <c r="AH266" s="25"/>
      <c r="AI266" s="139"/>
      <c r="AJ266" s="139"/>
      <c r="AK266" s="139"/>
      <c r="AL266" s="139"/>
      <c r="AM266" s="139"/>
      <c r="AN266" s="139"/>
      <c r="AO266" s="139"/>
      <c r="AP266" s="139"/>
      <c r="AQ266" s="139"/>
      <c r="AR266" s="139"/>
      <c r="AS266" s="139"/>
      <c r="AT266" s="139"/>
      <c r="AU266" s="139"/>
      <c r="AV266" s="139"/>
      <c r="BX266" s="40"/>
    </row>
    <row r="267" spans="2:76" s="43" customFormat="1" ht="10.5" customHeight="1">
      <c r="B267" s="25"/>
      <c r="D267" s="139"/>
      <c r="E267" s="139"/>
      <c r="F267" s="139"/>
      <c r="G267" s="139"/>
      <c r="H267" s="139"/>
      <c r="I267" s="139"/>
      <c r="J267" s="139"/>
      <c r="K267" s="139"/>
      <c r="L267" s="139"/>
      <c r="M267" s="139"/>
      <c r="N267" s="139"/>
      <c r="O267" s="139"/>
      <c r="P267" s="139"/>
      <c r="Q267" s="139"/>
      <c r="AH267" s="25"/>
      <c r="AI267" s="139"/>
      <c r="AJ267" s="139"/>
      <c r="AK267" s="139"/>
      <c r="AL267" s="139"/>
      <c r="AM267" s="139"/>
      <c r="AN267" s="139"/>
      <c r="AO267" s="139"/>
      <c r="AP267" s="139"/>
      <c r="AQ267" s="139"/>
      <c r="AR267" s="139"/>
      <c r="AS267" s="139"/>
      <c r="AT267" s="139"/>
      <c r="AU267" s="139"/>
      <c r="AV267" s="139"/>
      <c r="BX267" s="40"/>
    </row>
    <row r="268" spans="2:76" s="43" customFormat="1" ht="10.5" customHeight="1">
      <c r="B268" s="25"/>
      <c r="D268" s="139"/>
      <c r="E268" s="139"/>
      <c r="F268" s="139"/>
      <c r="G268" s="139"/>
      <c r="H268" s="139"/>
      <c r="I268" s="139"/>
      <c r="J268" s="139"/>
      <c r="K268" s="139"/>
      <c r="L268" s="139"/>
      <c r="M268" s="139"/>
      <c r="N268" s="139"/>
      <c r="O268" s="139"/>
      <c r="P268" s="139"/>
      <c r="Q268" s="139"/>
      <c r="AH268" s="25"/>
      <c r="AI268" s="139"/>
      <c r="AJ268" s="139"/>
      <c r="AK268" s="139"/>
      <c r="AL268" s="139"/>
      <c r="AM268" s="139"/>
      <c r="AN268" s="139"/>
      <c r="AO268" s="139"/>
      <c r="AP268" s="139"/>
      <c r="AQ268" s="139"/>
      <c r="AR268" s="139"/>
      <c r="AS268" s="139"/>
      <c r="AT268" s="139"/>
      <c r="AU268" s="139"/>
      <c r="AV268" s="139"/>
      <c r="BX268" s="40"/>
    </row>
    <row r="269" spans="2:76" s="43" customFormat="1" ht="10.5" customHeight="1">
      <c r="B269" s="25"/>
      <c r="D269" s="139"/>
      <c r="E269" s="139"/>
      <c r="F269" s="139"/>
      <c r="G269" s="139"/>
      <c r="H269" s="139"/>
      <c r="I269" s="139"/>
      <c r="J269" s="139"/>
      <c r="K269" s="139"/>
      <c r="L269" s="139"/>
      <c r="M269" s="139"/>
      <c r="N269" s="139"/>
      <c r="O269" s="139"/>
      <c r="P269" s="139"/>
      <c r="Q269" s="139"/>
      <c r="AH269" s="25"/>
      <c r="AI269" s="139"/>
      <c r="AJ269" s="139"/>
      <c r="AK269" s="139"/>
      <c r="AL269" s="139"/>
      <c r="AM269" s="139"/>
      <c r="AN269" s="139"/>
      <c r="AO269" s="139"/>
      <c r="AP269" s="139"/>
      <c r="AQ269" s="139"/>
      <c r="AR269" s="139"/>
      <c r="AS269" s="139"/>
      <c r="AT269" s="139"/>
      <c r="AU269" s="139"/>
      <c r="AV269" s="139"/>
      <c r="BX269" s="40"/>
    </row>
    <row r="270" spans="2:76" s="43" customFormat="1" ht="10.5" customHeight="1">
      <c r="B270" s="25"/>
      <c r="D270" s="139"/>
      <c r="E270" s="139"/>
      <c r="F270" s="139"/>
      <c r="G270" s="139"/>
      <c r="H270" s="139"/>
      <c r="I270" s="139"/>
      <c r="J270" s="139"/>
      <c r="K270" s="139"/>
      <c r="L270" s="139"/>
      <c r="M270" s="139"/>
      <c r="N270" s="139"/>
      <c r="O270" s="139"/>
      <c r="P270" s="139"/>
      <c r="Q270" s="139"/>
      <c r="AH270" s="25"/>
      <c r="AI270" s="139"/>
      <c r="AJ270" s="139"/>
      <c r="AK270" s="139"/>
      <c r="AL270" s="139"/>
      <c r="AM270" s="139"/>
      <c r="AN270" s="139"/>
      <c r="AO270" s="139"/>
      <c r="AP270" s="139"/>
      <c r="AQ270" s="139"/>
      <c r="AR270" s="139"/>
      <c r="AS270" s="139"/>
      <c r="AT270" s="139"/>
      <c r="AU270" s="139"/>
      <c r="AV270" s="139"/>
      <c r="BX270" s="40"/>
    </row>
    <row r="271" spans="2:76" s="43" customFormat="1" ht="10.5" customHeight="1">
      <c r="B271" s="25"/>
      <c r="D271" s="139"/>
      <c r="E271" s="139"/>
      <c r="F271" s="139"/>
      <c r="G271" s="139"/>
      <c r="H271" s="139"/>
      <c r="I271" s="139"/>
      <c r="J271" s="139"/>
      <c r="K271" s="139"/>
      <c r="L271" s="139"/>
      <c r="M271" s="139"/>
      <c r="N271" s="139"/>
      <c r="O271" s="139"/>
      <c r="P271" s="139"/>
      <c r="Q271" s="139"/>
      <c r="AH271" s="25"/>
      <c r="AI271" s="139"/>
      <c r="AJ271" s="139"/>
      <c r="AK271" s="139"/>
      <c r="AL271" s="139"/>
      <c r="AM271" s="139"/>
      <c r="AN271" s="139"/>
      <c r="AO271" s="139"/>
      <c r="AP271" s="139"/>
      <c r="AQ271" s="139"/>
      <c r="AR271" s="139"/>
      <c r="AS271" s="139"/>
      <c r="AT271" s="139"/>
      <c r="AU271" s="139"/>
      <c r="AV271" s="139"/>
      <c r="BX271" s="40"/>
    </row>
    <row r="272" spans="2:76" s="43" customFormat="1" ht="10.5" customHeight="1">
      <c r="B272" s="25"/>
      <c r="D272" s="139"/>
      <c r="E272" s="139"/>
      <c r="F272" s="139"/>
      <c r="G272" s="139"/>
      <c r="H272" s="139"/>
      <c r="I272" s="139"/>
      <c r="J272" s="139"/>
      <c r="K272" s="139"/>
      <c r="L272" s="139"/>
      <c r="M272" s="139"/>
      <c r="N272" s="139"/>
      <c r="O272" s="139"/>
      <c r="P272" s="139"/>
      <c r="Q272" s="139"/>
      <c r="AH272" s="25"/>
      <c r="AI272" s="139"/>
      <c r="AJ272" s="139"/>
      <c r="AK272" s="139"/>
      <c r="AL272" s="139"/>
      <c r="AM272" s="139"/>
      <c r="AN272" s="139"/>
      <c r="AO272" s="139"/>
      <c r="AP272" s="139"/>
      <c r="AQ272" s="139"/>
      <c r="AR272" s="139"/>
      <c r="AS272" s="139"/>
      <c r="AT272" s="139"/>
      <c r="AU272" s="139"/>
      <c r="AV272" s="139"/>
      <c r="BX272" s="40"/>
    </row>
    <row r="273" spans="2:76" s="43" customFormat="1" ht="10.5" customHeight="1">
      <c r="B273" s="25"/>
      <c r="D273" s="139"/>
      <c r="E273" s="139"/>
      <c r="F273" s="139"/>
      <c r="G273" s="139"/>
      <c r="H273" s="139"/>
      <c r="I273" s="139"/>
      <c r="J273" s="139"/>
      <c r="K273" s="139"/>
      <c r="L273" s="139"/>
      <c r="M273" s="139"/>
      <c r="N273" s="139"/>
      <c r="O273" s="139"/>
      <c r="P273" s="139"/>
      <c r="Q273" s="139"/>
      <c r="AH273" s="25"/>
      <c r="AI273" s="139"/>
      <c r="AJ273" s="139"/>
      <c r="AK273" s="139"/>
      <c r="AL273" s="139"/>
      <c r="AM273" s="139"/>
      <c r="AN273" s="139"/>
      <c r="AO273" s="139"/>
      <c r="AP273" s="139"/>
      <c r="AQ273" s="139"/>
      <c r="AR273" s="139"/>
      <c r="AS273" s="139"/>
      <c r="AT273" s="139"/>
      <c r="AU273" s="139"/>
      <c r="AV273" s="139"/>
      <c r="BX273" s="40"/>
    </row>
    <row r="274" spans="2:76" s="43" customFormat="1" ht="10.5" customHeight="1">
      <c r="B274" s="25"/>
      <c r="D274" s="139"/>
      <c r="E274" s="139"/>
      <c r="F274" s="139"/>
      <c r="G274" s="139"/>
      <c r="H274" s="139"/>
      <c r="I274" s="139"/>
      <c r="J274" s="139"/>
      <c r="K274" s="139"/>
      <c r="L274" s="139"/>
      <c r="M274" s="139"/>
      <c r="N274" s="139"/>
      <c r="O274" s="139"/>
      <c r="P274" s="139"/>
      <c r="Q274" s="139"/>
      <c r="AH274" s="25"/>
      <c r="AI274" s="139"/>
      <c r="AJ274" s="139"/>
      <c r="AK274" s="139"/>
      <c r="AL274" s="139"/>
      <c r="AM274" s="139"/>
      <c r="AN274" s="139"/>
      <c r="AO274" s="139"/>
      <c r="AP274" s="139"/>
      <c r="AQ274" s="139"/>
      <c r="AR274" s="139"/>
      <c r="AS274" s="139"/>
      <c r="AT274" s="139"/>
      <c r="AU274" s="139"/>
      <c r="AV274" s="139"/>
      <c r="BX274" s="40"/>
    </row>
    <row r="275" spans="2:76" s="43" customFormat="1" ht="10.5" customHeight="1">
      <c r="B275" s="25"/>
      <c r="D275" s="139"/>
      <c r="E275" s="139"/>
      <c r="F275" s="139"/>
      <c r="G275" s="139"/>
      <c r="H275" s="139"/>
      <c r="I275" s="139"/>
      <c r="J275" s="139"/>
      <c r="K275" s="139"/>
      <c r="L275" s="139"/>
      <c r="M275" s="139"/>
      <c r="N275" s="139"/>
      <c r="O275" s="139"/>
      <c r="P275" s="139"/>
      <c r="Q275" s="139"/>
      <c r="AH275" s="25"/>
      <c r="AI275" s="139"/>
      <c r="AJ275" s="139"/>
      <c r="AK275" s="139"/>
      <c r="AL275" s="139"/>
      <c r="AM275" s="139"/>
      <c r="AN275" s="139"/>
      <c r="AO275" s="139"/>
      <c r="AP275" s="139"/>
      <c r="AQ275" s="139"/>
      <c r="AR275" s="139"/>
      <c r="AS275" s="139"/>
      <c r="AT275" s="139"/>
      <c r="AU275" s="139"/>
      <c r="AV275" s="139"/>
      <c r="BX275" s="40"/>
    </row>
    <row r="276" spans="2:76" s="43" customFormat="1" ht="10.5" customHeight="1">
      <c r="B276" s="25"/>
      <c r="D276" s="139"/>
      <c r="E276" s="139"/>
      <c r="F276" s="139"/>
      <c r="G276" s="139"/>
      <c r="H276" s="139"/>
      <c r="I276" s="139"/>
      <c r="J276" s="139"/>
      <c r="K276" s="139"/>
      <c r="L276" s="139"/>
      <c r="M276" s="139"/>
      <c r="N276" s="139"/>
      <c r="O276" s="139"/>
      <c r="P276" s="139"/>
      <c r="Q276" s="139"/>
      <c r="AH276" s="25"/>
      <c r="AI276" s="139"/>
      <c r="AJ276" s="139"/>
      <c r="AK276" s="139"/>
      <c r="AL276" s="139"/>
      <c r="AM276" s="139"/>
      <c r="AN276" s="139"/>
      <c r="AO276" s="139"/>
      <c r="AP276" s="139"/>
      <c r="AQ276" s="139"/>
      <c r="AR276" s="139"/>
      <c r="AS276" s="139"/>
      <c r="AT276" s="139"/>
      <c r="AU276" s="139"/>
      <c r="AV276" s="139"/>
      <c r="BX276" s="40"/>
    </row>
    <row r="277" spans="2:76" s="43" customFormat="1" ht="10.5" customHeight="1">
      <c r="B277" s="25"/>
      <c r="D277" s="139"/>
      <c r="E277" s="139"/>
      <c r="F277" s="139"/>
      <c r="G277" s="139"/>
      <c r="H277" s="139"/>
      <c r="I277" s="139"/>
      <c r="J277" s="139"/>
      <c r="K277" s="139"/>
      <c r="L277" s="139"/>
      <c r="M277" s="139"/>
      <c r="N277" s="139"/>
      <c r="O277" s="139"/>
      <c r="P277" s="139"/>
      <c r="Q277" s="139"/>
      <c r="AH277" s="25"/>
      <c r="AI277" s="139"/>
      <c r="AJ277" s="139"/>
      <c r="AK277" s="139"/>
      <c r="AL277" s="139"/>
      <c r="AM277" s="139"/>
      <c r="AN277" s="139"/>
      <c r="AO277" s="139"/>
      <c r="AP277" s="139"/>
      <c r="AQ277" s="139"/>
      <c r="AR277" s="139"/>
      <c r="AS277" s="139"/>
      <c r="AT277" s="139"/>
      <c r="AU277" s="139"/>
      <c r="AV277" s="139"/>
      <c r="BX277" s="40"/>
    </row>
    <row r="278" spans="2:76" s="43" customFormat="1" ht="10.5" customHeight="1">
      <c r="B278" s="25"/>
      <c r="D278" s="139"/>
      <c r="E278" s="139"/>
      <c r="F278" s="139"/>
      <c r="G278" s="139"/>
      <c r="H278" s="139"/>
      <c r="I278" s="139"/>
      <c r="J278" s="139"/>
      <c r="K278" s="139"/>
      <c r="L278" s="139"/>
      <c r="M278" s="139"/>
      <c r="N278" s="139"/>
      <c r="O278" s="139"/>
      <c r="P278" s="139"/>
      <c r="Q278" s="139"/>
      <c r="AH278" s="25"/>
      <c r="AI278" s="139"/>
      <c r="AJ278" s="139"/>
      <c r="AK278" s="139"/>
      <c r="AL278" s="139"/>
      <c r="AM278" s="139"/>
      <c r="AN278" s="139"/>
      <c r="AO278" s="139"/>
      <c r="AP278" s="139"/>
      <c r="AQ278" s="139"/>
      <c r="AR278" s="139"/>
      <c r="AS278" s="139"/>
      <c r="AT278" s="139"/>
      <c r="AU278" s="139"/>
      <c r="AV278" s="139"/>
      <c r="BX278" s="40"/>
    </row>
    <row r="279" spans="2:76" s="43" customFormat="1" ht="10.5" customHeight="1">
      <c r="B279" s="25"/>
      <c r="D279" s="139"/>
      <c r="E279" s="139"/>
      <c r="F279" s="139"/>
      <c r="G279" s="139"/>
      <c r="H279" s="139"/>
      <c r="I279" s="139"/>
      <c r="J279" s="139"/>
      <c r="K279" s="139"/>
      <c r="L279" s="139"/>
      <c r="M279" s="139"/>
      <c r="N279" s="139"/>
      <c r="O279" s="139"/>
      <c r="P279" s="139"/>
      <c r="Q279" s="139"/>
      <c r="AH279" s="25"/>
      <c r="AI279" s="139"/>
      <c r="AJ279" s="139"/>
      <c r="AK279" s="139"/>
      <c r="AL279" s="139"/>
      <c r="AM279" s="139"/>
      <c r="AN279" s="139"/>
      <c r="AO279" s="139"/>
      <c r="AP279" s="139"/>
      <c r="AQ279" s="139"/>
      <c r="AR279" s="139"/>
      <c r="AS279" s="139"/>
      <c r="AT279" s="139"/>
      <c r="AU279" s="139"/>
      <c r="AV279" s="139"/>
      <c r="BX279" s="40"/>
    </row>
    <row r="280" spans="2:76" s="43" customFormat="1" ht="10.5" customHeight="1">
      <c r="B280" s="25"/>
      <c r="D280" s="139"/>
      <c r="E280" s="139"/>
      <c r="F280" s="139"/>
      <c r="G280" s="139"/>
      <c r="H280" s="139"/>
      <c r="I280" s="139"/>
      <c r="J280" s="139"/>
      <c r="K280" s="139"/>
      <c r="L280" s="139"/>
      <c r="M280" s="139"/>
      <c r="N280" s="139"/>
      <c r="O280" s="139"/>
      <c r="P280" s="139"/>
      <c r="Q280" s="139"/>
      <c r="AH280" s="25"/>
      <c r="AI280" s="139"/>
      <c r="AJ280" s="139"/>
      <c r="AK280" s="139"/>
      <c r="AL280" s="139"/>
      <c r="AM280" s="139"/>
      <c r="AN280" s="139"/>
      <c r="AO280" s="139"/>
      <c r="AP280" s="139"/>
      <c r="AQ280" s="139"/>
      <c r="AR280" s="139"/>
      <c r="AS280" s="139"/>
      <c r="AT280" s="139"/>
      <c r="AU280" s="139"/>
      <c r="AV280" s="139"/>
      <c r="BX280" s="40"/>
    </row>
    <row r="281" spans="2:76" s="43" customFormat="1" ht="10.5" customHeight="1">
      <c r="B281" s="25"/>
      <c r="D281" s="139"/>
      <c r="E281" s="139"/>
      <c r="F281" s="139"/>
      <c r="G281" s="139"/>
      <c r="H281" s="139"/>
      <c r="I281" s="139"/>
      <c r="J281" s="139"/>
      <c r="K281" s="139"/>
      <c r="L281" s="139"/>
      <c r="M281" s="139"/>
      <c r="N281" s="139"/>
      <c r="O281" s="139"/>
      <c r="P281" s="139"/>
      <c r="Q281" s="139"/>
      <c r="AH281" s="25"/>
      <c r="AI281" s="139"/>
      <c r="AJ281" s="139"/>
      <c r="AK281" s="139"/>
      <c r="AL281" s="139"/>
      <c r="AM281" s="139"/>
      <c r="AN281" s="139"/>
      <c r="AO281" s="139"/>
      <c r="AP281" s="139"/>
      <c r="AQ281" s="139"/>
      <c r="AR281" s="139"/>
      <c r="AS281" s="139"/>
      <c r="AT281" s="139"/>
      <c r="AU281" s="139"/>
      <c r="AV281" s="139"/>
      <c r="BX281" s="40"/>
    </row>
    <row r="282" spans="2:76" s="43" customFormat="1" ht="10.5" customHeight="1">
      <c r="B282" s="25"/>
      <c r="D282" s="139"/>
      <c r="E282" s="139"/>
      <c r="F282" s="139"/>
      <c r="G282" s="139"/>
      <c r="H282" s="139"/>
      <c r="I282" s="139"/>
      <c r="J282" s="139"/>
      <c r="K282" s="139"/>
      <c r="L282" s="139"/>
      <c r="M282" s="139"/>
      <c r="N282" s="139"/>
      <c r="O282" s="139"/>
      <c r="P282" s="139"/>
      <c r="Q282" s="139"/>
      <c r="AH282" s="25"/>
      <c r="AI282" s="139"/>
      <c r="AJ282" s="139"/>
      <c r="AK282" s="139"/>
      <c r="AL282" s="139"/>
      <c r="AM282" s="139"/>
      <c r="AN282" s="139"/>
      <c r="AO282" s="139"/>
      <c r="AP282" s="139"/>
      <c r="AQ282" s="139"/>
      <c r="AR282" s="139"/>
      <c r="AS282" s="139"/>
      <c r="AT282" s="139"/>
      <c r="AU282" s="139"/>
      <c r="AV282" s="139"/>
      <c r="BX282" s="40"/>
    </row>
    <row r="283" spans="2:76" s="43" customFormat="1" ht="10.5" customHeight="1">
      <c r="B283" s="25"/>
      <c r="D283" s="139"/>
      <c r="E283" s="139"/>
      <c r="F283" s="139"/>
      <c r="G283" s="139"/>
      <c r="H283" s="139"/>
      <c r="I283" s="139"/>
      <c r="J283" s="139"/>
      <c r="K283" s="139"/>
      <c r="L283" s="139"/>
      <c r="M283" s="139"/>
      <c r="N283" s="139"/>
      <c r="O283" s="139"/>
      <c r="P283" s="139"/>
      <c r="Q283" s="139"/>
      <c r="AH283" s="25"/>
      <c r="AI283" s="139"/>
      <c r="AJ283" s="139"/>
      <c r="AK283" s="139"/>
      <c r="AL283" s="139"/>
      <c r="AM283" s="139"/>
      <c r="AN283" s="139"/>
      <c r="AO283" s="139"/>
      <c r="AP283" s="139"/>
      <c r="AQ283" s="139"/>
      <c r="AR283" s="139"/>
      <c r="AS283" s="139"/>
      <c r="AT283" s="139"/>
      <c r="AU283" s="139"/>
      <c r="AV283" s="139"/>
      <c r="BX283" s="40"/>
    </row>
    <row r="284" spans="2:76" s="43" customFormat="1" ht="10.5" customHeight="1">
      <c r="B284" s="25"/>
      <c r="D284" s="139"/>
      <c r="E284" s="139"/>
      <c r="F284" s="139"/>
      <c r="G284" s="139"/>
      <c r="H284" s="139"/>
      <c r="I284" s="139"/>
      <c r="J284" s="139"/>
      <c r="K284" s="139"/>
      <c r="L284" s="139"/>
      <c r="M284" s="139"/>
      <c r="N284" s="139"/>
      <c r="O284" s="139"/>
      <c r="P284" s="139"/>
      <c r="Q284" s="139"/>
      <c r="AH284" s="25"/>
      <c r="AI284" s="139"/>
      <c r="AJ284" s="139"/>
      <c r="AK284" s="139"/>
      <c r="AL284" s="139"/>
      <c r="AM284" s="139"/>
      <c r="AN284" s="139"/>
      <c r="AO284" s="139"/>
      <c r="AP284" s="139"/>
      <c r="AQ284" s="139"/>
      <c r="AR284" s="139"/>
      <c r="AS284" s="139"/>
      <c r="AT284" s="139"/>
      <c r="AU284" s="139"/>
      <c r="AV284" s="139"/>
      <c r="BX284" s="40"/>
    </row>
    <row r="285" spans="2:76" s="43" customFormat="1" ht="10.5" customHeight="1">
      <c r="B285" s="25"/>
      <c r="D285" s="139"/>
      <c r="E285" s="139"/>
      <c r="F285" s="139"/>
      <c r="G285" s="139"/>
      <c r="H285" s="139"/>
      <c r="I285" s="139"/>
      <c r="J285" s="139"/>
      <c r="K285" s="139"/>
      <c r="L285" s="139"/>
      <c r="M285" s="139"/>
      <c r="N285" s="139"/>
      <c r="O285" s="139"/>
      <c r="P285" s="139"/>
      <c r="Q285" s="139"/>
      <c r="AH285" s="25"/>
      <c r="AI285" s="139"/>
      <c r="AJ285" s="139"/>
      <c r="AK285" s="139"/>
      <c r="AL285" s="139"/>
      <c r="AM285" s="139"/>
      <c r="AN285" s="139"/>
      <c r="AO285" s="139"/>
      <c r="AP285" s="139"/>
      <c r="AQ285" s="139"/>
      <c r="AR285" s="139"/>
      <c r="AS285" s="139"/>
      <c r="AT285" s="139"/>
      <c r="AU285" s="139"/>
      <c r="AV285" s="139"/>
      <c r="BX285" s="40"/>
    </row>
    <row r="286" spans="2:76" s="43" customFormat="1" ht="10.5" customHeight="1">
      <c r="B286" s="25"/>
      <c r="D286" s="139"/>
      <c r="E286" s="139"/>
      <c r="F286" s="139"/>
      <c r="G286" s="139"/>
      <c r="H286" s="139"/>
      <c r="I286" s="139"/>
      <c r="J286" s="139"/>
      <c r="K286" s="139"/>
      <c r="L286" s="139"/>
      <c r="M286" s="139"/>
      <c r="N286" s="139"/>
      <c r="O286" s="139"/>
      <c r="P286" s="139"/>
      <c r="Q286" s="139"/>
      <c r="AH286" s="25"/>
      <c r="AI286" s="139"/>
      <c r="AJ286" s="139"/>
      <c r="AK286" s="139"/>
      <c r="AL286" s="139"/>
      <c r="AM286" s="139"/>
      <c r="AN286" s="139"/>
      <c r="AO286" s="139"/>
      <c r="AP286" s="139"/>
      <c r="AQ286" s="139"/>
      <c r="AR286" s="139"/>
      <c r="AS286" s="139"/>
      <c r="AT286" s="139"/>
      <c r="AU286" s="139"/>
      <c r="AV286" s="139"/>
      <c r="BX286" s="40"/>
    </row>
    <row r="287" spans="2:76" s="43" customFormat="1" ht="10.5" customHeight="1">
      <c r="B287" s="25"/>
      <c r="D287" s="139"/>
      <c r="E287" s="139"/>
      <c r="F287" s="139"/>
      <c r="G287" s="139"/>
      <c r="H287" s="139"/>
      <c r="I287" s="139"/>
      <c r="J287" s="139"/>
      <c r="K287" s="139"/>
      <c r="L287" s="139"/>
      <c r="M287" s="139"/>
      <c r="N287" s="139"/>
      <c r="O287" s="139"/>
      <c r="P287" s="139"/>
      <c r="Q287" s="139"/>
      <c r="AH287" s="25"/>
      <c r="AI287" s="139"/>
      <c r="AJ287" s="139"/>
      <c r="AK287" s="139"/>
      <c r="AL287" s="139"/>
      <c r="AM287" s="139"/>
      <c r="AN287" s="139"/>
      <c r="AO287" s="139"/>
      <c r="AP287" s="139"/>
      <c r="AQ287" s="139"/>
      <c r="AR287" s="139"/>
      <c r="AS287" s="139"/>
      <c r="AT287" s="139"/>
      <c r="AU287" s="139"/>
      <c r="AV287" s="139"/>
      <c r="BX287" s="40"/>
    </row>
    <row r="288" spans="2:76" s="43" customFormat="1" ht="10.5" customHeight="1">
      <c r="B288" s="25"/>
      <c r="D288" s="139"/>
      <c r="E288" s="139"/>
      <c r="F288" s="139"/>
      <c r="G288" s="139"/>
      <c r="H288" s="139"/>
      <c r="I288" s="139"/>
      <c r="J288" s="139"/>
      <c r="K288" s="139"/>
      <c r="L288" s="139"/>
      <c r="M288" s="139"/>
      <c r="N288" s="139"/>
      <c r="O288" s="139"/>
      <c r="P288" s="139"/>
      <c r="Q288" s="139"/>
      <c r="AH288" s="25"/>
      <c r="AI288" s="139"/>
      <c r="AJ288" s="139"/>
      <c r="AK288" s="139"/>
      <c r="AL288" s="139"/>
      <c r="AM288" s="139"/>
      <c r="AN288" s="139"/>
      <c r="AO288" s="139"/>
      <c r="AP288" s="139"/>
      <c r="AQ288" s="139"/>
      <c r="AR288" s="139"/>
      <c r="AS288" s="139"/>
      <c r="AT288" s="139"/>
      <c r="AU288" s="139"/>
      <c r="AV288" s="139"/>
    </row>
  </sheetData>
  <conditionalFormatting sqref="BX234:BX287 BS6:BY233">
    <cfRule type="cellIs" dxfId="1" priority="7" operator="equal">
      <formula>"Fail"</formula>
    </cfRule>
    <cfRule type="cellIs" dxfId="0" priority="8" operator="equal">
      <formula>"Pass"</formula>
    </cfRule>
  </conditionalFormatting>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34"/>
  <sheetViews>
    <sheetView workbookViewId="0">
      <selection sqref="A1:A2"/>
    </sheetView>
  </sheetViews>
  <sheetFormatPr defaultColWidth="8.77734375" defaultRowHeight="14.4"/>
  <cols>
    <col min="1" max="1" width="8.109375" bestFit="1" customWidth="1"/>
    <col min="2" max="2" width="11" bestFit="1" customWidth="1"/>
    <col min="3" max="4" width="7.109375" bestFit="1" customWidth="1"/>
    <col min="5" max="5" width="8.44140625" bestFit="1" customWidth="1"/>
    <col min="6" max="11" width="7.109375" bestFit="1" customWidth="1"/>
    <col min="12" max="12" width="6.33203125" bestFit="1" customWidth="1"/>
    <col min="13" max="13" width="6.33203125" customWidth="1"/>
  </cols>
  <sheetData>
    <row r="1" spans="1:16">
      <c r="A1" s="155" t="s">
        <v>691</v>
      </c>
    </row>
    <row r="2" spans="1:16">
      <c r="A2" s="155" t="s">
        <v>692</v>
      </c>
    </row>
    <row r="3" spans="1:16" s="96" customFormat="1">
      <c r="C3" s="96">
        <f>28.0855+2*15.9994</f>
        <v>60.084299999999999</v>
      </c>
      <c r="D3" s="96">
        <f>47.867+2*15.9994</f>
        <v>79.865799999999993</v>
      </c>
      <c r="E3" s="96">
        <f>26.981538*2+3*15.9994</f>
        <v>101.961276</v>
      </c>
      <c r="F3" s="96">
        <f>55.845+15.9994</f>
        <v>71.844399999999993</v>
      </c>
      <c r="G3" s="96">
        <f>54.938049+15.9994</f>
        <v>70.937449000000001</v>
      </c>
      <c r="H3" s="96">
        <f>24.305+15.9994</f>
        <v>40.304400000000001</v>
      </c>
      <c r="I3" s="96">
        <f>40.078+15.9994</f>
        <v>56.077400000000004</v>
      </c>
      <c r="J3" s="96">
        <f>2*22.98977+15.9994</f>
        <v>61.978940000000001</v>
      </c>
      <c r="K3" s="96">
        <f>2*39.0983+15.9994</f>
        <v>94.195999999999998</v>
      </c>
    </row>
    <row r="4" spans="1:16" s="100" customFormat="1" ht="29.4">
      <c r="A4" s="100" t="s">
        <v>661</v>
      </c>
      <c r="B4" s="100" t="s">
        <v>660</v>
      </c>
      <c r="C4" s="100" t="s">
        <v>655</v>
      </c>
      <c r="D4" s="100" t="s">
        <v>656</v>
      </c>
      <c r="E4" s="100" t="s">
        <v>657</v>
      </c>
      <c r="F4" s="100" t="s">
        <v>239</v>
      </c>
      <c r="G4" s="100" t="s">
        <v>220</v>
      </c>
      <c r="H4" s="100" t="s">
        <v>240</v>
      </c>
      <c r="I4" s="100" t="s">
        <v>241</v>
      </c>
      <c r="J4" s="100" t="s">
        <v>658</v>
      </c>
      <c r="K4" s="100" t="s">
        <v>659</v>
      </c>
      <c r="L4" s="100" t="s">
        <v>221</v>
      </c>
      <c r="N4" s="100" t="s">
        <v>288</v>
      </c>
      <c r="O4" s="100" t="s">
        <v>289</v>
      </c>
      <c r="P4" s="100" t="s">
        <v>252</v>
      </c>
    </row>
    <row r="5" spans="1:16">
      <c r="A5" t="s">
        <v>338</v>
      </c>
      <c r="B5" t="s">
        <v>339</v>
      </c>
      <c r="C5" s="95">
        <v>77.668545642812887</v>
      </c>
      <c r="D5" s="95">
        <v>0.12094112579428397</v>
      </c>
      <c r="E5" s="95">
        <v>12.463218717964146</v>
      </c>
      <c r="F5" s="95">
        <v>1.3301171502204614</v>
      </c>
      <c r="G5" s="95">
        <v>5.8152926786682844E-2</v>
      </c>
      <c r="H5" s="95">
        <v>0.11407181482505663</v>
      </c>
      <c r="I5" s="95">
        <v>0.86461619273300272</v>
      </c>
      <c r="J5" s="95">
        <v>3.3809204487552176</v>
      </c>
      <c r="K5" s="95">
        <v>3.9994159801082585</v>
      </c>
      <c r="L5">
        <f t="shared" ref="L5:L26" si="0">SUM(C5:K5)</f>
        <v>100</v>
      </c>
      <c r="N5" s="90">
        <v>0.83981502045042922</v>
      </c>
      <c r="O5" s="90">
        <v>6.5414056289337292</v>
      </c>
      <c r="P5" s="90">
        <v>0.13260127477606437</v>
      </c>
    </row>
    <row r="6" spans="1:16">
      <c r="A6" t="s">
        <v>338</v>
      </c>
      <c r="B6" t="s">
        <v>340</v>
      </c>
      <c r="C6" s="95">
        <v>77.682741601164139</v>
      </c>
      <c r="D6" s="95">
        <v>0.10037124734956808</v>
      </c>
      <c r="E6" s="95">
        <v>12.486898733728784</v>
      </c>
      <c r="F6" s="95">
        <v>1.3586890153068736</v>
      </c>
      <c r="G6" s="95">
        <v>2.273840028411786E-2</v>
      </c>
      <c r="H6" s="95">
        <v>0.1198223760356406</v>
      </c>
      <c r="I6" s="95">
        <v>0.82119652309636892</v>
      </c>
      <c r="J6" s="95">
        <v>3.477904124597003</v>
      </c>
      <c r="K6" s="95">
        <v>3.9296379784375057</v>
      </c>
      <c r="L6">
        <f t="shared" si="0"/>
        <v>100.00000000000001</v>
      </c>
      <c r="N6" s="90">
        <v>0.84023484220391498</v>
      </c>
      <c r="O6" s="90">
        <v>6.3612384471343857</v>
      </c>
      <c r="P6" s="90">
        <v>0.13584670666242094</v>
      </c>
    </row>
    <row r="7" spans="1:16">
      <c r="A7" t="s">
        <v>338</v>
      </c>
      <c r="B7" t="s">
        <v>341</v>
      </c>
      <c r="C7" s="95">
        <v>77.720836125706214</v>
      </c>
      <c r="D7" s="95">
        <v>0.13368515378299675</v>
      </c>
      <c r="E7" s="95">
        <v>12.32730886016475</v>
      </c>
      <c r="F7" s="95">
        <v>1.4724993760071146</v>
      </c>
      <c r="G7" s="95">
        <v>3.4391498452634166E-2</v>
      </c>
      <c r="H7" s="95">
        <v>0.11042506663606451</v>
      </c>
      <c r="I7" s="95">
        <v>0.84757649286445613</v>
      </c>
      <c r="J7" s="95">
        <v>3.3546731296630732</v>
      </c>
      <c r="K7" s="95">
        <v>3.9986042967226845</v>
      </c>
      <c r="L7">
        <f t="shared" si="0"/>
        <v>100</v>
      </c>
      <c r="N7" s="90">
        <v>0.84041081738790069</v>
      </c>
      <c r="O7" s="90">
        <v>7.4807818028922686</v>
      </c>
      <c r="P7" s="90">
        <v>0.11791365740113277</v>
      </c>
    </row>
    <row r="8" spans="1:16">
      <c r="A8" t="s">
        <v>338</v>
      </c>
      <c r="B8" t="s">
        <v>342</v>
      </c>
      <c r="C8" s="95">
        <v>77.641212477810996</v>
      </c>
      <c r="D8" s="95">
        <v>0.159182954705822</v>
      </c>
      <c r="E8" s="95">
        <v>12.290980840462121</v>
      </c>
      <c r="F8" s="95">
        <v>1.3029474993079022</v>
      </c>
      <c r="G8" s="95">
        <v>2.8431611016106827E-2</v>
      </c>
      <c r="H8" s="95">
        <v>0.11386574206481896</v>
      </c>
      <c r="I8" s="95">
        <v>0.83029299561744607</v>
      </c>
      <c r="J8" s="95">
        <v>3.4664317543777168</v>
      </c>
      <c r="K8" s="95">
        <v>4.1666541246370992</v>
      </c>
      <c r="L8">
        <f t="shared" si="0"/>
        <v>100.00000000000004</v>
      </c>
      <c r="N8" s="90">
        <v>0.84238920572519738</v>
      </c>
      <c r="O8" s="90">
        <v>6.4193842749471299</v>
      </c>
      <c r="P8" s="90">
        <v>0.13478207394873423</v>
      </c>
    </row>
    <row r="9" spans="1:16">
      <c r="A9" t="s">
        <v>338</v>
      </c>
      <c r="B9" t="s">
        <v>343</v>
      </c>
      <c r="C9" s="95">
        <v>77.480338623869471</v>
      </c>
      <c r="D9" s="95">
        <v>0.11140304948648012</v>
      </c>
      <c r="E9" s="95">
        <v>12.497047171422981</v>
      </c>
      <c r="F9" s="95">
        <v>1.2243569406338461</v>
      </c>
      <c r="G9" s="95">
        <v>5.8202247263192924E-2</v>
      </c>
      <c r="H9" s="95">
        <v>0.10584377014213713</v>
      </c>
      <c r="I9" s="95">
        <v>0.831474597285769</v>
      </c>
      <c r="J9" s="95">
        <v>3.6539721396600999</v>
      </c>
      <c r="K9" s="95">
        <v>4.0373614602360295</v>
      </c>
      <c r="L9">
        <f t="shared" si="0"/>
        <v>100</v>
      </c>
      <c r="N9" s="90">
        <v>0.84121512800882403</v>
      </c>
      <c r="O9" s="90">
        <v>6.4893662337064191</v>
      </c>
      <c r="P9" s="90">
        <v>0.13352264648234582</v>
      </c>
    </row>
    <row r="10" spans="1:16">
      <c r="A10" t="s">
        <v>338</v>
      </c>
      <c r="B10" t="s">
        <v>344</v>
      </c>
      <c r="C10" s="95">
        <v>77.744822480759851</v>
      </c>
      <c r="D10" s="95">
        <v>0.12537865001363208</v>
      </c>
      <c r="E10" s="95">
        <v>12.352748844796068</v>
      </c>
      <c r="F10" s="95">
        <v>1.3639585800872565</v>
      </c>
      <c r="G10" s="95">
        <v>3.1161537815419634E-2</v>
      </c>
      <c r="H10" s="95">
        <v>0.11279893733118405</v>
      </c>
      <c r="I10" s="95">
        <v>0.9073397407307201</v>
      </c>
      <c r="J10" s="95">
        <v>3.4764839917907602</v>
      </c>
      <c r="K10" s="95">
        <v>3.8853072366750778</v>
      </c>
      <c r="L10">
        <f t="shared" si="0"/>
        <v>99.999999999999957</v>
      </c>
      <c r="N10" s="90">
        <v>0.84060164371057766</v>
      </c>
      <c r="O10" s="90">
        <v>6.7835294071957586</v>
      </c>
      <c r="P10" s="90">
        <v>0.12847642087348121</v>
      </c>
    </row>
    <row r="11" spans="1:16">
      <c r="A11" t="s">
        <v>338</v>
      </c>
      <c r="B11" t="s">
        <v>345</v>
      </c>
      <c r="C11" s="95">
        <v>77.534391080371421</v>
      </c>
      <c r="D11" s="95">
        <v>0.13062813970588522</v>
      </c>
      <c r="E11" s="95">
        <v>12.452136355084361</v>
      </c>
      <c r="F11" s="95">
        <v>1.3373174382399882</v>
      </c>
      <c r="G11" s="95">
        <v>2.2744945809471576E-2</v>
      </c>
      <c r="H11" s="95">
        <v>0.11865829968172348</v>
      </c>
      <c r="I11" s="95">
        <v>0.86384947559020175</v>
      </c>
      <c r="J11" s="95">
        <v>3.4897972831494704</v>
      </c>
      <c r="K11" s="95">
        <v>4.0504769823674645</v>
      </c>
      <c r="L11">
        <f t="shared" si="0"/>
        <v>100.00000000000001</v>
      </c>
      <c r="N11" s="90">
        <v>0.84021589195171043</v>
      </c>
      <c r="O11" s="90">
        <v>6.3226031746837155</v>
      </c>
      <c r="P11" s="90">
        <v>0.13656345648461185</v>
      </c>
    </row>
    <row r="12" spans="1:16">
      <c r="A12" t="s">
        <v>338</v>
      </c>
      <c r="B12" t="s">
        <v>346</v>
      </c>
      <c r="C12" s="95">
        <v>77.876526017312571</v>
      </c>
      <c r="D12" s="95">
        <v>0.1085022039109086</v>
      </c>
      <c r="E12" s="95">
        <v>12.269781519357384</v>
      </c>
      <c r="F12" s="95">
        <v>1.3440694060416145</v>
      </c>
      <c r="G12" s="95">
        <v>5.5344736638620856E-2</v>
      </c>
      <c r="H12" s="95">
        <v>0.10239271056914795</v>
      </c>
      <c r="I12" s="95">
        <v>0.85989276722671459</v>
      </c>
      <c r="J12" s="95">
        <v>3.3158444882388571</v>
      </c>
      <c r="K12" s="95">
        <v>4.067646150704193</v>
      </c>
      <c r="L12">
        <f t="shared" si="0"/>
        <v>99.999999999999986</v>
      </c>
      <c r="N12" s="90">
        <v>0.84204904888592236</v>
      </c>
      <c r="O12" s="90">
        <v>7.363973109337504</v>
      </c>
      <c r="P12" s="90">
        <v>0.11956040352205392</v>
      </c>
    </row>
    <row r="13" spans="1:16">
      <c r="A13" t="s">
        <v>338</v>
      </c>
      <c r="B13" t="s">
        <v>347</v>
      </c>
      <c r="C13" s="95">
        <v>77.977729621566894</v>
      </c>
      <c r="D13" s="95">
        <v>0.14274998512578083</v>
      </c>
      <c r="E13" s="95">
        <v>12.254898079864006</v>
      </c>
      <c r="F13" s="95">
        <v>1.16512195803315</v>
      </c>
      <c r="G13" s="95">
        <v>3.0944089779061962E-2</v>
      </c>
      <c r="H13" s="95">
        <v>9.652082027255883E-2</v>
      </c>
      <c r="I13" s="95">
        <v>0.84855228246957548</v>
      </c>
      <c r="J13" s="95">
        <v>3.39808071902887</v>
      </c>
      <c r="K13" s="95">
        <v>4.0854024438600991</v>
      </c>
      <c r="L13">
        <f t="shared" si="0"/>
        <v>99.999999999999986</v>
      </c>
      <c r="N13" s="90">
        <v>0.84391820917613547</v>
      </c>
      <c r="O13" s="90">
        <v>6.7718904086861915</v>
      </c>
      <c r="P13" s="90">
        <v>0.12866882411032945</v>
      </c>
    </row>
    <row r="14" spans="1:16">
      <c r="A14" t="s">
        <v>338</v>
      </c>
      <c r="B14" t="s">
        <v>348</v>
      </c>
      <c r="C14" s="95">
        <v>77.896809522862085</v>
      </c>
      <c r="D14" s="95">
        <v>0.14918703371244019</v>
      </c>
      <c r="E14" s="95">
        <v>12.209181234401866</v>
      </c>
      <c r="F14" s="95">
        <v>1.239735548568403</v>
      </c>
      <c r="G14" s="95">
        <v>3.5601684304518835E-2</v>
      </c>
      <c r="H14" s="95">
        <v>0.11316549533352657</v>
      </c>
      <c r="I14" s="95">
        <v>0.82392949475632693</v>
      </c>
      <c r="J14" s="95">
        <v>3.3275402201128168</v>
      </c>
      <c r="K14" s="95">
        <v>4.2048497659480146</v>
      </c>
      <c r="L14">
        <f t="shared" si="0"/>
        <v>100.00000000000001</v>
      </c>
      <c r="N14" s="90">
        <v>0.84369743969117583</v>
      </c>
      <c r="O14" s="90">
        <v>6.1457453881655093</v>
      </c>
      <c r="P14" s="90">
        <v>0.13994341327304483</v>
      </c>
    </row>
    <row r="15" spans="1:16">
      <c r="A15" t="s">
        <v>338</v>
      </c>
      <c r="B15" t="s">
        <v>349</v>
      </c>
      <c r="C15" s="95">
        <v>77.831016064554404</v>
      </c>
      <c r="D15" s="95">
        <v>0.10080480585738913</v>
      </c>
      <c r="E15" s="95">
        <v>12.258560640460752</v>
      </c>
      <c r="F15" s="95">
        <v>1.343383478341541</v>
      </c>
      <c r="G15" s="95">
        <v>4.1735450248666012E-2</v>
      </c>
      <c r="H15" s="95">
        <v>9.7673043897178263E-2</v>
      </c>
      <c r="I15" s="95">
        <v>0.8467280102744521</v>
      </c>
      <c r="J15" s="95">
        <v>3.2397695640814632</v>
      </c>
      <c r="K15" s="95">
        <v>4.2403289422841501</v>
      </c>
      <c r="L15">
        <f t="shared" si="0"/>
        <v>100</v>
      </c>
      <c r="N15" s="90">
        <v>0.84250373446711613</v>
      </c>
      <c r="O15" s="90">
        <v>7.7158685207089635</v>
      </c>
      <c r="P15" s="90">
        <v>0.11473325895451418</v>
      </c>
    </row>
    <row r="16" spans="1:16">
      <c r="A16" t="s">
        <v>338</v>
      </c>
      <c r="B16" t="s">
        <v>350</v>
      </c>
      <c r="C16" s="95">
        <v>77.838296689113577</v>
      </c>
      <c r="D16" s="95">
        <v>0.14744007045537313</v>
      </c>
      <c r="E16" s="95">
        <v>12.117304226933165</v>
      </c>
      <c r="F16" s="95">
        <v>1.266613210357334</v>
      </c>
      <c r="G16" s="95">
        <v>7.7572771122182374E-2</v>
      </c>
      <c r="H16" s="95">
        <v>8.0840293630367405E-2</v>
      </c>
      <c r="I16" s="95">
        <v>0.89885427983560851</v>
      </c>
      <c r="J16" s="95">
        <v>3.5856819222484422</v>
      </c>
      <c r="K16" s="95">
        <v>3.9873965363039412</v>
      </c>
      <c r="L16">
        <f t="shared" si="0"/>
        <v>100</v>
      </c>
      <c r="N16" s="90">
        <v>0.84409338810055734</v>
      </c>
      <c r="O16" s="90">
        <v>8.7897327189671639</v>
      </c>
      <c r="P16" s="90">
        <v>0.10214783474757644</v>
      </c>
    </row>
    <row r="17" spans="1:16">
      <c r="A17" t="s">
        <v>338</v>
      </c>
      <c r="B17" t="s">
        <v>351</v>
      </c>
      <c r="C17" s="95">
        <v>77.827392927415247</v>
      </c>
      <c r="D17" s="95">
        <v>0.13637300792728702</v>
      </c>
      <c r="E17" s="95">
        <v>12.306370654695634</v>
      </c>
      <c r="F17" s="95">
        <v>1.3486087284306256</v>
      </c>
      <c r="G17" s="95">
        <v>3.2265619872562573E-2</v>
      </c>
      <c r="H17" s="95">
        <v>9.6023950405622421E-2</v>
      </c>
      <c r="I17" s="95">
        <v>0.82706781967456777</v>
      </c>
      <c r="J17" s="95">
        <v>3.4659631406939981</v>
      </c>
      <c r="K17" s="95">
        <v>3.9599341508844592</v>
      </c>
      <c r="L17">
        <f t="shared" si="0"/>
        <v>100</v>
      </c>
      <c r="N17" s="90">
        <v>0.84217513673271815</v>
      </c>
      <c r="O17" s="90">
        <v>7.8789062978789799</v>
      </c>
      <c r="P17" s="90">
        <v>0.11262648421448969</v>
      </c>
    </row>
    <row r="18" spans="1:16">
      <c r="A18" t="s">
        <v>338</v>
      </c>
      <c r="B18" t="s">
        <v>352</v>
      </c>
      <c r="C18" s="95">
        <v>77.970385883683363</v>
      </c>
      <c r="D18" s="95">
        <v>0.13045372328587396</v>
      </c>
      <c r="E18" s="95">
        <v>12.26669884019279</v>
      </c>
      <c r="F18" s="95">
        <v>1.2656057797291507</v>
      </c>
      <c r="G18" s="95">
        <v>4.487381038998409E-3</v>
      </c>
      <c r="H18" s="95">
        <v>8.6447509938680736E-2</v>
      </c>
      <c r="I18" s="95">
        <v>0.87974388787200808</v>
      </c>
      <c r="J18" s="95">
        <v>3.358526102902081</v>
      </c>
      <c r="K18" s="95">
        <v>4.0376508913570603</v>
      </c>
      <c r="L18">
        <f t="shared" si="0"/>
        <v>100</v>
      </c>
      <c r="N18" s="90">
        <v>0.84303321987061608</v>
      </c>
      <c r="O18" s="90">
        <v>8.2130695283122517</v>
      </c>
      <c r="P18" s="90">
        <v>0.10854145808049608</v>
      </c>
    </row>
    <row r="19" spans="1:16">
      <c r="A19" t="s">
        <v>338</v>
      </c>
      <c r="B19" t="s">
        <v>353</v>
      </c>
      <c r="C19" s="95">
        <v>77.944880235944709</v>
      </c>
      <c r="D19" s="95">
        <v>0.14655509021341201</v>
      </c>
      <c r="E19" s="95">
        <v>12.247757939292347</v>
      </c>
      <c r="F19" s="95">
        <v>1.3359078315466639</v>
      </c>
      <c r="G19" s="95">
        <v>3.8470963043347947E-2</v>
      </c>
      <c r="H19" s="95">
        <v>0.10660250069150798</v>
      </c>
      <c r="I19" s="95">
        <v>0.84496115574047881</v>
      </c>
      <c r="J19" s="95">
        <v>2.868585945598725</v>
      </c>
      <c r="K19" s="95">
        <v>4.4662783379288173</v>
      </c>
      <c r="L19">
        <f t="shared" si="0"/>
        <v>100</v>
      </c>
      <c r="N19" s="90">
        <v>0.84184021369512418</v>
      </c>
      <c r="O19" s="90">
        <v>7.0302155587788606</v>
      </c>
      <c r="P19" s="90">
        <v>0.12452965834855721</v>
      </c>
    </row>
    <row r="20" spans="1:16">
      <c r="A20" t="s">
        <v>338</v>
      </c>
      <c r="B20" t="s">
        <v>354</v>
      </c>
      <c r="C20" s="95">
        <v>77.816657613327976</v>
      </c>
      <c r="D20" s="95">
        <v>9.876441760021186E-2</v>
      </c>
      <c r="E20" s="95">
        <v>12.380022918326166</v>
      </c>
      <c r="F20" s="95">
        <v>1.2229130486641298</v>
      </c>
      <c r="G20" s="95">
        <v>3.4792238523922873E-2</v>
      </c>
      <c r="H20" s="95">
        <v>8.9944279771743726E-2</v>
      </c>
      <c r="I20" s="95">
        <v>0.8738748308636175</v>
      </c>
      <c r="J20" s="95">
        <v>3.3812707550028231</v>
      </c>
      <c r="K20" s="95">
        <v>4.1017598979194148</v>
      </c>
      <c r="L20">
        <f t="shared" si="0"/>
        <v>99.999999999999972</v>
      </c>
      <c r="N20" s="90">
        <v>0.84221078916146408</v>
      </c>
      <c r="O20" s="90">
        <v>7.6274886246534521</v>
      </c>
      <c r="P20" s="90">
        <v>0.11590858516375824</v>
      </c>
    </row>
    <row r="21" spans="1:16">
      <c r="A21" t="s">
        <v>338</v>
      </c>
      <c r="B21" t="s">
        <v>355</v>
      </c>
      <c r="C21" s="95">
        <v>77.429764454477521</v>
      </c>
      <c r="D21" s="95">
        <v>0.14301580754295884</v>
      </c>
      <c r="E21" s="95">
        <v>12.51310032603595</v>
      </c>
      <c r="F21" s="95">
        <v>1.2811692120223495</v>
      </c>
      <c r="G21" s="95">
        <v>5.1473239402569981E-2</v>
      </c>
      <c r="H21" s="95">
        <v>0.12761593760300827</v>
      </c>
      <c r="I21" s="95">
        <v>0.83180739553095184</v>
      </c>
      <c r="J21" s="95">
        <v>3.4932553091682395</v>
      </c>
      <c r="K21" s="95">
        <v>4.1287983182164654</v>
      </c>
      <c r="L21">
        <f t="shared" si="0"/>
        <v>100.00000000000001</v>
      </c>
      <c r="N21" s="90">
        <v>0.8399225612349932</v>
      </c>
      <c r="O21" s="90">
        <v>5.6319801576856037</v>
      </c>
      <c r="P21" s="90">
        <v>0.1507845283344417</v>
      </c>
    </row>
    <row r="22" spans="1:16">
      <c r="A22" t="s">
        <v>338</v>
      </c>
      <c r="B22" t="s">
        <v>356</v>
      </c>
      <c r="C22" s="95">
        <v>77.890018617926046</v>
      </c>
      <c r="D22" s="95">
        <v>0.13244076699071966</v>
      </c>
      <c r="E22" s="95">
        <v>12.327438909344702</v>
      </c>
      <c r="F22" s="95">
        <v>1.2600301977884469</v>
      </c>
      <c r="G22" s="95">
        <v>3.1605389946557823E-2</v>
      </c>
      <c r="H22" s="95">
        <v>0.10089755490596469</v>
      </c>
      <c r="I22" s="95">
        <v>0.86212363012428483</v>
      </c>
      <c r="J22" s="95">
        <v>3.2646702550908646</v>
      </c>
      <c r="K22" s="95">
        <v>4.130774677882429</v>
      </c>
      <c r="L22">
        <f t="shared" si="0"/>
        <v>100.00000000000004</v>
      </c>
      <c r="N22" s="90">
        <v>0.84207513531648048</v>
      </c>
      <c r="O22" s="90">
        <v>7.0058341136186097</v>
      </c>
      <c r="P22" s="90">
        <v>0.12490890840454892</v>
      </c>
    </row>
    <row r="23" spans="1:16">
      <c r="A23" t="s">
        <v>338</v>
      </c>
      <c r="B23" t="s">
        <v>357</v>
      </c>
      <c r="C23" s="95">
        <v>77.517545251841184</v>
      </c>
      <c r="D23" s="95">
        <v>0.10713354108305316</v>
      </c>
      <c r="E23" s="95">
        <v>12.51484267180385</v>
      </c>
      <c r="F23" s="95">
        <v>1.3133112294531244</v>
      </c>
      <c r="G23" s="95">
        <v>2.9218429764888074E-2</v>
      </c>
      <c r="H23" s="95">
        <v>0.12008123107490878</v>
      </c>
      <c r="I23" s="95">
        <v>0.82807680360057001</v>
      </c>
      <c r="J23" s="95">
        <v>3.5306334307491811</v>
      </c>
      <c r="K23" s="95">
        <v>4.0391574106292305</v>
      </c>
      <c r="L23">
        <f t="shared" si="0"/>
        <v>99.999999999999972</v>
      </c>
      <c r="N23" s="90">
        <v>0.84024491263759049</v>
      </c>
      <c r="O23" s="90">
        <v>6.1355297209644384</v>
      </c>
      <c r="P23" s="90">
        <v>0.14014376494879766</v>
      </c>
    </row>
    <row r="24" spans="1:16">
      <c r="A24" t="s">
        <v>338</v>
      </c>
      <c r="B24" t="s">
        <v>358</v>
      </c>
      <c r="C24" s="95">
        <v>77.754231920053982</v>
      </c>
      <c r="D24" s="95">
        <v>0.12155425559750455</v>
      </c>
      <c r="E24" s="95">
        <v>12.266566600483364</v>
      </c>
      <c r="F24" s="95">
        <v>1.2200659170717756</v>
      </c>
      <c r="G24" s="95">
        <v>4.5742525896869418E-2</v>
      </c>
      <c r="H24" s="95">
        <v>0.12609191446030732</v>
      </c>
      <c r="I24" s="95">
        <v>0.85005306000217795</v>
      </c>
      <c r="J24" s="95">
        <v>3.5263064777222857</v>
      </c>
      <c r="K24" s="95">
        <v>4.0893873287117151</v>
      </c>
      <c r="L24">
        <f t="shared" si="0"/>
        <v>99.999999999999972</v>
      </c>
      <c r="N24" s="90">
        <v>0.84315445002161449</v>
      </c>
      <c r="O24" s="90">
        <v>5.4281969239621448</v>
      </c>
      <c r="P24" s="90">
        <v>0.15556461817035164</v>
      </c>
    </row>
    <row r="25" spans="1:16">
      <c r="A25" t="s">
        <v>338</v>
      </c>
      <c r="B25" t="s">
        <v>359</v>
      </c>
      <c r="C25" s="95">
        <v>77.618714313760464</v>
      </c>
      <c r="D25" s="95">
        <v>0.13983812339876694</v>
      </c>
      <c r="E25" s="95">
        <v>12.246908638741486</v>
      </c>
      <c r="F25" s="95">
        <v>1.2724822881500024</v>
      </c>
      <c r="G25" s="95">
        <v>2.6696543789859466E-2</v>
      </c>
      <c r="H25" s="95">
        <v>0.10971684205918229</v>
      </c>
      <c r="I25" s="95">
        <v>0.86094704742196937</v>
      </c>
      <c r="J25" s="95">
        <v>3.6572203946733088</v>
      </c>
      <c r="K25" s="95">
        <v>4.0674758080049607</v>
      </c>
      <c r="L25">
        <f t="shared" si="0"/>
        <v>99.999999999999986</v>
      </c>
      <c r="N25" s="90">
        <v>0.84324346557187724</v>
      </c>
      <c r="O25" s="90">
        <v>6.5063584403633854</v>
      </c>
      <c r="P25" s="90">
        <v>0.13322039014587606</v>
      </c>
    </row>
    <row r="26" spans="1:16">
      <c r="A26" t="s">
        <v>338</v>
      </c>
      <c r="B26" t="s">
        <v>360</v>
      </c>
      <c r="C26" s="95">
        <v>77.744255904397647</v>
      </c>
      <c r="D26" s="95">
        <v>0.143240707238842</v>
      </c>
      <c r="E26" s="95">
        <v>12.33543256380883</v>
      </c>
      <c r="F26" s="95">
        <v>1.2431015774980352</v>
      </c>
      <c r="G26" s="95">
        <v>2.0009365046521708E-2</v>
      </c>
      <c r="H26" s="95">
        <v>9.7081839274218873E-2</v>
      </c>
      <c r="I26" s="95">
        <v>0.87276587575315712</v>
      </c>
      <c r="J26" s="95">
        <v>3.3806724673697892</v>
      </c>
      <c r="K26" s="95">
        <v>4.1634396996129608</v>
      </c>
      <c r="L26">
        <f t="shared" si="0"/>
        <v>100.00000000000003</v>
      </c>
      <c r="N26" s="90">
        <v>0.84226016875261023</v>
      </c>
      <c r="O26" s="90">
        <v>7.1833687334264971</v>
      </c>
      <c r="P26" s="90">
        <v>0.12219906404990812</v>
      </c>
    </row>
    <row r="27" spans="1:16" s="91" customFormat="1">
      <c r="B27" s="91" t="s">
        <v>361</v>
      </c>
      <c r="C27" s="99">
        <f>AVERAGE(C5:C26)</f>
        <v>77.745777866851498</v>
      </c>
      <c r="D27" s="99">
        <f t="shared" ref="D27:K27" si="1">AVERAGE(D5:D26)</f>
        <v>0.12862017548996321</v>
      </c>
      <c r="E27" s="99">
        <f t="shared" si="1"/>
        <v>12.335691149425703</v>
      </c>
      <c r="F27" s="99">
        <f t="shared" si="1"/>
        <v>1.2960002459772628</v>
      </c>
      <c r="G27" s="99">
        <f t="shared" si="1"/>
        <v>3.6899254356671546E-2</v>
      </c>
      <c r="H27" s="99">
        <f t="shared" si="1"/>
        <v>0.1066628150274795</v>
      </c>
      <c r="I27" s="99">
        <f t="shared" si="1"/>
        <v>0.85344201632111016</v>
      </c>
      <c r="J27" s="99">
        <f t="shared" si="1"/>
        <v>3.4133729120306855</v>
      </c>
      <c r="K27" s="99">
        <f t="shared" si="1"/>
        <v>4.0835335645196373</v>
      </c>
      <c r="N27" s="92"/>
      <c r="O27" s="92"/>
      <c r="P27" s="92"/>
    </row>
    <row r="28" spans="1:16" s="91" customFormat="1">
      <c r="B28" s="91" t="s">
        <v>362</v>
      </c>
      <c r="C28" s="99">
        <f>STDEV(C5:C26)</f>
        <v>0.15989946517765002</v>
      </c>
      <c r="D28" s="99">
        <f t="shared" ref="D28:K28" si="2">STDEV(D5:D26)</f>
        <v>1.7771661675409542E-2</v>
      </c>
      <c r="E28" s="99">
        <f t="shared" si="2"/>
        <v>0.10980849128208951</v>
      </c>
      <c r="F28" s="99">
        <f t="shared" si="2"/>
        <v>6.7267485157290446E-2</v>
      </c>
      <c r="G28" s="99">
        <f t="shared" si="2"/>
        <v>1.5913945523821429E-2</v>
      </c>
      <c r="H28" s="99">
        <f t="shared" si="2"/>
        <v>1.2572855114414678E-2</v>
      </c>
      <c r="I28" s="99">
        <f t="shared" si="2"/>
        <v>2.368391061516616E-2</v>
      </c>
      <c r="J28" s="99">
        <f t="shared" si="2"/>
        <v>0.16550893258439356</v>
      </c>
      <c r="K28" s="99">
        <f t="shared" si="2"/>
        <v>0.12215043715102879</v>
      </c>
      <c r="N28" s="92"/>
      <c r="O28" s="92"/>
      <c r="P28" s="92"/>
    </row>
    <row r="29" spans="1:16">
      <c r="C29" s="95"/>
      <c r="D29" s="95"/>
      <c r="E29" s="95"/>
      <c r="F29" s="95"/>
      <c r="G29" s="95"/>
      <c r="H29" s="95"/>
      <c r="I29" s="95"/>
      <c r="J29" s="95"/>
      <c r="K29" s="95"/>
      <c r="N29" s="90"/>
      <c r="O29" s="90"/>
      <c r="P29" s="90"/>
    </row>
    <row r="30" spans="1:16">
      <c r="A30" t="s">
        <v>432</v>
      </c>
      <c r="B30" t="s">
        <v>433</v>
      </c>
      <c r="C30" s="95">
        <v>78.171940045787082</v>
      </c>
      <c r="D30" s="95">
        <v>0.15227170110038324</v>
      </c>
      <c r="E30" s="95">
        <v>12.404874565321293</v>
      </c>
      <c r="F30" s="95">
        <v>1.004803330660645</v>
      </c>
      <c r="G30" s="95">
        <v>2.1564860864231362E-2</v>
      </c>
      <c r="H30" s="95">
        <v>0.10019487324976485</v>
      </c>
      <c r="I30" s="95">
        <v>0.84760960015699349</v>
      </c>
      <c r="J30" s="95">
        <v>3.3520308267613155</v>
      </c>
      <c r="K30" s="95">
        <v>3.9447101960982915</v>
      </c>
      <c r="L30">
        <f t="shared" ref="L30:L57" si="3">SUM(C30:K30)</f>
        <v>100.00000000000001</v>
      </c>
      <c r="N30" s="90">
        <v>0.84344086096301518</v>
      </c>
      <c r="O30" s="90">
        <v>5.625940100413052</v>
      </c>
      <c r="P30" s="90">
        <v>0.15092198010327038</v>
      </c>
    </row>
    <row r="31" spans="1:16">
      <c r="A31" t="s">
        <v>432</v>
      </c>
      <c r="B31" t="s">
        <v>434</v>
      </c>
      <c r="C31" s="95">
        <v>78.020122184093097</v>
      </c>
      <c r="D31" s="95">
        <v>0.12403159993370391</v>
      </c>
      <c r="E31" s="95">
        <v>12.384842349488519</v>
      </c>
      <c r="F31" s="95">
        <v>0.92545404644374918</v>
      </c>
      <c r="G31" s="95">
        <v>2.1679906017762859E-2</v>
      </c>
      <c r="H31" s="95">
        <v>9.4299861206803143E-2</v>
      </c>
      <c r="I31" s="95">
        <v>0.83162288538377049</v>
      </c>
      <c r="J31" s="95">
        <v>3.4635513164515204</v>
      </c>
      <c r="K31" s="95">
        <v>4.1343958509811056</v>
      </c>
      <c r="L31">
        <f t="shared" si="3"/>
        <v>100.00000000000003</v>
      </c>
      <c r="N31" s="90">
        <v>0.84497619934012935</v>
      </c>
      <c r="O31" s="90">
        <v>5.5055833677522266</v>
      </c>
      <c r="P31" s="90">
        <v>0.15371411654747796</v>
      </c>
    </row>
    <row r="32" spans="1:16">
      <c r="A32" t="s">
        <v>432</v>
      </c>
      <c r="B32" t="s">
        <v>435</v>
      </c>
      <c r="C32" s="95">
        <v>77.678005225789548</v>
      </c>
      <c r="D32" s="95">
        <v>0.12195136657844227</v>
      </c>
      <c r="E32" s="95">
        <v>12.376348123532596</v>
      </c>
      <c r="F32" s="95">
        <v>1.3273900602215083</v>
      </c>
      <c r="G32" s="95">
        <v>1.8451306675766711E-2</v>
      </c>
      <c r="H32" s="95">
        <v>0.10514902823754985</v>
      </c>
      <c r="I32" s="95">
        <v>0.93329785455141834</v>
      </c>
      <c r="J32" s="95">
        <v>3.5385277859411435</v>
      </c>
      <c r="K32" s="95">
        <v>3.90087924847204</v>
      </c>
      <c r="L32">
        <f t="shared" si="3"/>
        <v>100</v>
      </c>
      <c r="N32" s="90">
        <v>0.84070910823429557</v>
      </c>
      <c r="O32" s="90">
        <v>7.0819496698905935</v>
      </c>
      <c r="P32" s="90">
        <v>0.12373252010285497</v>
      </c>
    </row>
    <row r="33" spans="1:16">
      <c r="A33" t="s">
        <v>432</v>
      </c>
      <c r="B33" t="s">
        <v>436</v>
      </c>
      <c r="C33" s="95">
        <v>77.934812167921535</v>
      </c>
      <c r="D33" s="95">
        <v>0.13737900975151285</v>
      </c>
      <c r="E33" s="95">
        <v>12.27737361089647</v>
      </c>
      <c r="F33" s="95">
        <v>1.1092019176655001</v>
      </c>
      <c r="G33" s="95">
        <v>3.7922883069515433E-2</v>
      </c>
      <c r="H33" s="95">
        <v>8.8902173089114786E-2</v>
      </c>
      <c r="I33" s="95">
        <v>0.91939878194788627</v>
      </c>
      <c r="J33" s="95">
        <v>3.4472807350666614</v>
      </c>
      <c r="K33" s="95">
        <v>4.0477287205918078</v>
      </c>
      <c r="L33">
        <f t="shared" si="3"/>
        <v>100</v>
      </c>
      <c r="N33" s="90">
        <v>0.84355880063064848</v>
      </c>
      <c r="O33" s="90">
        <v>6.9993510036610695</v>
      </c>
      <c r="P33" s="90">
        <v>0.12501014139051145</v>
      </c>
    </row>
    <row r="34" spans="1:16">
      <c r="A34" t="s">
        <v>432</v>
      </c>
      <c r="B34" t="s">
        <v>437</v>
      </c>
      <c r="C34" s="95">
        <v>77.678012162053321</v>
      </c>
      <c r="D34" s="95">
        <v>0.10796129592917739</v>
      </c>
      <c r="E34" s="95">
        <v>12.324918130366878</v>
      </c>
      <c r="F34" s="95">
        <v>1.2628427209027493</v>
      </c>
      <c r="G34" s="95">
        <v>1.3091702704755204E-2</v>
      </c>
      <c r="H34" s="95">
        <v>9.490706486516845E-2</v>
      </c>
      <c r="I34" s="95">
        <v>0.86587465513394424</v>
      </c>
      <c r="J34" s="95">
        <v>3.635156329447204</v>
      </c>
      <c r="K34" s="95">
        <v>4.0172359385968166</v>
      </c>
      <c r="L34">
        <f t="shared" si="3"/>
        <v>100.00000000000001</v>
      </c>
      <c r="N34" s="90">
        <v>0.84292372107687819</v>
      </c>
      <c r="O34" s="90">
        <v>7.4646639482681785</v>
      </c>
      <c r="P34" s="90">
        <v>0.11813818080806317</v>
      </c>
    </row>
    <row r="35" spans="1:16">
      <c r="A35" t="s">
        <v>432</v>
      </c>
      <c r="B35" t="s">
        <v>438</v>
      </c>
      <c r="C35" s="95">
        <v>77.972698157199204</v>
      </c>
      <c r="D35" s="95">
        <v>0.10574864925382643</v>
      </c>
      <c r="E35" s="95">
        <v>12.281547508815857</v>
      </c>
      <c r="F35" s="95">
        <v>1.2185048566255723</v>
      </c>
      <c r="G35" s="95">
        <v>6.1115734368320088E-2</v>
      </c>
      <c r="H35" s="95">
        <v>0.11975370762693348</v>
      </c>
      <c r="I35" s="95">
        <v>0.92502015524173531</v>
      </c>
      <c r="J35" s="95">
        <v>3.3196966504445231</v>
      </c>
      <c r="K35" s="95">
        <v>3.9959145804240381</v>
      </c>
      <c r="L35">
        <f t="shared" si="3"/>
        <v>100.00000000000001</v>
      </c>
      <c r="N35" s="90">
        <v>0.84200897448305334</v>
      </c>
      <c r="O35" s="90">
        <v>5.7081822980393531</v>
      </c>
      <c r="P35" s="90">
        <v>0.1490716792673146</v>
      </c>
    </row>
    <row r="36" spans="1:16">
      <c r="A36" t="s">
        <v>432</v>
      </c>
      <c r="B36" t="s">
        <v>439</v>
      </c>
      <c r="C36" s="95">
        <v>78.349477452573268</v>
      </c>
      <c r="D36" s="95">
        <v>0.14755836640176562</v>
      </c>
      <c r="E36" s="95">
        <v>12.444299192442612</v>
      </c>
      <c r="F36" s="95">
        <v>0.63937172166359035</v>
      </c>
      <c r="G36" s="95">
        <v>3.278172706325698E-2</v>
      </c>
      <c r="H36" s="95">
        <v>4.7529608133473927E-2</v>
      </c>
      <c r="I36" s="95">
        <v>0.8093763605761507</v>
      </c>
      <c r="J36" s="95">
        <v>3.3684140457485823</v>
      </c>
      <c r="K36" s="95">
        <v>4.1611915253973013</v>
      </c>
      <c r="L36">
        <f t="shared" si="3"/>
        <v>100</v>
      </c>
      <c r="N36" s="90">
        <v>0.84710708617085739</v>
      </c>
      <c r="O36" s="90">
        <v>7.5465547763926386</v>
      </c>
      <c r="P36" s="90">
        <v>0.11700621199576325</v>
      </c>
    </row>
    <row r="37" spans="1:16">
      <c r="A37" t="s">
        <v>432</v>
      </c>
      <c r="B37" t="s">
        <v>440</v>
      </c>
      <c r="C37" s="95">
        <v>77.755081009110299</v>
      </c>
      <c r="D37" s="95">
        <v>0.14006718957083683</v>
      </c>
      <c r="E37" s="95">
        <v>12.406945843684092</v>
      </c>
      <c r="F37" s="95">
        <v>1.271026516509502</v>
      </c>
      <c r="G37" s="95">
        <v>3.8046304417195809E-2</v>
      </c>
      <c r="H37" s="95">
        <v>8.2743929402503136E-2</v>
      </c>
      <c r="I37" s="95">
        <v>0.97072140640575055</v>
      </c>
      <c r="J37" s="95">
        <v>3.3994164425632887</v>
      </c>
      <c r="K37" s="95">
        <v>3.93595135833655</v>
      </c>
      <c r="L37">
        <f t="shared" si="3"/>
        <v>100.00000000000003</v>
      </c>
      <c r="N37" s="90">
        <v>0.840283277439554</v>
      </c>
      <c r="O37" s="90">
        <v>8.6174348364817472</v>
      </c>
      <c r="P37" s="90">
        <v>0.10397782953586618</v>
      </c>
    </row>
    <row r="38" spans="1:16">
      <c r="A38" t="s">
        <v>432</v>
      </c>
      <c r="B38" t="s">
        <v>441</v>
      </c>
      <c r="C38" s="95">
        <v>77.621796111673959</v>
      </c>
      <c r="D38" s="95">
        <v>0.14341242964077219</v>
      </c>
      <c r="E38" s="95">
        <v>12.611093678626228</v>
      </c>
      <c r="F38" s="95">
        <v>1.1594006010791189</v>
      </c>
      <c r="G38" s="95">
        <v>1.9564437296465655E-2</v>
      </c>
      <c r="H38" s="95">
        <v>9.6702643794920939E-2</v>
      </c>
      <c r="I38" s="95">
        <v>0.91920113836227002</v>
      </c>
      <c r="J38" s="95">
        <v>3.5762589281872303</v>
      </c>
      <c r="K38" s="95">
        <v>3.8525700313390252</v>
      </c>
      <c r="L38">
        <f t="shared" si="3"/>
        <v>100</v>
      </c>
      <c r="N38" s="90">
        <v>0.83965162674168548</v>
      </c>
      <c r="O38" s="90">
        <v>6.7259666832890677</v>
      </c>
      <c r="P38" s="90">
        <v>0.12943364125073914</v>
      </c>
    </row>
    <row r="39" spans="1:16">
      <c r="A39" t="s">
        <v>432</v>
      </c>
      <c r="B39" t="s">
        <v>442</v>
      </c>
      <c r="C39" s="95">
        <v>77.588538599910379</v>
      </c>
      <c r="D39" s="95">
        <v>0.12694690119014906</v>
      </c>
      <c r="E39" s="95">
        <v>12.33954581297573</v>
      </c>
      <c r="F39" s="95">
        <v>1.2263945125998668</v>
      </c>
      <c r="G39" s="95">
        <v>2.0706909910112689E-2</v>
      </c>
      <c r="H39" s="95">
        <v>0.10234963075032498</v>
      </c>
      <c r="I39" s="95">
        <v>0.96497424042213353</v>
      </c>
      <c r="J39" s="95">
        <v>3.6747340003289977</v>
      </c>
      <c r="K39" s="95">
        <v>3.9558093919122954</v>
      </c>
      <c r="L39">
        <f t="shared" si="3"/>
        <v>100</v>
      </c>
      <c r="N39" s="90">
        <v>0.84180320363010097</v>
      </c>
      <c r="O39" s="90">
        <v>6.7220765926683068</v>
      </c>
      <c r="P39" s="90">
        <v>0.12949884503210521</v>
      </c>
    </row>
    <row r="40" spans="1:16">
      <c r="A40" t="s">
        <v>432</v>
      </c>
      <c r="B40" t="s">
        <v>443</v>
      </c>
      <c r="C40" s="95">
        <v>77.47683071753913</v>
      </c>
      <c r="D40" s="95">
        <v>0.1149206185729208</v>
      </c>
      <c r="E40" s="95">
        <v>12.468516473535979</v>
      </c>
      <c r="F40" s="95">
        <v>1.288662267026228</v>
      </c>
      <c r="G40" s="95">
        <v>2.7324726540675023E-2</v>
      </c>
      <c r="H40" s="95">
        <v>0.11128945668667438</v>
      </c>
      <c r="I40" s="95">
        <v>0.99154539346039827</v>
      </c>
      <c r="J40" s="95">
        <v>3.561242580251327</v>
      </c>
      <c r="K40" s="95">
        <v>3.9596677663866653</v>
      </c>
      <c r="L40">
        <f t="shared" si="3"/>
        <v>100</v>
      </c>
      <c r="N40" s="90">
        <v>0.83940247433126014</v>
      </c>
      <c r="O40" s="90">
        <v>6.4959792382880908</v>
      </c>
      <c r="P40" s="90">
        <v>0.13340485188275109</v>
      </c>
    </row>
    <row r="41" spans="1:16">
      <c r="A41" t="s">
        <v>432</v>
      </c>
      <c r="B41" t="s">
        <v>444</v>
      </c>
      <c r="C41" s="95">
        <v>78.088749957993443</v>
      </c>
      <c r="D41" s="95">
        <v>0.14305684033029875</v>
      </c>
      <c r="E41" s="95">
        <v>12.353739008938719</v>
      </c>
      <c r="F41" s="95">
        <v>1.0146078707615727</v>
      </c>
      <c r="G41" s="95">
        <v>1.4094836542908221E-2</v>
      </c>
      <c r="H41" s="95">
        <v>0.10075010951195106</v>
      </c>
      <c r="I41" s="95">
        <v>0.79179393383235896</v>
      </c>
      <c r="J41" s="95">
        <v>3.5126705875871553</v>
      </c>
      <c r="K41" s="95">
        <v>3.9805368545015964</v>
      </c>
      <c r="L41">
        <f t="shared" si="3"/>
        <v>99.999999999999986</v>
      </c>
      <c r="N41" s="90">
        <v>0.84482799652330676</v>
      </c>
      <c r="O41" s="90">
        <v>5.6495289477942405</v>
      </c>
      <c r="P41" s="90">
        <v>0.15038659247159405</v>
      </c>
    </row>
    <row r="42" spans="1:16">
      <c r="A42" t="s">
        <v>432</v>
      </c>
      <c r="B42" t="s">
        <v>445</v>
      </c>
      <c r="C42" s="95">
        <v>78.013146486485709</v>
      </c>
      <c r="D42" s="95">
        <v>0.1268620688308793</v>
      </c>
      <c r="E42" s="95">
        <v>12.394678178500923</v>
      </c>
      <c r="F42" s="95">
        <v>1.1425933347370774</v>
      </c>
      <c r="G42" s="95">
        <v>3.3762381451396921E-2</v>
      </c>
      <c r="H42" s="95">
        <v>0.11412432596532271</v>
      </c>
      <c r="I42" s="95">
        <v>0.82936449094485598</v>
      </c>
      <c r="J42" s="95">
        <v>3.4365506440653308</v>
      </c>
      <c r="K42" s="95">
        <v>3.9089180890185058</v>
      </c>
      <c r="L42">
        <f t="shared" si="3"/>
        <v>99.999999999999986</v>
      </c>
      <c r="N42" s="90">
        <v>0.84262299169603772</v>
      </c>
      <c r="O42" s="90">
        <v>5.6165935759789996</v>
      </c>
      <c r="P42" s="90">
        <v>0.15113517076678518</v>
      </c>
    </row>
    <row r="43" spans="1:16">
      <c r="A43" t="s">
        <v>432</v>
      </c>
      <c r="B43" t="s">
        <v>446</v>
      </c>
      <c r="C43" s="95">
        <v>77.906696235639828</v>
      </c>
      <c r="D43" s="95">
        <v>0.13171755793580722</v>
      </c>
      <c r="E43" s="95">
        <v>12.370842909423351</v>
      </c>
      <c r="F43" s="95">
        <v>1.0689554084368071</v>
      </c>
      <c r="G43" s="95">
        <v>2.2934809420842025E-2</v>
      </c>
      <c r="H43" s="95">
        <v>0.12739689114478456</v>
      </c>
      <c r="I43" s="95">
        <v>0.89778799903696271</v>
      </c>
      <c r="J43" s="95">
        <v>3.4662349273820201</v>
      </c>
      <c r="K43" s="95">
        <v>4.0074332615796129</v>
      </c>
      <c r="L43">
        <f t="shared" si="3"/>
        <v>100</v>
      </c>
      <c r="N43" s="90">
        <v>0.84275305022373348</v>
      </c>
      <c r="O43" s="90">
        <v>4.7071744854644555</v>
      </c>
      <c r="P43" s="90">
        <v>0.17521805274166574</v>
      </c>
    </row>
    <row r="44" spans="1:16">
      <c r="A44" t="s">
        <v>432</v>
      </c>
      <c r="B44" t="s">
        <v>447</v>
      </c>
      <c r="C44" s="95">
        <v>78.319827814114021</v>
      </c>
      <c r="D44" s="95">
        <v>0.15711739415056672</v>
      </c>
      <c r="E44" s="95">
        <v>12.468291318458833</v>
      </c>
      <c r="F44" s="95">
        <v>0.86931645279729508</v>
      </c>
      <c r="G44" s="95">
        <v>1.5995519057646106E-2</v>
      </c>
      <c r="H44" s="95">
        <v>8.5329372751126592E-2</v>
      </c>
      <c r="I44" s="95">
        <v>0.81857706987550838</v>
      </c>
      <c r="J44" s="95">
        <v>3.2824587724666041</v>
      </c>
      <c r="K44" s="95">
        <v>3.98308628632841</v>
      </c>
      <c r="L44">
        <f t="shared" si="3"/>
        <v>100</v>
      </c>
      <c r="N44" s="90">
        <v>0.84426910713614034</v>
      </c>
      <c r="O44" s="90">
        <v>5.7152980580912915</v>
      </c>
      <c r="P44" s="90">
        <v>0.14891371780513835</v>
      </c>
    </row>
    <row r="45" spans="1:16">
      <c r="A45" t="s">
        <v>432</v>
      </c>
      <c r="B45" t="s">
        <v>448</v>
      </c>
      <c r="C45" s="95">
        <v>78.160928890180813</v>
      </c>
      <c r="D45" s="95">
        <v>0.11383393851014706</v>
      </c>
      <c r="E45" s="95">
        <v>12.387828168839539</v>
      </c>
      <c r="F45" s="95">
        <v>1.1255043028736953</v>
      </c>
      <c r="G45" s="95">
        <v>5.5377186511941102E-2</v>
      </c>
      <c r="H45" s="95">
        <v>0.12132934590784737</v>
      </c>
      <c r="I45" s="95">
        <v>0.87979331326982069</v>
      </c>
      <c r="J45" s="95">
        <v>3.4206539183411335</v>
      </c>
      <c r="K45" s="95">
        <v>3.734750935565073</v>
      </c>
      <c r="L45">
        <f t="shared" si="3"/>
        <v>100</v>
      </c>
      <c r="N45" s="90">
        <v>0.84206389630080736</v>
      </c>
      <c r="O45" s="90">
        <v>5.2040425820850071</v>
      </c>
      <c r="P45" s="90">
        <v>0.16118522508011665</v>
      </c>
    </row>
    <row r="46" spans="1:16">
      <c r="A46" t="s">
        <v>432</v>
      </c>
      <c r="B46" t="s">
        <v>449</v>
      </c>
      <c r="C46" s="95">
        <v>77.687085349613412</v>
      </c>
      <c r="D46" s="95">
        <v>0.14999720194316099</v>
      </c>
      <c r="E46" s="95">
        <v>12.276839205909804</v>
      </c>
      <c r="F46" s="95">
        <v>1.4016481428005789</v>
      </c>
      <c r="G46" s="95">
        <v>1.109621174338021E-2</v>
      </c>
      <c r="H46" s="95">
        <v>8.0351188390502884E-2</v>
      </c>
      <c r="I46" s="95">
        <v>1.0472706954750797</v>
      </c>
      <c r="J46" s="95">
        <v>3.6690558637885444</v>
      </c>
      <c r="K46" s="95">
        <v>3.6766561403355338</v>
      </c>
      <c r="L46">
        <f t="shared" si="3"/>
        <v>100.00000000000001</v>
      </c>
      <c r="N46" s="90">
        <v>0.84031937202113427</v>
      </c>
      <c r="O46" s="90">
        <v>9.786023170691923</v>
      </c>
      <c r="P46" s="90">
        <v>9.2712576653573978E-2</v>
      </c>
    </row>
    <row r="47" spans="1:16">
      <c r="A47" t="s">
        <v>432</v>
      </c>
      <c r="B47" t="s">
        <v>450</v>
      </c>
      <c r="C47" s="95">
        <v>77.678337915392007</v>
      </c>
      <c r="D47" s="95">
        <v>0.12550159656650298</v>
      </c>
      <c r="E47" s="95">
        <v>12.29645821506241</v>
      </c>
      <c r="F47" s="95">
        <v>1.4119898083334577</v>
      </c>
      <c r="G47" s="95">
        <v>2.5952644054192286E-2</v>
      </c>
      <c r="H47" s="95">
        <v>0.10325897058318986</v>
      </c>
      <c r="I47" s="95">
        <v>1.0464109022522923</v>
      </c>
      <c r="J47" s="95">
        <v>3.5554246552052495</v>
      </c>
      <c r="K47" s="95">
        <v>3.7566652925506947</v>
      </c>
      <c r="L47">
        <f t="shared" si="3"/>
        <v>99.999999999999986</v>
      </c>
      <c r="N47" s="90">
        <v>0.8396617740023109</v>
      </c>
      <c r="O47" s="90">
        <v>7.6712000601936445</v>
      </c>
      <c r="P47" s="90">
        <v>0.11532429110829073</v>
      </c>
    </row>
    <row r="48" spans="1:16">
      <c r="A48" t="s">
        <v>432</v>
      </c>
      <c r="B48" t="s">
        <v>451</v>
      </c>
      <c r="C48" s="95">
        <v>77.637149773873929</v>
      </c>
      <c r="D48" s="95">
        <v>0.1655143301559989</v>
      </c>
      <c r="E48" s="95">
        <v>12.433761785209439</v>
      </c>
      <c r="F48" s="95">
        <v>1.4337806431894113</v>
      </c>
      <c r="G48" s="95">
        <v>2.4569438801118979E-2</v>
      </c>
      <c r="H48" s="95">
        <v>0.100590459559839</v>
      </c>
      <c r="I48" s="95">
        <v>0.96254727322023326</v>
      </c>
      <c r="J48" s="95">
        <v>3.5437443796817636</v>
      </c>
      <c r="K48" s="95">
        <v>3.6983419163082738</v>
      </c>
      <c r="L48">
        <f t="shared" si="3"/>
        <v>100.00000000000003</v>
      </c>
      <c r="N48" s="90">
        <v>0.83854486321562438</v>
      </c>
      <c r="O48" s="90">
        <v>7.9962333375109456</v>
      </c>
      <c r="P48" s="90">
        <v>0.1111576325872265</v>
      </c>
    </row>
    <row r="49" spans="1:16">
      <c r="A49" t="s">
        <v>432</v>
      </c>
      <c r="B49" t="s">
        <v>452</v>
      </c>
      <c r="C49" s="95">
        <v>77.718448176870169</v>
      </c>
      <c r="D49" s="95">
        <v>0.17974859990496944</v>
      </c>
      <c r="E49" s="95">
        <v>12.511079349124412</v>
      </c>
      <c r="F49" s="95">
        <v>1.2000260417244268</v>
      </c>
      <c r="G49" s="95">
        <v>5.9590729252445837E-2</v>
      </c>
      <c r="H49" s="95">
        <v>0.11617721491380871</v>
      </c>
      <c r="I49" s="95">
        <v>0.89877075585401967</v>
      </c>
      <c r="J49" s="95">
        <v>3.5534632722366299</v>
      </c>
      <c r="K49" s="95">
        <v>3.7626958601191141</v>
      </c>
      <c r="L49">
        <f t="shared" si="3"/>
        <v>99.999999999999986</v>
      </c>
      <c r="N49" s="90">
        <v>0.83968032655777314</v>
      </c>
      <c r="O49" s="90">
        <v>5.7946771977870046</v>
      </c>
      <c r="P49" s="90">
        <v>0.14717402621064846</v>
      </c>
    </row>
    <row r="50" spans="1:16">
      <c r="A50" t="s">
        <v>432</v>
      </c>
      <c r="B50" t="s">
        <v>453</v>
      </c>
      <c r="C50" s="95">
        <v>77.86486923419038</v>
      </c>
      <c r="D50" s="95">
        <v>0.1618850688240028</v>
      </c>
      <c r="E50" s="95">
        <v>12.294229483458508</v>
      </c>
      <c r="F50" s="95">
        <v>1.3623850241444506</v>
      </c>
      <c r="G50" s="95">
        <v>1.9664817482931543E-2</v>
      </c>
      <c r="H50" s="95">
        <v>7.188420148198614E-2</v>
      </c>
      <c r="I50" s="95">
        <v>1.0162545726537111</v>
      </c>
      <c r="J50" s="95">
        <v>3.5147325540712715</v>
      </c>
      <c r="K50" s="95">
        <v>3.6940950436927849</v>
      </c>
      <c r="L50">
        <f t="shared" si="3"/>
        <v>100.00000000000003</v>
      </c>
      <c r="N50" s="90">
        <v>0.84050226057224486</v>
      </c>
      <c r="O50" s="90">
        <v>10.632268768385705</v>
      </c>
      <c r="P50" s="90">
        <v>8.5967752285591087E-2</v>
      </c>
    </row>
    <row r="51" spans="1:16">
      <c r="A51" t="s">
        <v>432</v>
      </c>
      <c r="B51" t="s">
        <v>454</v>
      </c>
      <c r="C51" s="95">
        <v>77.878216115120452</v>
      </c>
      <c r="D51" s="95">
        <v>0.12329162793269283</v>
      </c>
      <c r="E51" s="95">
        <v>12.333173316776447</v>
      </c>
      <c r="F51" s="95">
        <v>1.2780620292573199</v>
      </c>
      <c r="G51" s="95">
        <v>4.6596320340468372E-2</v>
      </c>
      <c r="H51" s="95">
        <v>0.11270058915104363</v>
      </c>
      <c r="I51" s="95">
        <v>1.005057655662897</v>
      </c>
      <c r="J51" s="95">
        <v>3.5562456721339215</v>
      </c>
      <c r="K51" s="95">
        <v>3.6666566736247641</v>
      </c>
      <c r="L51">
        <f t="shared" si="3"/>
        <v>100</v>
      </c>
      <c r="N51" s="90">
        <v>0.84044823751798547</v>
      </c>
      <c r="O51" s="90">
        <v>6.3618772323400039</v>
      </c>
      <c r="P51" s="90">
        <v>0.13583491933376696</v>
      </c>
    </row>
    <row r="52" spans="1:16">
      <c r="A52" t="s">
        <v>432</v>
      </c>
      <c r="B52" t="s">
        <v>455</v>
      </c>
      <c r="C52" s="95">
        <v>78.089993332105649</v>
      </c>
      <c r="D52" s="95">
        <v>0.17289623628955339</v>
      </c>
      <c r="E52" s="95">
        <v>12.292679818412841</v>
      </c>
      <c r="F52" s="95">
        <v>1.2395346567535166</v>
      </c>
      <c r="G52" s="95">
        <v>0</v>
      </c>
      <c r="H52" s="95">
        <v>8.7232103201655281E-2</v>
      </c>
      <c r="I52" s="95">
        <v>0.89364305792607945</v>
      </c>
      <c r="J52" s="95">
        <v>3.4744192297423688</v>
      </c>
      <c r="K52" s="95">
        <v>3.7496015655683164</v>
      </c>
      <c r="L52">
        <f t="shared" si="3"/>
        <v>99.999999999999986</v>
      </c>
      <c r="N52" s="90">
        <v>0.84257884429934815</v>
      </c>
      <c r="O52" s="90">
        <v>7.9715333699129509</v>
      </c>
      <c r="P52" s="90">
        <v>0.11146366610568632</v>
      </c>
    </row>
    <row r="53" spans="1:16">
      <c r="A53" t="s">
        <v>432</v>
      </c>
      <c r="B53" t="s">
        <v>456</v>
      </c>
      <c r="C53" s="95">
        <v>77.63830962000209</v>
      </c>
      <c r="D53" s="95">
        <v>0.17403383115862439</v>
      </c>
      <c r="E53" s="95">
        <v>12.46576677004478</v>
      </c>
      <c r="F53" s="95">
        <v>1.4792205152909179</v>
      </c>
      <c r="G53" s="95">
        <v>3.2145000122716767E-2</v>
      </c>
      <c r="H53" s="95">
        <v>0.10536727077008684</v>
      </c>
      <c r="I53" s="95">
        <v>1.014474345374395</v>
      </c>
      <c r="J53" s="95">
        <v>3.4600292630668275</v>
      </c>
      <c r="K53" s="95">
        <v>3.630653384169571</v>
      </c>
      <c r="L53">
        <f t="shared" si="3"/>
        <v>100.00000000000001</v>
      </c>
      <c r="N53" s="90">
        <v>0.8369755031454279</v>
      </c>
      <c r="O53" s="90">
        <v>7.8756558207902874</v>
      </c>
      <c r="P53" s="90">
        <v>0.11266773072223074</v>
      </c>
    </row>
    <row r="54" spans="1:16">
      <c r="A54" t="s">
        <v>432</v>
      </c>
      <c r="B54" t="s">
        <v>457</v>
      </c>
      <c r="C54" s="95">
        <v>77.904504773492363</v>
      </c>
      <c r="D54" s="95">
        <v>0.13245659926592576</v>
      </c>
      <c r="E54" s="95">
        <v>12.375760317626298</v>
      </c>
      <c r="F54" s="95">
        <v>1.1935769936574059</v>
      </c>
      <c r="G54" s="95">
        <v>4.5553944221060363E-2</v>
      </c>
      <c r="H54" s="95">
        <v>9.4640617331326587E-2</v>
      </c>
      <c r="I54" s="95">
        <v>0.976900289934164</v>
      </c>
      <c r="J54" s="95">
        <v>3.5960923802112879</v>
      </c>
      <c r="K54" s="95">
        <v>3.6805140842601398</v>
      </c>
      <c r="L54">
        <f t="shared" si="3"/>
        <v>99.999999999999957</v>
      </c>
      <c r="N54" s="90">
        <v>0.84119456840798379</v>
      </c>
      <c r="O54" s="90">
        <v>7.0750972337482763</v>
      </c>
      <c r="P54" s="90">
        <v>0.12383751811937288</v>
      </c>
    </row>
    <row r="55" spans="1:16">
      <c r="A55" t="s">
        <v>432</v>
      </c>
      <c r="B55" t="s">
        <v>458</v>
      </c>
      <c r="C55" s="95">
        <v>78.05157321731042</v>
      </c>
      <c r="D55" s="95">
        <v>0.13903555738969561</v>
      </c>
      <c r="E55" s="95">
        <v>12.465554062420823</v>
      </c>
      <c r="F55" s="95">
        <v>1.1303682949068858</v>
      </c>
      <c r="G55" s="95">
        <v>1.975432893000684E-2</v>
      </c>
      <c r="H55" s="95">
        <v>0.11141188682005042</v>
      </c>
      <c r="I55" s="95">
        <v>0.91946107575714808</v>
      </c>
      <c r="J55" s="95">
        <v>3.4138194894791329</v>
      </c>
      <c r="K55" s="95">
        <v>3.7490220869858342</v>
      </c>
      <c r="L55">
        <f t="shared" si="3"/>
        <v>99.999999999999986</v>
      </c>
      <c r="N55" s="90">
        <v>0.84102077269343956</v>
      </c>
      <c r="O55" s="90">
        <v>5.6917783129962647</v>
      </c>
      <c r="P55" s="90">
        <v>0.14943710822844739</v>
      </c>
    </row>
    <row r="56" spans="1:16">
      <c r="A56" t="s">
        <v>432</v>
      </c>
      <c r="B56" t="s">
        <v>459</v>
      </c>
      <c r="C56" s="95">
        <v>77.748321489510744</v>
      </c>
      <c r="D56" s="95">
        <v>0.14993606924460245</v>
      </c>
      <c r="E56" s="95">
        <v>12.492345217710188</v>
      </c>
      <c r="F56" s="95">
        <v>1.3598624595932798</v>
      </c>
      <c r="G56" s="95">
        <v>4.225112048392346E-2</v>
      </c>
      <c r="H56" s="95">
        <v>9.9677244165328902E-2</v>
      </c>
      <c r="I56" s="95">
        <v>0.91198345835506811</v>
      </c>
      <c r="J56" s="95">
        <v>3.5130568735678822</v>
      </c>
      <c r="K56" s="95">
        <v>3.6825660673689535</v>
      </c>
      <c r="L56">
        <f t="shared" si="3"/>
        <v>99.999999999999957</v>
      </c>
      <c r="N56" s="90">
        <v>0.8389478470578533</v>
      </c>
      <c r="O56" s="90">
        <v>7.6534720523282704</v>
      </c>
      <c r="P56" s="90">
        <v>0.11556055118141206</v>
      </c>
    </row>
    <row r="57" spans="1:16">
      <c r="A57" t="s">
        <v>432</v>
      </c>
      <c r="B57" t="s">
        <v>460</v>
      </c>
      <c r="C57" s="95">
        <v>77.489662566709427</v>
      </c>
      <c r="D57" s="95">
        <v>0.15352535463034542</v>
      </c>
      <c r="E57" s="95">
        <v>12.407271548690046</v>
      </c>
      <c r="F57" s="95">
        <v>1.4290247071250504</v>
      </c>
      <c r="G57" s="95">
        <v>5.6643580065207963E-2</v>
      </c>
      <c r="H57" s="95">
        <v>9.2597838199584726E-2</v>
      </c>
      <c r="I57" s="95">
        <v>0.84589142282481178</v>
      </c>
      <c r="J57" s="95">
        <v>3.7662642579099721</v>
      </c>
      <c r="K57" s="95">
        <v>3.7591187238455643</v>
      </c>
      <c r="L57">
        <f t="shared" si="3"/>
        <v>100</v>
      </c>
      <c r="N57" s="90">
        <v>0.84030320871697528</v>
      </c>
      <c r="O57" s="90">
        <v>8.6576181694790293</v>
      </c>
      <c r="P57" s="90">
        <v>0.10354519949445713</v>
      </c>
    </row>
    <row r="58" spans="1:16" s="91" customFormat="1">
      <c r="B58" s="91" t="s">
        <v>361</v>
      </c>
      <c r="C58" s="99">
        <f>AVERAGE(C30:C57)</f>
        <v>77.861540527937692</v>
      </c>
      <c r="D58" s="99">
        <f t="shared" ref="D58:K58" si="4">AVERAGE(D30:D57)</f>
        <v>0.14009496432097371</v>
      </c>
      <c r="E58" s="99">
        <f t="shared" si="4"/>
        <v>12.39073585586763</v>
      </c>
      <c r="F58" s="99">
        <f t="shared" si="4"/>
        <v>1.1990539013493282</v>
      </c>
      <c r="G58" s="99">
        <f t="shared" si="4"/>
        <v>2.9936905978937316E-2</v>
      </c>
      <c r="H58" s="99">
        <f t="shared" si="4"/>
        <v>9.8880057389023834E-2</v>
      </c>
      <c r="I58" s="99">
        <f t="shared" si="4"/>
        <v>0.91909374228185214</v>
      </c>
      <c r="J58" s="99">
        <f t="shared" si="4"/>
        <v>3.5025437993617459</v>
      </c>
      <c r="K58" s="99">
        <f t="shared" si="4"/>
        <v>3.8581202455128092</v>
      </c>
      <c r="N58" s="92"/>
      <c r="O58" s="92"/>
      <c r="P58" s="92"/>
    </row>
    <row r="59" spans="1:16" s="91" customFormat="1">
      <c r="B59" s="91" t="s">
        <v>362</v>
      </c>
      <c r="C59" s="99">
        <f>STDEV(C30:C57)</f>
        <v>0.23871014201654275</v>
      </c>
      <c r="D59" s="99">
        <f t="shared" ref="D59:K59" si="5">STDEV(D30:D57)</f>
        <v>2.0104454204507953E-2</v>
      </c>
      <c r="E59" s="99">
        <f t="shared" si="5"/>
        <v>8.1694018609017857E-2</v>
      </c>
      <c r="F59" s="99">
        <f t="shared" si="5"/>
        <v>0.19019031893969393</v>
      </c>
      <c r="G59" s="99">
        <f t="shared" si="5"/>
        <v>1.5864148891227003E-2</v>
      </c>
      <c r="H59" s="99">
        <f t="shared" si="5"/>
        <v>1.6549628292648277E-2</v>
      </c>
      <c r="I59" s="99">
        <f t="shared" si="5"/>
        <v>7.3159622248079523E-2</v>
      </c>
      <c r="J59" s="99">
        <f t="shared" si="5"/>
        <v>0.11127928273173919</v>
      </c>
      <c r="K59" s="99">
        <f t="shared" si="5"/>
        <v>0.15436943704789582</v>
      </c>
      <c r="N59" s="92"/>
      <c r="O59" s="92"/>
      <c r="P59" s="92"/>
    </row>
    <row r="60" spans="1:16">
      <c r="C60" s="95"/>
      <c r="D60" s="95"/>
      <c r="E60" s="95"/>
      <c r="F60" s="95"/>
      <c r="G60" s="95"/>
      <c r="H60" s="95"/>
      <c r="I60" s="95"/>
      <c r="J60" s="95"/>
      <c r="K60" s="95"/>
      <c r="N60" s="90"/>
      <c r="O60" s="90"/>
      <c r="P60" s="90"/>
    </row>
    <row r="61" spans="1:16">
      <c r="A61" t="s">
        <v>373</v>
      </c>
      <c r="B61" t="s">
        <v>374</v>
      </c>
      <c r="C61" s="95">
        <v>78.499189516815363</v>
      </c>
      <c r="D61" s="95">
        <v>0.1337287329451145</v>
      </c>
      <c r="E61" s="95">
        <v>12.336592506555274</v>
      </c>
      <c r="F61" s="95">
        <v>0.37966649234381983</v>
      </c>
      <c r="G61" s="95">
        <v>2.4501095463838982E-2</v>
      </c>
      <c r="H61" s="95">
        <v>1.9213020637602253E-2</v>
      </c>
      <c r="I61" s="95">
        <v>0.6919148955492368</v>
      </c>
      <c r="J61" s="95">
        <v>3.1961860901075396</v>
      </c>
      <c r="K61" s="95">
        <v>4.7190076495822089</v>
      </c>
      <c r="L61">
        <f t="shared" ref="L61:L88" si="6">SUM(C61:K61)</f>
        <v>100</v>
      </c>
      <c r="N61" s="90">
        <v>0.85207851549112523</v>
      </c>
      <c r="O61" s="90">
        <v>11.085777528797193</v>
      </c>
      <c r="P61" s="90">
        <v>8.2741883806587202E-2</v>
      </c>
    </row>
    <row r="62" spans="1:16">
      <c r="A62" t="s">
        <v>373</v>
      </c>
      <c r="B62" t="s">
        <v>375</v>
      </c>
      <c r="C62" s="95">
        <v>78.418549134701067</v>
      </c>
      <c r="D62" s="95">
        <v>0.1374975563500386</v>
      </c>
      <c r="E62" s="95">
        <v>12.217275880755311</v>
      </c>
      <c r="F62" s="95">
        <v>0.71022899137079443</v>
      </c>
      <c r="G62" s="95">
        <v>0</v>
      </c>
      <c r="H62" s="95">
        <v>3.5244845719363926E-2</v>
      </c>
      <c r="I62" s="95">
        <v>0.63355450455708229</v>
      </c>
      <c r="J62" s="95">
        <v>2.888036533027055</v>
      </c>
      <c r="K62" s="95">
        <v>4.9596125535192828</v>
      </c>
      <c r="L62">
        <f t="shared" si="6"/>
        <v>99.999999999999986</v>
      </c>
      <c r="N62" s="90">
        <v>0.8509251499529964</v>
      </c>
      <c r="O62" s="90">
        <v>11.304785346356049</v>
      </c>
      <c r="P62" s="90">
        <v>8.1269195020630014E-2</v>
      </c>
    </row>
    <row r="63" spans="1:16">
      <c r="A63" t="s">
        <v>373</v>
      </c>
      <c r="B63" t="s">
        <v>376</v>
      </c>
      <c r="C63" s="95">
        <v>78.261886888284991</v>
      </c>
      <c r="D63" s="95">
        <v>0.13606811199245555</v>
      </c>
      <c r="E63" s="95">
        <v>12.278306788567164</v>
      </c>
      <c r="F63" s="95">
        <v>0.71856319759134091</v>
      </c>
      <c r="G63" s="95">
        <v>0</v>
      </c>
      <c r="H63" s="95">
        <v>3.8482922651264483E-2</v>
      </c>
      <c r="I63" s="95">
        <v>0.70364573697842914</v>
      </c>
      <c r="J63" s="95">
        <v>3.1932667717605012</v>
      </c>
      <c r="K63" s="95">
        <v>4.6697795821738461</v>
      </c>
      <c r="L63">
        <f t="shared" si="6"/>
        <v>100</v>
      </c>
      <c r="N63" s="90">
        <v>0.84975512411874188</v>
      </c>
      <c r="O63" s="90">
        <v>10.475058586118795</v>
      </c>
      <c r="P63" s="90">
        <v>8.7145524573589969E-2</v>
      </c>
    </row>
    <row r="64" spans="1:16">
      <c r="A64" t="s">
        <v>373</v>
      </c>
      <c r="B64" t="s">
        <v>377</v>
      </c>
      <c r="C64" s="95">
        <v>78.051618295950945</v>
      </c>
      <c r="D64" s="95">
        <v>0.17085637668162226</v>
      </c>
      <c r="E64" s="95">
        <v>12.363458358957168</v>
      </c>
      <c r="F64" s="95">
        <v>0.93710560174610857</v>
      </c>
      <c r="G64" s="95">
        <v>2.593549838447259E-2</v>
      </c>
      <c r="H64" s="95">
        <v>9.245341057529026E-2</v>
      </c>
      <c r="I64" s="95">
        <v>0.8896169443374613</v>
      </c>
      <c r="J64" s="95">
        <v>3.3828313294565953</v>
      </c>
      <c r="K64" s="95">
        <v>4.0861241839103268</v>
      </c>
      <c r="L64">
        <f t="shared" si="6"/>
        <v>100</v>
      </c>
      <c r="N64" s="90">
        <v>0.84404728300094567</v>
      </c>
      <c r="O64" s="90">
        <v>5.6862393358916652</v>
      </c>
      <c r="P64" s="90">
        <v>0.14956090408430492</v>
      </c>
    </row>
    <row r="65" spans="1:16">
      <c r="A65" t="s">
        <v>373</v>
      </c>
      <c r="B65" t="s">
        <v>378</v>
      </c>
      <c r="C65" s="95">
        <v>78.470199617742097</v>
      </c>
      <c r="D65" s="95">
        <v>0.13323102677295326</v>
      </c>
      <c r="E65" s="95">
        <v>12.367543758544418</v>
      </c>
      <c r="F65" s="95">
        <v>0.23475788432679551</v>
      </c>
      <c r="G65" s="95">
        <v>0</v>
      </c>
      <c r="H65" s="95">
        <v>2.2727941931044793E-3</v>
      </c>
      <c r="I65" s="95">
        <v>0.72304698010233281</v>
      </c>
      <c r="J65" s="95">
        <v>2.9393047333886666</v>
      </c>
      <c r="K65" s="95">
        <v>5.1296432049296348</v>
      </c>
      <c r="L65">
        <f t="shared" si="6"/>
        <v>100</v>
      </c>
      <c r="N65" s="90">
        <v>0.85285703361262344</v>
      </c>
      <c r="O65" s="90">
        <v>57.945486565753164</v>
      </c>
      <c r="P65" s="90">
        <v>1.6964827305047503E-2</v>
      </c>
    </row>
    <row r="66" spans="1:16">
      <c r="A66" t="s">
        <v>373</v>
      </c>
      <c r="B66" t="s">
        <v>379</v>
      </c>
      <c r="C66" s="95">
        <v>78.256804168996865</v>
      </c>
      <c r="D66" s="95">
        <v>0.14139244130658987</v>
      </c>
      <c r="E66" s="95">
        <v>12.33149603976482</v>
      </c>
      <c r="F66" s="95">
        <v>0.65191232217504658</v>
      </c>
      <c r="G66" s="95">
        <v>0</v>
      </c>
      <c r="H66" s="95">
        <v>1.860701249127281E-2</v>
      </c>
      <c r="I66" s="95">
        <v>0.75005636124456621</v>
      </c>
      <c r="J66" s="95">
        <v>3.0888728681028597</v>
      </c>
      <c r="K66" s="95">
        <v>4.7608587859179821</v>
      </c>
      <c r="L66">
        <f t="shared" si="6"/>
        <v>100</v>
      </c>
      <c r="N66" s="90">
        <v>0.84937801351027264</v>
      </c>
      <c r="O66" s="90">
        <v>19.654956135827216</v>
      </c>
      <c r="P66" s="90">
        <v>4.8414530315338801E-2</v>
      </c>
    </row>
    <row r="67" spans="1:16">
      <c r="A67" t="s">
        <v>373</v>
      </c>
      <c r="B67" t="s">
        <v>380</v>
      </c>
      <c r="C67" s="95">
        <v>78.221857660166961</v>
      </c>
      <c r="D67" s="95">
        <v>0.15339293528358314</v>
      </c>
      <c r="E67" s="95">
        <v>12.244711204801964</v>
      </c>
      <c r="F67" s="95">
        <v>0.75075596356127006</v>
      </c>
      <c r="G67" s="95">
        <v>1.8584359051374347E-2</v>
      </c>
      <c r="H67" s="95">
        <v>4.3815133082017003E-2</v>
      </c>
      <c r="I67" s="95">
        <v>0.74152054398791989</v>
      </c>
      <c r="J67" s="95">
        <v>3.2658347076817034</v>
      </c>
      <c r="K67" s="95">
        <v>4.5595274923831859</v>
      </c>
      <c r="L67">
        <f t="shared" si="6"/>
        <v>99.999999999999972</v>
      </c>
      <c r="N67" s="90">
        <v>0.84918258922883028</v>
      </c>
      <c r="O67" s="90">
        <v>9.6124522106740056</v>
      </c>
      <c r="P67" s="90">
        <v>9.4228928446358509E-2</v>
      </c>
    </row>
    <row r="68" spans="1:16">
      <c r="A68" t="s">
        <v>373</v>
      </c>
      <c r="B68" t="s">
        <v>381</v>
      </c>
      <c r="C68" s="95">
        <v>78.550638770437502</v>
      </c>
      <c r="D68" s="95">
        <v>0.12094280228890607</v>
      </c>
      <c r="E68" s="95">
        <v>12.286985014046213</v>
      </c>
      <c r="F68" s="95">
        <v>0.43573820240954841</v>
      </c>
      <c r="G68" s="95">
        <v>2.2734584543660355E-2</v>
      </c>
      <c r="H68" s="95">
        <v>5.7428410128830135E-3</v>
      </c>
      <c r="I68" s="95">
        <v>0.69148973959915827</v>
      </c>
      <c r="J68" s="95">
        <v>2.9321299897742685</v>
      </c>
      <c r="K68" s="95">
        <v>4.9535980558878512</v>
      </c>
      <c r="L68">
        <f t="shared" si="6"/>
        <v>100</v>
      </c>
      <c r="N68" s="90">
        <v>0.85220065702845726</v>
      </c>
      <c r="O68" s="90">
        <v>42.565563028674759</v>
      </c>
      <c r="P68" s="90">
        <v>2.2953909704823559E-2</v>
      </c>
    </row>
    <row r="69" spans="1:16">
      <c r="A69" t="s">
        <v>373</v>
      </c>
      <c r="B69" t="s">
        <v>382</v>
      </c>
      <c r="C69" s="95">
        <v>78.341356127869759</v>
      </c>
      <c r="D69" s="95">
        <v>0.12845538405689752</v>
      </c>
      <c r="E69" s="95">
        <v>12.255579623307536</v>
      </c>
      <c r="F69" s="95">
        <v>0.61064577586420798</v>
      </c>
      <c r="G69" s="95">
        <v>0</v>
      </c>
      <c r="H69" s="95">
        <v>4.4236119400011362E-2</v>
      </c>
      <c r="I69" s="95">
        <v>0.74557703315882873</v>
      </c>
      <c r="J69" s="95">
        <v>3.1023583771711225</v>
      </c>
      <c r="K69" s="95">
        <v>4.7717915591716267</v>
      </c>
      <c r="L69">
        <f t="shared" si="6"/>
        <v>100</v>
      </c>
      <c r="N69" s="90">
        <v>0.85035559172026376</v>
      </c>
      <c r="O69" s="90">
        <v>7.7441164288810285</v>
      </c>
      <c r="P69" s="90">
        <v>0.11436261263597659</v>
      </c>
    </row>
    <row r="70" spans="1:16">
      <c r="A70" t="s">
        <v>373</v>
      </c>
      <c r="B70" t="s">
        <v>383</v>
      </c>
      <c r="C70" s="95">
        <v>78.026781145540724</v>
      </c>
      <c r="D70" s="95">
        <v>0.1445443222498875</v>
      </c>
      <c r="E70" s="95">
        <v>12.288606562834289</v>
      </c>
      <c r="F70" s="95">
        <v>0.97092717523657979</v>
      </c>
      <c r="G70" s="95">
        <v>4.1489203051621737E-3</v>
      </c>
      <c r="H70" s="95">
        <v>7.7030408832871169E-2</v>
      </c>
      <c r="I70" s="95">
        <v>0.79888042999579889</v>
      </c>
      <c r="J70" s="95">
        <v>3.1599992569343223</v>
      </c>
      <c r="K70" s="95">
        <v>4.5290817780703758</v>
      </c>
      <c r="L70">
        <f t="shared" si="6"/>
        <v>100.00000000000001</v>
      </c>
      <c r="N70" s="90">
        <v>0.84593997023098144</v>
      </c>
      <c r="O70" s="90">
        <v>7.0710513646326287</v>
      </c>
      <c r="P70" s="90">
        <v>0.123899595582058</v>
      </c>
    </row>
    <row r="71" spans="1:16">
      <c r="A71" t="s">
        <v>373</v>
      </c>
      <c r="B71" t="s">
        <v>384</v>
      </c>
      <c r="C71" s="95">
        <v>78.475223716637018</v>
      </c>
      <c r="D71" s="95">
        <v>0.11875050402027992</v>
      </c>
      <c r="E71" s="95">
        <v>12.182867144502138</v>
      </c>
      <c r="F71" s="95">
        <v>0.46399608709797746</v>
      </c>
      <c r="G71" s="95">
        <v>6.249006148887337E-3</v>
      </c>
      <c r="H71" s="95">
        <v>1.1049656136389318E-2</v>
      </c>
      <c r="I71" s="95">
        <v>0.67852336202218955</v>
      </c>
      <c r="J71" s="95">
        <v>3.0909786792205023</v>
      </c>
      <c r="K71" s="95">
        <v>4.972361844214598</v>
      </c>
      <c r="L71">
        <f t="shared" si="6"/>
        <v>100</v>
      </c>
      <c r="N71" s="90">
        <v>0.85352353114803348</v>
      </c>
      <c r="O71" s="90">
        <v>23.557277248694046</v>
      </c>
      <c r="P71" s="90">
        <v>4.0721126771217274E-2</v>
      </c>
    </row>
    <row r="72" spans="1:16">
      <c r="A72" t="s">
        <v>373</v>
      </c>
      <c r="B72" t="s">
        <v>385</v>
      </c>
      <c r="C72" s="95">
        <v>78.245476251793562</v>
      </c>
      <c r="D72" s="95">
        <v>0.12673882545582166</v>
      </c>
      <c r="E72" s="95">
        <v>12.201669250873135</v>
      </c>
      <c r="F72" s="95">
        <v>1.0121981875268673</v>
      </c>
      <c r="G72" s="95">
        <v>1.6610520059740452E-2</v>
      </c>
      <c r="H72" s="95">
        <v>5.8375172697193722E-2</v>
      </c>
      <c r="I72" s="95">
        <v>0.74560936248290421</v>
      </c>
      <c r="J72" s="95">
        <v>3.2762110742373958</v>
      </c>
      <c r="K72" s="95">
        <v>4.3171113548733668</v>
      </c>
      <c r="L72">
        <f t="shared" si="6"/>
        <v>99.999999999999986</v>
      </c>
      <c r="N72" s="90">
        <v>0.84743004449026793</v>
      </c>
      <c r="O72" s="90">
        <v>9.72740314064486</v>
      </c>
      <c r="P72" s="90">
        <v>9.3219205700503446E-2</v>
      </c>
    </row>
    <row r="73" spans="1:16">
      <c r="A73" t="s">
        <v>373</v>
      </c>
      <c r="B73" t="s">
        <v>386</v>
      </c>
      <c r="C73" s="95">
        <v>78.268946122337667</v>
      </c>
      <c r="D73" s="95">
        <v>0.1070367539650041</v>
      </c>
      <c r="E73" s="95">
        <v>12.243677478649502</v>
      </c>
      <c r="F73" s="95">
        <v>0.67896946419150095</v>
      </c>
      <c r="G73" s="95">
        <v>0</v>
      </c>
      <c r="H73" s="95">
        <v>5.1491645968882983E-2</v>
      </c>
      <c r="I73" s="95">
        <v>0.77508318408620769</v>
      </c>
      <c r="J73" s="95">
        <v>3.2501301201204433</v>
      </c>
      <c r="K73" s="95">
        <v>4.6246652306808178</v>
      </c>
      <c r="L73">
        <f t="shared" si="6"/>
        <v>100.00000000000003</v>
      </c>
      <c r="N73" s="90">
        <v>0.84983811638850459</v>
      </c>
      <c r="O73" s="90">
        <v>7.3972961573301941</v>
      </c>
      <c r="P73" s="90">
        <v>0.11908595115191654</v>
      </c>
    </row>
    <row r="74" spans="1:16">
      <c r="A74" t="s">
        <v>373</v>
      </c>
      <c r="B74" t="s">
        <v>387</v>
      </c>
      <c r="C74" s="95">
        <v>77.943611436474299</v>
      </c>
      <c r="D74" s="95">
        <v>0.13897700526202161</v>
      </c>
      <c r="E74" s="95">
        <v>12.433181553624403</v>
      </c>
      <c r="F74" s="95">
        <v>0.97575780275802038</v>
      </c>
      <c r="G74" s="95">
        <v>2.5692563854941779E-2</v>
      </c>
      <c r="H74" s="95">
        <v>8.1604528740399751E-2</v>
      </c>
      <c r="I74" s="95">
        <v>0.83239920202989393</v>
      </c>
      <c r="J74" s="95">
        <v>3.3045294199217805</v>
      </c>
      <c r="K74" s="95">
        <v>4.2642464873342147</v>
      </c>
      <c r="L74">
        <f t="shared" si="6"/>
        <v>99.999999999999986</v>
      </c>
      <c r="N74" s="90">
        <v>0.84389773582587746</v>
      </c>
      <c r="O74" s="90">
        <v>6.7079112795416762</v>
      </c>
      <c r="P74" s="90">
        <v>0.12973683320073989</v>
      </c>
    </row>
    <row r="75" spans="1:16">
      <c r="A75" t="s">
        <v>373</v>
      </c>
      <c r="B75" t="s">
        <v>388</v>
      </c>
      <c r="C75" s="95">
        <v>78.136896965203277</v>
      </c>
      <c r="D75" s="95">
        <v>0.13510451736870058</v>
      </c>
      <c r="E75" s="95">
        <v>12.269260510439544</v>
      </c>
      <c r="F75" s="95">
        <v>0.92056550749698229</v>
      </c>
      <c r="G75" s="95">
        <v>6.4114194775267775E-3</v>
      </c>
      <c r="H75" s="95">
        <v>7.2277513057636314E-2</v>
      </c>
      <c r="I75" s="95">
        <v>0.80746075360850378</v>
      </c>
      <c r="J75" s="95">
        <v>3.1851999779348947</v>
      </c>
      <c r="K75" s="95">
        <v>4.4668228354129056</v>
      </c>
      <c r="L75">
        <f t="shared" si="6"/>
        <v>100</v>
      </c>
      <c r="N75" s="90">
        <v>0.84659624913360254</v>
      </c>
      <c r="O75" s="90">
        <v>7.1451448207017654</v>
      </c>
      <c r="P75" s="90">
        <v>0.12277252547534723</v>
      </c>
    </row>
    <row r="76" spans="1:16">
      <c r="A76" t="s">
        <v>373</v>
      </c>
      <c r="B76" t="s">
        <v>389</v>
      </c>
      <c r="C76" s="95">
        <v>78.074909519473394</v>
      </c>
      <c r="D76" s="95">
        <v>0.12296392786180599</v>
      </c>
      <c r="E76" s="95">
        <v>12.322605571458647</v>
      </c>
      <c r="F76" s="95">
        <v>0.50866025019777472</v>
      </c>
      <c r="G76" s="95">
        <v>1.4950533330509407E-2</v>
      </c>
      <c r="H76" s="95">
        <v>2.2930755044356883E-2</v>
      </c>
      <c r="I76" s="95">
        <v>0.79982778975840318</v>
      </c>
      <c r="J76" s="95">
        <v>3.1468706396868673</v>
      </c>
      <c r="K76" s="95">
        <v>4.9862810131882389</v>
      </c>
      <c r="L76">
        <f t="shared" si="6"/>
        <v>99.999999999999986</v>
      </c>
      <c r="N76" s="90">
        <v>0.85025856952468004</v>
      </c>
      <c r="O76" s="90">
        <v>12.444257344723926</v>
      </c>
      <c r="P76" s="90">
        <v>7.4381200415837068E-2</v>
      </c>
    </row>
    <row r="77" spans="1:16">
      <c r="A77" t="s">
        <v>373</v>
      </c>
      <c r="B77" t="s">
        <v>390</v>
      </c>
      <c r="C77" s="95">
        <v>77.819910778739413</v>
      </c>
      <c r="D77" s="95">
        <v>0.15224352072851377</v>
      </c>
      <c r="E77" s="95">
        <v>12.388753688309482</v>
      </c>
      <c r="F77" s="95">
        <v>1.1360846861714378</v>
      </c>
      <c r="G77" s="95">
        <v>2.247701640167438E-2</v>
      </c>
      <c r="H77" s="95">
        <v>8.044093636180176E-2</v>
      </c>
      <c r="I77" s="95">
        <v>0.69456320619646883</v>
      </c>
      <c r="J77" s="95">
        <v>3.267543629486704</v>
      </c>
      <c r="K77" s="95">
        <v>4.4379825376044959</v>
      </c>
      <c r="L77">
        <f t="shared" si="6"/>
        <v>100</v>
      </c>
      <c r="N77" s="90">
        <v>0.84441576082755998</v>
      </c>
      <c r="O77" s="90">
        <v>7.9230633182457462</v>
      </c>
      <c r="P77" s="90">
        <v>0.11206913638674007</v>
      </c>
    </row>
    <row r="78" spans="1:16">
      <c r="A78" t="s">
        <v>373</v>
      </c>
      <c r="B78" t="s">
        <v>391</v>
      </c>
      <c r="C78" s="95">
        <v>77.979947707090417</v>
      </c>
      <c r="D78" s="95">
        <v>0.15233731253932645</v>
      </c>
      <c r="E78" s="95">
        <v>12.350962473241907</v>
      </c>
      <c r="F78" s="95">
        <v>1.0129244015898817</v>
      </c>
      <c r="G78" s="95">
        <v>1.7135896145476271E-2</v>
      </c>
      <c r="H78" s="95">
        <v>9.1989135037380973E-2</v>
      </c>
      <c r="I78" s="95">
        <v>0.76030597779503861</v>
      </c>
      <c r="J78" s="95">
        <v>3.2738417799597772</v>
      </c>
      <c r="K78" s="95">
        <v>4.3605553166008111</v>
      </c>
      <c r="L78">
        <f t="shared" si="6"/>
        <v>100.00000000000003</v>
      </c>
      <c r="N78" s="90">
        <v>0.84503393939756499</v>
      </c>
      <c r="O78" s="90">
        <v>6.1773191037338417</v>
      </c>
      <c r="P78" s="90">
        <v>0.13932778876722535</v>
      </c>
    </row>
    <row r="79" spans="1:16">
      <c r="A79" t="s">
        <v>373</v>
      </c>
      <c r="B79" t="s">
        <v>392</v>
      </c>
      <c r="C79" s="95">
        <v>78.295896504833351</v>
      </c>
      <c r="D79" s="95">
        <v>0.15090322472397263</v>
      </c>
      <c r="E79" s="95">
        <v>12.272531521071743</v>
      </c>
      <c r="F79" s="95">
        <v>0.60117799730881705</v>
      </c>
      <c r="G79" s="95">
        <v>6.4681365512730734E-3</v>
      </c>
      <c r="H79" s="95">
        <v>1.3888933070182099E-2</v>
      </c>
      <c r="I79" s="95">
        <v>0.61326411701737971</v>
      </c>
      <c r="J79" s="95">
        <v>2.9448767805117519</v>
      </c>
      <c r="K79" s="95">
        <v>5.1009927849115266</v>
      </c>
      <c r="L79">
        <f t="shared" si="6"/>
        <v>100</v>
      </c>
      <c r="N79" s="90">
        <v>0.85167384212710562</v>
      </c>
      <c r="O79" s="90">
        <v>24.28251861847707</v>
      </c>
      <c r="P79" s="90">
        <v>3.9553021401482369E-2</v>
      </c>
    </row>
    <row r="80" spans="1:16">
      <c r="A80" t="s">
        <v>373</v>
      </c>
      <c r="B80" t="s">
        <v>393</v>
      </c>
      <c r="C80" s="95">
        <v>78.571896425234442</v>
      </c>
      <c r="D80" s="95">
        <v>0.10953860201114779</v>
      </c>
      <c r="E80" s="95">
        <v>12.299429762536187</v>
      </c>
      <c r="F80" s="95">
        <v>0.559794022969343</v>
      </c>
      <c r="G80" s="95">
        <v>1.6539671322863447E-2</v>
      </c>
      <c r="H80" s="95">
        <v>4.4986159846981913E-2</v>
      </c>
      <c r="I80" s="95">
        <v>0.71342887664415233</v>
      </c>
      <c r="J80" s="95">
        <v>2.7992696261504406</v>
      </c>
      <c r="K80" s="95">
        <v>4.8851168532844582</v>
      </c>
      <c r="L80">
        <f t="shared" si="6"/>
        <v>100.00000000000001</v>
      </c>
      <c r="N80" s="90">
        <v>0.85025138548854517</v>
      </c>
      <c r="O80" s="90">
        <v>6.9808591125915047</v>
      </c>
      <c r="P80" s="90">
        <v>0.12529979365533306</v>
      </c>
    </row>
    <row r="81" spans="1:16">
      <c r="A81" t="s">
        <v>373</v>
      </c>
      <c r="B81" t="s">
        <v>394</v>
      </c>
      <c r="C81" s="95">
        <v>78.10757600439257</v>
      </c>
      <c r="D81" s="95">
        <v>0.12121997442299541</v>
      </c>
      <c r="E81" s="95">
        <v>12.347811214802734</v>
      </c>
      <c r="F81" s="95">
        <v>1.058669735079766</v>
      </c>
      <c r="G81" s="95">
        <v>0</v>
      </c>
      <c r="H81" s="95">
        <v>7.647833433564008E-2</v>
      </c>
      <c r="I81" s="95">
        <v>0.69295543233167656</v>
      </c>
      <c r="J81" s="95">
        <v>3.3690431970403729</v>
      </c>
      <c r="K81" s="95">
        <v>4.2262461075942444</v>
      </c>
      <c r="L81">
        <f t="shared" si="6"/>
        <v>100</v>
      </c>
      <c r="N81" s="90">
        <v>0.84602256453724967</v>
      </c>
      <c r="O81" s="90">
        <v>7.7657179916709742</v>
      </c>
      <c r="P81" s="90">
        <v>0.11408078618889883</v>
      </c>
    </row>
    <row r="82" spans="1:16">
      <c r="A82" t="s">
        <v>373</v>
      </c>
      <c r="B82" t="s">
        <v>395</v>
      </c>
      <c r="C82" s="95">
        <v>78.646937980442004</v>
      </c>
      <c r="D82" s="95">
        <v>0.12566898828022552</v>
      </c>
      <c r="E82" s="95">
        <v>12.37261743398601</v>
      </c>
      <c r="F82" s="95">
        <v>0.3524909996630714</v>
      </c>
      <c r="G82" s="95">
        <v>3.2111983226659063E-3</v>
      </c>
      <c r="H82" s="95">
        <v>2.1835301050407898E-2</v>
      </c>
      <c r="I82" s="95">
        <v>0.66910612671309866</v>
      </c>
      <c r="J82" s="95">
        <v>2.7827209085512354</v>
      </c>
      <c r="K82" s="95">
        <v>5.0254110629912976</v>
      </c>
      <c r="L82">
        <f t="shared" si="6"/>
        <v>100.00000000000001</v>
      </c>
      <c r="N82" s="90">
        <v>0.85191187426693704</v>
      </c>
      <c r="O82" s="90">
        <v>9.056249659578171</v>
      </c>
      <c r="P82" s="90">
        <v>9.9440649730443059E-2</v>
      </c>
    </row>
    <row r="83" spans="1:16">
      <c r="A83" t="s">
        <v>373</v>
      </c>
      <c r="B83" t="s">
        <v>396</v>
      </c>
      <c r="C83" s="95">
        <v>77.978758472228037</v>
      </c>
      <c r="D83" s="95">
        <v>0.15121005540329727</v>
      </c>
      <c r="E83" s="95">
        <v>12.175852812274211</v>
      </c>
      <c r="F83" s="95">
        <v>1.1468517284563533</v>
      </c>
      <c r="G83" s="95">
        <v>2.464617850772444E-2</v>
      </c>
      <c r="H83" s="95">
        <v>0.1046942561279159</v>
      </c>
      <c r="I83" s="95">
        <v>0.7586751531335636</v>
      </c>
      <c r="J83" s="95">
        <v>3.6303997481825427</v>
      </c>
      <c r="K83" s="95">
        <v>4.0289115956863721</v>
      </c>
      <c r="L83">
        <f t="shared" si="6"/>
        <v>100.00000000000001</v>
      </c>
      <c r="N83" s="90">
        <v>0.84599052953429299</v>
      </c>
      <c r="O83" s="90">
        <v>6.1453122689994721</v>
      </c>
      <c r="P83" s="90">
        <v>0.13995189606178343</v>
      </c>
    </row>
    <row r="84" spans="1:16">
      <c r="A84" t="s">
        <v>373</v>
      </c>
      <c r="B84" t="s">
        <v>397</v>
      </c>
      <c r="C84" s="95">
        <v>78.456230181643136</v>
      </c>
      <c r="D84" s="95">
        <v>0.11773000543758387</v>
      </c>
      <c r="E84" s="95">
        <v>12.300201587625772</v>
      </c>
      <c r="F84" s="95">
        <v>0.30347428239530538</v>
      </c>
      <c r="G84" s="95">
        <v>1.5052012129874792E-2</v>
      </c>
      <c r="H84" s="95">
        <v>8.0802402433144804E-3</v>
      </c>
      <c r="I84" s="95">
        <v>0.64953278284888949</v>
      </c>
      <c r="J84" s="95">
        <v>2.9950854791421611</v>
      </c>
      <c r="K84" s="95">
        <v>5.1546134285339535</v>
      </c>
      <c r="L84">
        <f t="shared" si="6"/>
        <v>99.999999999999986</v>
      </c>
      <c r="N84" s="90">
        <v>0.8537601278602488</v>
      </c>
      <c r="O84" s="90">
        <v>21.069642065141039</v>
      </c>
      <c r="P84" s="90">
        <v>4.5311110939107543E-2</v>
      </c>
    </row>
    <row r="85" spans="1:16">
      <c r="A85" t="s">
        <v>373</v>
      </c>
      <c r="B85" t="s">
        <v>398</v>
      </c>
      <c r="C85" s="95">
        <v>77.869311558435996</v>
      </c>
      <c r="D85" s="95">
        <v>0.12572572266206386</v>
      </c>
      <c r="E85" s="95">
        <v>12.310603110705969</v>
      </c>
      <c r="F85" s="95">
        <v>1.1870455432279914</v>
      </c>
      <c r="G85" s="95">
        <v>5.3544134111553499E-3</v>
      </c>
      <c r="H85" s="95">
        <v>0.10692630355674237</v>
      </c>
      <c r="I85" s="95">
        <v>0.73063456043469122</v>
      </c>
      <c r="J85" s="95">
        <v>3.4470329380220481</v>
      </c>
      <c r="K85" s="95">
        <v>4.2173658495433646</v>
      </c>
      <c r="L85">
        <f t="shared" si="6"/>
        <v>100.00000000000004</v>
      </c>
      <c r="N85" s="90">
        <v>0.84463125706642384</v>
      </c>
      <c r="O85" s="90">
        <v>6.227910552184948</v>
      </c>
      <c r="P85" s="90">
        <v>0.13835256991354256</v>
      </c>
    </row>
    <row r="86" spans="1:16">
      <c r="A86" t="s">
        <v>373</v>
      </c>
      <c r="B86" t="s">
        <v>399</v>
      </c>
      <c r="C86" s="95">
        <v>78.086572233693346</v>
      </c>
      <c r="D86" s="95">
        <v>8.8542899721783933E-2</v>
      </c>
      <c r="E86" s="95">
        <v>12.436272380605306</v>
      </c>
      <c r="F86" s="95">
        <v>0.70974894023054935</v>
      </c>
      <c r="G86" s="95">
        <v>4.4052020380355085E-2</v>
      </c>
      <c r="H86" s="95">
        <v>7.4981658273630181E-2</v>
      </c>
      <c r="I86" s="95">
        <v>0.84158713095025772</v>
      </c>
      <c r="J86" s="95">
        <v>3.0285898438891543</v>
      </c>
      <c r="K86" s="95">
        <v>4.6896528922556282</v>
      </c>
      <c r="L86">
        <f t="shared" si="6"/>
        <v>100</v>
      </c>
      <c r="N86" s="90">
        <v>0.84603398247609107</v>
      </c>
      <c r="O86" s="90">
        <v>5.3101800888533894</v>
      </c>
      <c r="P86" s="90">
        <v>0.15847408250145648</v>
      </c>
    </row>
    <row r="87" spans="1:16">
      <c r="A87" t="s">
        <v>373</v>
      </c>
      <c r="B87" t="s">
        <v>400</v>
      </c>
      <c r="C87" s="95">
        <v>78.097976701952447</v>
      </c>
      <c r="D87" s="95">
        <v>0.13498800619657225</v>
      </c>
      <c r="E87" s="95">
        <v>12.287112408586161</v>
      </c>
      <c r="F87" s="95">
        <v>0.85280304900729642</v>
      </c>
      <c r="G87" s="95">
        <v>0</v>
      </c>
      <c r="H87" s="95">
        <v>9.1701819067750781E-2</v>
      </c>
      <c r="I87" s="95">
        <v>0.78133048219960244</v>
      </c>
      <c r="J87" s="95">
        <v>3.2582766791046365</v>
      </c>
      <c r="K87" s="95">
        <v>4.4958108538855184</v>
      </c>
      <c r="L87">
        <f t="shared" si="6"/>
        <v>100</v>
      </c>
      <c r="N87" s="90">
        <v>0.84711740453667028</v>
      </c>
      <c r="O87" s="90">
        <v>5.2171140617026746</v>
      </c>
      <c r="P87" s="90">
        <v>0.16084633321430991</v>
      </c>
    </row>
    <row r="88" spans="1:16">
      <c r="A88" t="s">
        <v>373</v>
      </c>
      <c r="B88" t="s">
        <v>401</v>
      </c>
      <c r="C88" s="95">
        <v>78.378944565376742</v>
      </c>
      <c r="D88" s="95">
        <v>9.6380497179018004E-2</v>
      </c>
      <c r="E88" s="95">
        <v>12.365235581842391</v>
      </c>
      <c r="F88" s="95">
        <v>0.53866701171015807</v>
      </c>
      <c r="G88" s="95">
        <v>0</v>
      </c>
      <c r="H88" s="95">
        <v>6.8748183791637728E-3</v>
      </c>
      <c r="I88" s="95">
        <v>0.76575623073802268</v>
      </c>
      <c r="J88" s="95">
        <v>3.0882766740576808</v>
      </c>
      <c r="K88" s="95">
        <v>4.7598646207168187</v>
      </c>
      <c r="L88">
        <f t="shared" si="6"/>
        <v>100</v>
      </c>
      <c r="N88" s="90">
        <v>0.85026203916763698</v>
      </c>
      <c r="O88" s="90">
        <v>43.956053035204548</v>
      </c>
      <c r="P88" s="90">
        <v>2.2243945642134375E-2</v>
      </c>
    </row>
    <row r="89" spans="1:16" s="91" customFormat="1">
      <c r="B89" s="91" t="s">
        <v>361</v>
      </c>
      <c r="C89" s="99">
        <f>AVERAGE(C61:C88)</f>
        <v>78.23335373044597</v>
      </c>
      <c r="D89" s="99">
        <f t="shared" ref="D89:K89" si="7">AVERAGE(D61:D88)</f>
        <v>0.1312917868988637</v>
      </c>
      <c r="E89" s="99">
        <f t="shared" si="7"/>
        <v>12.30468575797391</v>
      </c>
      <c r="F89" s="99">
        <f t="shared" si="7"/>
        <v>0.72929218941802165</v>
      </c>
      <c r="G89" s="99">
        <f t="shared" si="7"/>
        <v>1.1455537278327748E-2</v>
      </c>
      <c r="H89" s="99">
        <f t="shared" si="7"/>
        <v>4.9918059842551855E-2</v>
      </c>
      <c r="I89" s="99">
        <f t="shared" si="7"/>
        <v>0.73854810358934864</v>
      </c>
      <c r="J89" s="99">
        <f t="shared" si="7"/>
        <v>3.1531320661651789</v>
      </c>
      <c r="K89" s="99">
        <f t="shared" si="7"/>
        <v>4.6483227683878194</v>
      </c>
      <c r="N89" s="92"/>
      <c r="O89" s="92"/>
      <c r="P89" s="92"/>
    </row>
    <row r="90" spans="1:16" s="91" customFormat="1">
      <c r="B90" s="91" t="s">
        <v>362</v>
      </c>
      <c r="C90" s="99">
        <f>STDEV(C61:C88)</f>
        <v>0.22587268317200571</v>
      </c>
      <c r="D90" s="99">
        <f t="shared" ref="D90:K90" si="8">STDEV(D61:D88)</f>
        <v>1.8228221880113048E-2</v>
      </c>
      <c r="E90" s="99">
        <f t="shared" si="8"/>
        <v>6.8315265271577982E-2</v>
      </c>
      <c r="F90" s="99">
        <f t="shared" si="8"/>
        <v>0.27441804816736826</v>
      </c>
      <c r="G90" s="99">
        <f t="shared" si="8"/>
        <v>1.1619730427033289E-2</v>
      </c>
      <c r="H90" s="99">
        <f t="shared" si="8"/>
        <v>3.3702056104262058E-2</v>
      </c>
      <c r="I90" s="99">
        <f t="shared" si="8"/>
        <v>6.4704074505079076E-2</v>
      </c>
      <c r="J90" s="99">
        <f t="shared" si="8"/>
        <v>0.19653630316098467</v>
      </c>
      <c r="K90" s="99">
        <f t="shared" si="8"/>
        <v>0.32630065284439408</v>
      </c>
      <c r="N90" s="92"/>
      <c r="O90" s="92"/>
      <c r="P90" s="92"/>
    </row>
    <row r="91" spans="1:16">
      <c r="C91" s="95"/>
      <c r="D91" s="95"/>
      <c r="E91" s="95"/>
      <c r="F91" s="95"/>
      <c r="G91" s="95"/>
      <c r="H91" s="95"/>
      <c r="I91" s="95"/>
      <c r="J91" s="95"/>
      <c r="K91" s="95"/>
      <c r="N91" s="90"/>
      <c r="O91" s="90"/>
      <c r="P91" s="90"/>
    </row>
    <row r="92" spans="1:16">
      <c r="A92" t="s">
        <v>363</v>
      </c>
      <c r="B92" t="s">
        <v>364</v>
      </c>
      <c r="C92" s="95">
        <v>77.407748490844028</v>
      </c>
      <c r="D92" s="95">
        <v>0.12207813036660745</v>
      </c>
      <c r="E92" s="95">
        <v>12.676897726029571</v>
      </c>
      <c r="F92" s="95">
        <v>1.3182202154168943</v>
      </c>
      <c r="G92" s="95">
        <v>1.1407191027131842E-2</v>
      </c>
      <c r="H92" s="95">
        <v>9.6218165949929269E-2</v>
      </c>
      <c r="I92" s="95">
        <v>0.86459539151480558</v>
      </c>
      <c r="J92" s="95">
        <v>3.4270102816626506</v>
      </c>
      <c r="K92" s="95">
        <v>4.0758244071883762</v>
      </c>
      <c r="L92">
        <f t="shared" ref="L92:L100" si="9">SUM(C92:K92)</f>
        <v>100</v>
      </c>
      <c r="N92" s="90">
        <v>0.83831141860369174</v>
      </c>
      <c r="O92" s="90">
        <v>7.6858239288020531</v>
      </c>
      <c r="P92" s="90">
        <v>0.11513012561583431</v>
      </c>
    </row>
    <row r="93" spans="1:16">
      <c r="A93" t="s">
        <v>363</v>
      </c>
      <c r="B93" t="s">
        <v>365</v>
      </c>
      <c r="C93" s="95">
        <v>77.576375025974158</v>
      </c>
      <c r="D93" s="95">
        <v>0.13201505585745882</v>
      </c>
      <c r="E93" s="95">
        <v>12.577003700656155</v>
      </c>
      <c r="F93" s="95">
        <v>0.83920300451684193</v>
      </c>
      <c r="G93" s="95">
        <v>0</v>
      </c>
      <c r="H93" s="95">
        <v>3.3034662797470707E-2</v>
      </c>
      <c r="I93" s="95">
        <v>0.85147913183559665</v>
      </c>
      <c r="J93" s="95">
        <v>3.0649570840619931</v>
      </c>
      <c r="K93" s="95">
        <v>4.9259323343003274</v>
      </c>
      <c r="L93">
        <f t="shared" si="9"/>
        <v>100.00000000000001</v>
      </c>
      <c r="N93" s="90">
        <v>0.84410360282451113</v>
      </c>
      <c r="O93" s="90">
        <v>14.251372446237498</v>
      </c>
      <c r="P93" s="90">
        <v>6.5567869614691576E-2</v>
      </c>
    </row>
    <row r="94" spans="1:16">
      <c r="A94" t="s">
        <v>363</v>
      </c>
      <c r="B94" t="s">
        <v>366</v>
      </c>
      <c r="C94" s="95">
        <v>77.721638363668077</v>
      </c>
      <c r="D94" s="95">
        <v>0.13434447634507984</v>
      </c>
      <c r="E94" s="95">
        <v>12.582245684184656</v>
      </c>
      <c r="F94" s="95">
        <v>0.79722539856989905</v>
      </c>
      <c r="G94" s="95">
        <v>1.5508837204896304E-2</v>
      </c>
      <c r="H94" s="95">
        <v>6.2888107487111281E-2</v>
      </c>
      <c r="I94" s="95">
        <v>0.82278565477271282</v>
      </c>
      <c r="J94" s="95">
        <v>3.1553318566104429</v>
      </c>
      <c r="K94" s="95">
        <v>4.7080316211571231</v>
      </c>
      <c r="L94">
        <f t="shared" si="9"/>
        <v>99.999999999999986</v>
      </c>
      <c r="N94" s="90">
        <v>0.84416807662266391</v>
      </c>
      <c r="O94" s="90">
        <v>7.1116788895506744</v>
      </c>
      <c r="P94" s="90">
        <v>0.12327904168990009</v>
      </c>
    </row>
    <row r="95" spans="1:16">
      <c r="A95" t="s">
        <v>363</v>
      </c>
      <c r="B95" t="s">
        <v>367</v>
      </c>
      <c r="C95" s="95">
        <v>78.423142086686326</v>
      </c>
      <c r="D95" s="95">
        <v>0.12251492768265082</v>
      </c>
      <c r="E95" s="95">
        <v>12.466956302512742</v>
      </c>
      <c r="F95" s="95">
        <v>0.42714969597711</v>
      </c>
      <c r="G95" s="95">
        <v>2.1651029419453564E-2</v>
      </c>
      <c r="H95" s="95">
        <v>1.7006219247458227E-2</v>
      </c>
      <c r="I95" s="95">
        <v>0.70104642493777802</v>
      </c>
      <c r="J95" s="95">
        <v>3.2231591710936414</v>
      </c>
      <c r="K95" s="95">
        <v>4.5973741424428844</v>
      </c>
      <c r="L95">
        <f t="shared" si="9"/>
        <v>100.00000000000004</v>
      </c>
      <c r="N95" s="90">
        <v>0.85031746869643621</v>
      </c>
      <c r="O95" s="90">
        <v>14.090677202803759</v>
      </c>
      <c r="P95" s="90">
        <v>6.6266078490778785E-2</v>
      </c>
    </row>
    <row r="96" spans="1:16">
      <c r="A96" t="s">
        <v>363</v>
      </c>
      <c r="B96" t="s">
        <v>368</v>
      </c>
      <c r="C96" s="95">
        <v>78.653163732443787</v>
      </c>
      <c r="D96" s="95">
        <v>0.15504910270307626</v>
      </c>
      <c r="E96" s="95">
        <v>12.195433299794475</v>
      </c>
      <c r="F96" s="95">
        <v>0.33276675380508719</v>
      </c>
      <c r="G96" s="95">
        <v>0</v>
      </c>
      <c r="H96" s="95">
        <v>9.7396351085594374E-3</v>
      </c>
      <c r="I96" s="95">
        <v>0.75464821544856797</v>
      </c>
      <c r="J96" s="95">
        <v>2.8813568232247899</v>
      </c>
      <c r="K96" s="95">
        <v>5.0178424374716588</v>
      </c>
      <c r="L96">
        <f t="shared" si="9"/>
        <v>100</v>
      </c>
      <c r="N96" s="90">
        <v>0.85323475258493864</v>
      </c>
      <c r="O96" s="90">
        <v>19.167116464419937</v>
      </c>
      <c r="P96" s="90">
        <v>4.9585670899667846E-2</v>
      </c>
    </row>
    <row r="97" spans="1:16">
      <c r="A97" t="s">
        <v>363</v>
      </c>
      <c r="B97" t="s">
        <v>369</v>
      </c>
      <c r="C97" s="95">
        <v>77.734356500851064</v>
      </c>
      <c r="D97" s="95">
        <v>0.12405591122850723</v>
      </c>
      <c r="E97" s="95">
        <v>12.460564057141205</v>
      </c>
      <c r="F97" s="95">
        <v>1.232528916335573</v>
      </c>
      <c r="G97" s="95">
        <v>1.8617451785571552E-2</v>
      </c>
      <c r="H97" s="95">
        <v>7.7839337070618159E-2</v>
      </c>
      <c r="I97" s="95">
        <v>0.84374303506176462</v>
      </c>
      <c r="J97" s="95">
        <v>2.9265844943877584</v>
      </c>
      <c r="K97" s="95">
        <v>4.5817102961379295</v>
      </c>
      <c r="L97">
        <f t="shared" si="9"/>
        <v>99.999999999999986</v>
      </c>
      <c r="N97" s="90">
        <v>0.84122781286070603</v>
      </c>
      <c r="O97" s="90">
        <v>8.8829563215682779</v>
      </c>
      <c r="P97" s="90">
        <v>0.10118429824663183</v>
      </c>
    </row>
    <row r="98" spans="1:16">
      <c r="A98" t="s">
        <v>363</v>
      </c>
      <c r="B98" t="s">
        <v>370</v>
      </c>
      <c r="C98" s="95">
        <v>77.680085056284781</v>
      </c>
      <c r="D98" s="95">
        <v>0.12506096862766095</v>
      </c>
      <c r="E98" s="95">
        <v>12.488327229877788</v>
      </c>
      <c r="F98" s="95">
        <v>0.90685308823781885</v>
      </c>
      <c r="G98" s="95">
        <v>2.4794796996607443E-2</v>
      </c>
      <c r="H98" s="95">
        <v>3.7277424157408701E-2</v>
      </c>
      <c r="I98" s="95">
        <v>0.7251787206258683</v>
      </c>
      <c r="J98" s="95">
        <v>3.1465517945511032</v>
      </c>
      <c r="K98" s="95">
        <v>4.8658709206409725</v>
      </c>
      <c r="L98">
        <f t="shared" si="9"/>
        <v>100</v>
      </c>
      <c r="N98" s="90">
        <v>0.84565347390954804</v>
      </c>
      <c r="O98" s="90">
        <v>13.647420690507769</v>
      </c>
      <c r="P98" s="90">
        <v>6.8271405671310306E-2</v>
      </c>
    </row>
    <row r="99" spans="1:16">
      <c r="A99" t="s">
        <v>363</v>
      </c>
      <c r="B99" t="s">
        <v>371</v>
      </c>
      <c r="C99" s="95">
        <v>78.261637696681106</v>
      </c>
      <c r="D99" s="95">
        <v>0.13533602861957519</v>
      </c>
      <c r="E99" s="95">
        <v>12.475208094716232</v>
      </c>
      <c r="F99" s="95">
        <v>0.27659929668721323</v>
      </c>
      <c r="G99" s="95">
        <v>3.4079984281896916E-2</v>
      </c>
      <c r="H99" s="95">
        <v>8.5173396985117819E-3</v>
      </c>
      <c r="I99" s="95">
        <v>0.6950015194210849</v>
      </c>
      <c r="J99" s="95">
        <v>2.8768451633173768</v>
      </c>
      <c r="K99" s="95">
        <v>5.2367748765770221</v>
      </c>
      <c r="L99">
        <f t="shared" si="9"/>
        <v>100.00000000000003</v>
      </c>
      <c r="N99" s="90">
        <v>0.85121384597216598</v>
      </c>
      <c r="O99" s="90">
        <v>18.218249312715976</v>
      </c>
      <c r="P99" s="90">
        <v>5.2033875912845945E-2</v>
      </c>
    </row>
    <row r="100" spans="1:16">
      <c r="A100" t="s">
        <v>363</v>
      </c>
      <c r="B100" t="s">
        <v>372</v>
      </c>
      <c r="C100" s="95">
        <v>78.25443636809014</v>
      </c>
      <c r="D100" s="95">
        <v>0.11808634399927766</v>
      </c>
      <c r="E100" s="95">
        <v>12.592222369879254</v>
      </c>
      <c r="F100" s="95">
        <v>0.34453458252664437</v>
      </c>
      <c r="G100" s="95">
        <v>4.1293003080577883E-3</v>
      </c>
      <c r="H100" s="95">
        <v>2.2349319685104105E-2</v>
      </c>
      <c r="I100" s="95">
        <v>0.71534633973837625</v>
      </c>
      <c r="J100" s="95">
        <v>2.8820417523721353</v>
      </c>
      <c r="K100" s="95">
        <v>5.066853623401026</v>
      </c>
      <c r="L100">
        <f t="shared" si="9"/>
        <v>100.00000000000001</v>
      </c>
      <c r="N100" s="90">
        <v>0.84932303621997052</v>
      </c>
      <c r="O100" s="90">
        <v>8.6482463255303514</v>
      </c>
      <c r="P100" s="90">
        <v>0.1036457783373427</v>
      </c>
    </row>
    <row r="101" spans="1:16" s="91" customFormat="1">
      <c r="B101" s="91" t="s">
        <v>361</v>
      </c>
      <c r="C101" s="99">
        <f>AVERAGE(C92:C100)</f>
        <v>77.968064813502608</v>
      </c>
      <c r="D101" s="99">
        <f t="shared" ref="D101:K101" si="10">AVERAGE(D92:D100)</f>
        <v>0.12983788282554382</v>
      </c>
      <c r="E101" s="99">
        <f t="shared" si="10"/>
        <v>12.501650940532452</v>
      </c>
      <c r="F101" s="99">
        <f t="shared" si="10"/>
        <v>0.71945343911923132</v>
      </c>
      <c r="G101" s="99">
        <f t="shared" si="10"/>
        <v>1.4465399002623931E-2</v>
      </c>
      <c r="H101" s="99">
        <f t="shared" si="10"/>
        <v>4.054113457801907E-2</v>
      </c>
      <c r="I101" s="99">
        <f t="shared" si="10"/>
        <v>0.7748693814840617</v>
      </c>
      <c r="J101" s="99">
        <f t="shared" si="10"/>
        <v>3.064870935697988</v>
      </c>
      <c r="K101" s="99">
        <f t="shared" si="10"/>
        <v>4.7862460732574794</v>
      </c>
    </row>
    <row r="102" spans="1:16" s="91" customFormat="1">
      <c r="B102" s="91" t="s">
        <v>362</v>
      </c>
      <c r="C102" s="99">
        <f>STDEV(C92:C100)</f>
        <v>0.43449722964547655</v>
      </c>
      <c r="D102" s="99">
        <f t="shared" ref="D102:K102" si="11">STDEV(D92:D100)</f>
        <v>1.1175155940096763E-2</v>
      </c>
      <c r="E102" s="99">
        <f t="shared" si="11"/>
        <v>0.13630205865895226</v>
      </c>
      <c r="F102" s="99">
        <f t="shared" si="11"/>
        <v>0.39511504236902012</v>
      </c>
      <c r="G102" s="99">
        <f t="shared" si="11"/>
        <v>1.1705090332484612E-2</v>
      </c>
      <c r="H102" s="99">
        <f t="shared" si="11"/>
        <v>3.1457439562915211E-2</v>
      </c>
      <c r="I102" s="99">
        <f t="shared" si="11"/>
        <v>7.000813726162354E-2</v>
      </c>
      <c r="J102" s="99">
        <f t="shared" si="11"/>
        <v>0.1912576110835961</v>
      </c>
      <c r="K102" s="99">
        <f t="shared" si="11"/>
        <v>0.34451596082213576</v>
      </c>
    </row>
    <row r="103" spans="1:16">
      <c r="C103" s="95"/>
      <c r="D103" s="95"/>
      <c r="E103" s="95"/>
      <c r="F103" s="95"/>
      <c r="G103" s="95"/>
      <c r="H103" s="95"/>
      <c r="I103" s="95"/>
      <c r="J103" s="95"/>
      <c r="K103" s="95"/>
    </row>
    <row r="104" spans="1:16">
      <c r="A104" t="s">
        <v>402</v>
      </c>
      <c r="B104" t="s">
        <v>403</v>
      </c>
      <c r="C104" s="95">
        <v>78.718615686246537</v>
      </c>
      <c r="D104" s="95">
        <v>0.1478772308873135</v>
      </c>
      <c r="E104" s="95">
        <v>12.330908448784356</v>
      </c>
      <c r="F104" s="95">
        <v>0.44538284044825466</v>
      </c>
      <c r="G104" s="95">
        <v>1.581551941778634E-2</v>
      </c>
      <c r="H104" s="95">
        <v>4.019229082357953E-2</v>
      </c>
      <c r="I104" s="95">
        <v>0.78145975451150296</v>
      </c>
      <c r="J104" s="95">
        <v>3.0328417677888559</v>
      </c>
      <c r="K104" s="95">
        <v>4.4869064610918326</v>
      </c>
      <c r="L104">
        <f t="shared" ref="L104:L132" si="12">SUM(C104:K104)</f>
        <v>100.00000000000003</v>
      </c>
      <c r="N104" s="90">
        <v>0.85009723730799414</v>
      </c>
      <c r="O104" s="90">
        <v>6.2165618459844003</v>
      </c>
      <c r="P104" s="90">
        <v>0.13857014203466464</v>
      </c>
    </row>
    <row r="105" spans="1:16">
      <c r="A105" t="s">
        <v>402</v>
      </c>
      <c r="B105" t="s">
        <v>404</v>
      </c>
      <c r="C105" s="95">
        <v>78.891733173622654</v>
      </c>
      <c r="D105" s="95">
        <v>0.12355398408692236</v>
      </c>
      <c r="E105" s="95">
        <v>12.156495015074995</v>
      </c>
      <c r="F105" s="95">
        <v>0.73958186960604078</v>
      </c>
      <c r="G105" s="95">
        <v>9.5005110131966778E-3</v>
      </c>
      <c r="H105" s="95">
        <v>1.2646771057166549E-2</v>
      </c>
      <c r="I105" s="95">
        <v>0.75818465697830784</v>
      </c>
      <c r="J105" s="95">
        <v>3.3458120854644484</v>
      </c>
      <c r="K105" s="95">
        <v>3.962491933096258</v>
      </c>
      <c r="L105">
        <f t="shared" si="12"/>
        <v>99.999999999999986</v>
      </c>
      <c r="N105" s="90">
        <v>0.8506467727404351</v>
      </c>
      <c r="O105" s="90">
        <v>32.806971221104121</v>
      </c>
      <c r="P105" s="90">
        <v>2.9579698029137447E-2</v>
      </c>
    </row>
    <row r="106" spans="1:16">
      <c r="A106" t="s">
        <v>402</v>
      </c>
      <c r="B106" t="s">
        <v>405</v>
      </c>
      <c r="C106" s="95">
        <v>78.994598698231115</v>
      </c>
      <c r="D106" s="95">
        <v>0.11850507379156844</v>
      </c>
      <c r="E106" s="95">
        <v>12.370691241007181</v>
      </c>
      <c r="F106" s="95">
        <v>0.28284007501970998</v>
      </c>
      <c r="G106" s="95">
        <v>1.8150929614865991E-2</v>
      </c>
      <c r="H106" s="95">
        <v>4.7677812703879725E-2</v>
      </c>
      <c r="I106" s="95">
        <v>0.80357952681277356</v>
      </c>
      <c r="J106" s="95">
        <v>3.3703862872271984</v>
      </c>
      <c r="K106" s="95">
        <v>3.9935703555916899</v>
      </c>
      <c r="L106">
        <f t="shared" si="12"/>
        <v>99.999999999999972</v>
      </c>
      <c r="N106" s="90">
        <v>0.85111437335500584</v>
      </c>
      <c r="O106" s="90">
        <v>3.3280064450391897</v>
      </c>
      <c r="P106" s="90">
        <v>0.23105326036337387</v>
      </c>
    </row>
    <row r="107" spans="1:16">
      <c r="A107" t="s">
        <v>402</v>
      </c>
      <c r="B107" t="s">
        <v>406</v>
      </c>
      <c r="C107" s="95">
        <v>78.669070765064561</v>
      </c>
      <c r="D107" s="95">
        <v>0.14685348884814009</v>
      </c>
      <c r="E107" s="95">
        <v>12.08493946906759</v>
      </c>
      <c r="F107" s="95">
        <v>0.98009270987321884</v>
      </c>
      <c r="G107" s="95">
        <v>1.0623543313995733E-3</v>
      </c>
      <c r="H107" s="95">
        <v>5.2067223798570567E-2</v>
      </c>
      <c r="I107" s="95">
        <v>0.76708569364139545</v>
      </c>
      <c r="J107" s="95">
        <v>3.3482466783279814</v>
      </c>
      <c r="K107" s="95">
        <v>3.9505816170471499</v>
      </c>
      <c r="L107">
        <f t="shared" si="12"/>
        <v>100</v>
      </c>
      <c r="N107" s="90">
        <v>0.84875435027930535</v>
      </c>
      <c r="O107" s="90">
        <v>10.55996004722774</v>
      </c>
      <c r="P107" s="90">
        <v>8.650548928495784E-2</v>
      </c>
    </row>
    <row r="108" spans="1:16">
      <c r="A108" t="s">
        <v>402</v>
      </c>
      <c r="B108" t="s">
        <v>407</v>
      </c>
      <c r="C108" s="95">
        <v>78.762993115932446</v>
      </c>
      <c r="D108" s="95">
        <v>0.12745646868913496</v>
      </c>
      <c r="E108" s="95">
        <v>12.269458021766265</v>
      </c>
      <c r="F108" s="95">
        <v>0.64925159336017124</v>
      </c>
      <c r="G108" s="95">
        <v>2.6537537473691256E-2</v>
      </c>
      <c r="H108" s="95">
        <v>4.7400943220807269E-2</v>
      </c>
      <c r="I108" s="95">
        <v>0.78776072617226023</v>
      </c>
      <c r="J108" s="95">
        <v>3.0743824853257542</v>
      </c>
      <c r="K108" s="95">
        <v>4.2547591080594804</v>
      </c>
      <c r="L108">
        <f t="shared" si="12"/>
        <v>100.00000000000001</v>
      </c>
      <c r="N108" s="90">
        <v>0.84898057331739574</v>
      </c>
      <c r="O108" s="90">
        <v>7.6839685487777398</v>
      </c>
      <c r="P108" s="90">
        <v>0.11515472383196841</v>
      </c>
    </row>
    <row r="109" spans="1:16">
      <c r="A109" t="s">
        <v>402</v>
      </c>
      <c r="B109" t="s">
        <v>408</v>
      </c>
      <c r="C109" s="95">
        <v>78.641280673761301</v>
      </c>
      <c r="D109" s="95">
        <v>0.13121358014209442</v>
      </c>
      <c r="E109" s="95">
        <v>12.258006676146048</v>
      </c>
      <c r="F109" s="95">
        <v>0.53311083951348004</v>
      </c>
      <c r="G109" s="95">
        <v>3.0660368002684124E-2</v>
      </c>
      <c r="H109" s="95">
        <v>0.13587635492707423</v>
      </c>
      <c r="I109" s="95">
        <v>0.80783384974882089</v>
      </c>
      <c r="J109" s="95">
        <v>3.4672176798851506</v>
      </c>
      <c r="K109" s="95">
        <v>3.9947999778733578</v>
      </c>
      <c r="L109">
        <f t="shared" si="12"/>
        <v>100.00000000000001</v>
      </c>
      <c r="N109" s="90">
        <v>0.84902636045951341</v>
      </c>
      <c r="O109" s="90">
        <v>2.2010664967468472</v>
      </c>
      <c r="P109" s="90">
        <v>0.31239588462666162</v>
      </c>
    </row>
    <row r="110" spans="1:16">
      <c r="A110" t="s">
        <v>402</v>
      </c>
      <c r="B110" t="s">
        <v>409</v>
      </c>
      <c r="C110" s="95">
        <v>79.111119877274064</v>
      </c>
      <c r="D110" s="95">
        <v>0.13844199612066926</v>
      </c>
      <c r="E110" s="95">
        <v>12.3191158077616</v>
      </c>
      <c r="F110" s="95">
        <v>0.25456044378522236</v>
      </c>
      <c r="G110" s="95">
        <v>6.3816808917920584E-3</v>
      </c>
      <c r="H110" s="95">
        <v>4.2861569793347612E-2</v>
      </c>
      <c r="I110" s="95">
        <v>0.79948673189778396</v>
      </c>
      <c r="J110" s="95">
        <v>3.170018117640685</v>
      </c>
      <c r="K110" s="95">
        <v>4.15801377483485</v>
      </c>
      <c r="L110">
        <f t="shared" si="12"/>
        <v>100.00000000000003</v>
      </c>
      <c r="N110" s="90">
        <v>0.85175551736254351</v>
      </c>
      <c r="O110" s="90">
        <v>3.3318265505275999</v>
      </c>
      <c r="P110" s="90">
        <v>0.23084950155222719</v>
      </c>
    </row>
    <row r="111" spans="1:16">
      <c r="A111" t="s">
        <v>402</v>
      </c>
      <c r="B111" t="s">
        <v>410</v>
      </c>
      <c r="C111" s="95">
        <v>78.324756963254174</v>
      </c>
      <c r="D111" s="95">
        <v>0.1295237359414225</v>
      </c>
      <c r="E111" s="95">
        <v>12.144169009551266</v>
      </c>
      <c r="F111" s="95">
        <v>1.1160026043265963</v>
      </c>
      <c r="G111" s="95">
        <v>3.9983316978673238E-2</v>
      </c>
      <c r="H111" s="95">
        <v>6.8758910868794709E-2</v>
      </c>
      <c r="I111" s="95">
        <v>0.81401599171235162</v>
      </c>
      <c r="J111" s="95">
        <v>3.3058010291568145</v>
      </c>
      <c r="K111" s="95">
        <v>4.0569884382099159</v>
      </c>
      <c r="L111">
        <f t="shared" si="12"/>
        <v>100</v>
      </c>
      <c r="N111" s="90">
        <v>0.84611535215273637</v>
      </c>
      <c r="O111" s="90">
        <v>9.1053314043585107</v>
      </c>
      <c r="P111" s="90">
        <v>9.8957665017170238E-2</v>
      </c>
    </row>
    <row r="112" spans="1:16">
      <c r="A112" t="s">
        <v>402</v>
      </c>
      <c r="B112" t="s">
        <v>411</v>
      </c>
      <c r="C112" s="95">
        <v>78.231789014967688</v>
      </c>
      <c r="D112" s="95">
        <v>0.13668897774358152</v>
      </c>
      <c r="E112" s="95">
        <v>12.273850537856449</v>
      </c>
      <c r="F112" s="95">
        <v>1.0662441863262229</v>
      </c>
      <c r="G112" s="95">
        <v>2.7517093866578479E-2</v>
      </c>
      <c r="H112" s="95">
        <v>5.7634394764941851E-2</v>
      </c>
      <c r="I112" s="95">
        <v>0.77632421360336945</v>
      </c>
      <c r="J112" s="95">
        <v>3.3230499890532643</v>
      </c>
      <c r="K112" s="95">
        <v>4.1069015918179135</v>
      </c>
      <c r="L112">
        <f t="shared" si="12"/>
        <v>100</v>
      </c>
      <c r="N112" s="90">
        <v>0.84573069142980706</v>
      </c>
      <c r="O112" s="90">
        <v>10.378497319143449</v>
      </c>
      <c r="P112" s="90">
        <v>8.7885067065716735E-2</v>
      </c>
    </row>
    <row r="113" spans="1:16">
      <c r="A113" t="s">
        <v>402</v>
      </c>
      <c r="B113" t="s">
        <v>412</v>
      </c>
      <c r="C113" s="95">
        <v>78.429674970891597</v>
      </c>
      <c r="D113" s="95">
        <v>0.13320463222208839</v>
      </c>
      <c r="E113" s="95">
        <v>12.233097283222627</v>
      </c>
      <c r="F113" s="95">
        <v>0.8123316787634639</v>
      </c>
      <c r="G113" s="95">
        <v>1.7034261763146222E-2</v>
      </c>
      <c r="H113" s="95">
        <v>0.10203954687932269</v>
      </c>
      <c r="I113" s="95">
        <v>0.83076479679566761</v>
      </c>
      <c r="J113" s="95">
        <v>3.3269919013286851</v>
      </c>
      <c r="K113" s="95">
        <v>4.1148609281333997</v>
      </c>
      <c r="L113">
        <f t="shared" si="12"/>
        <v>100</v>
      </c>
      <c r="N113" s="90">
        <v>0.84721488770133835</v>
      </c>
      <c r="O113" s="90">
        <v>4.4660584910481154</v>
      </c>
      <c r="P113" s="90">
        <v>0.18294718244192265</v>
      </c>
    </row>
    <row r="114" spans="1:16">
      <c r="A114" t="s">
        <v>402</v>
      </c>
      <c r="B114" t="s">
        <v>413</v>
      </c>
      <c r="C114" s="95">
        <v>78.387579134355576</v>
      </c>
      <c r="D114" s="95">
        <v>0.11969855455777616</v>
      </c>
      <c r="E114" s="95">
        <v>12.240721437187119</v>
      </c>
      <c r="F114" s="95">
        <v>0.89809511409305764</v>
      </c>
      <c r="G114" s="95">
        <v>2.1183931842176301E-2</v>
      </c>
      <c r="H114" s="95">
        <v>4.2683577659865725E-2</v>
      </c>
      <c r="I114" s="95">
        <v>0.78402691510798672</v>
      </c>
      <c r="J114" s="95">
        <v>3.3729043848230833</v>
      </c>
      <c r="K114" s="95">
        <v>4.1331069503733628</v>
      </c>
      <c r="L114">
        <f t="shared" si="12"/>
        <v>100</v>
      </c>
      <c r="N114" s="90">
        <v>0.84782932551191492</v>
      </c>
      <c r="O114" s="90">
        <v>11.803778676869143</v>
      </c>
      <c r="P114" s="90">
        <v>7.8101943593149176E-2</v>
      </c>
    </row>
    <row r="115" spans="1:16">
      <c r="A115" t="s">
        <v>402</v>
      </c>
      <c r="B115" t="s">
        <v>414</v>
      </c>
      <c r="C115" s="95">
        <v>78.912991742497098</v>
      </c>
      <c r="D115" s="95">
        <v>0.11099921138743798</v>
      </c>
      <c r="E115" s="95">
        <v>12.203512676357072</v>
      </c>
      <c r="F115" s="95">
        <v>0.42275675276311414</v>
      </c>
      <c r="G115" s="95">
        <v>3.3109304183645459E-2</v>
      </c>
      <c r="H115" s="95">
        <v>5.1182742372342264E-2</v>
      </c>
      <c r="I115" s="95">
        <v>0.79771509048528588</v>
      </c>
      <c r="J115" s="95">
        <v>3.4211653131518465</v>
      </c>
      <c r="K115" s="95">
        <v>4.0465671668021379</v>
      </c>
      <c r="L115">
        <f t="shared" si="12"/>
        <v>99.999999999999986</v>
      </c>
      <c r="N115" s="90">
        <v>0.85182433712221217</v>
      </c>
      <c r="O115" s="90">
        <v>4.6336853513019332</v>
      </c>
      <c r="P115" s="90">
        <v>0.1775037009777094</v>
      </c>
    </row>
    <row r="116" spans="1:16">
      <c r="A116" t="s">
        <v>402</v>
      </c>
      <c r="B116" t="s">
        <v>415</v>
      </c>
      <c r="C116" s="95">
        <v>78.782842660321265</v>
      </c>
      <c r="D116" s="95">
        <v>0.14311011928281236</v>
      </c>
      <c r="E116" s="95">
        <v>12.181705659714025</v>
      </c>
      <c r="F116" s="95">
        <v>0.62498593589855578</v>
      </c>
      <c r="G116" s="95">
        <v>9.5976940938248614E-3</v>
      </c>
      <c r="H116" s="95">
        <v>7.2010959699370033E-2</v>
      </c>
      <c r="I116" s="95">
        <v>0.77103300392161622</v>
      </c>
      <c r="J116" s="95">
        <v>3.3853168843865049</v>
      </c>
      <c r="K116" s="95">
        <v>4.0293970826820367</v>
      </c>
      <c r="L116">
        <f t="shared" si="12"/>
        <v>100</v>
      </c>
      <c r="N116" s="90">
        <v>0.85031409340021114</v>
      </c>
      <c r="O116" s="90">
        <v>4.8689036874645453</v>
      </c>
      <c r="P116" s="90">
        <v>0.17038957414413033</v>
      </c>
    </row>
    <row r="117" spans="1:16">
      <c r="A117" t="s">
        <v>402</v>
      </c>
      <c r="B117" t="s">
        <v>416</v>
      </c>
      <c r="C117" s="95">
        <v>78.688717652528908</v>
      </c>
      <c r="D117" s="95">
        <v>0.12941302472732213</v>
      </c>
      <c r="E117" s="95">
        <v>12.206549494661498</v>
      </c>
      <c r="F117" s="95">
        <v>0.79476537157309501</v>
      </c>
      <c r="G117" s="95">
        <v>0</v>
      </c>
      <c r="H117" s="95">
        <v>3.9318120906207399E-2</v>
      </c>
      <c r="I117" s="95">
        <v>0.7717244310051522</v>
      </c>
      <c r="J117" s="95">
        <v>3.4703285298330813</v>
      </c>
      <c r="K117" s="95">
        <v>3.8991833747647275</v>
      </c>
      <c r="L117">
        <f t="shared" si="12"/>
        <v>100</v>
      </c>
      <c r="N117" s="90">
        <v>0.84934225549602549</v>
      </c>
      <c r="O117" s="90">
        <v>11.339808504536698</v>
      </c>
      <c r="P117" s="90">
        <v>8.1038534725425646E-2</v>
      </c>
    </row>
    <row r="118" spans="1:16">
      <c r="A118" t="s">
        <v>402</v>
      </c>
      <c r="B118" t="s">
        <v>417</v>
      </c>
      <c r="C118" s="95">
        <v>79.118227675724995</v>
      </c>
      <c r="D118" s="95">
        <v>0.12829350605501411</v>
      </c>
      <c r="E118" s="95">
        <v>12.240321101506265</v>
      </c>
      <c r="F118" s="95">
        <v>0.26663615983070066</v>
      </c>
      <c r="G118" s="95">
        <v>4.1665837506424195E-3</v>
      </c>
      <c r="H118" s="95">
        <v>1.6845229768105024E-2</v>
      </c>
      <c r="I118" s="95">
        <v>0.79482476365223087</v>
      </c>
      <c r="J118" s="95">
        <v>3.2872877161497334</v>
      </c>
      <c r="K118" s="95">
        <v>4.1433972635623277</v>
      </c>
      <c r="L118">
        <f t="shared" si="12"/>
        <v>100.00000000000003</v>
      </c>
      <c r="N118" s="90">
        <v>0.85314534449303259</v>
      </c>
      <c r="O118" s="90">
        <v>8.8797685255180969</v>
      </c>
      <c r="P118" s="90">
        <v>0.10121694626925075</v>
      </c>
    </row>
    <row r="119" spans="1:16">
      <c r="A119" t="s">
        <v>402</v>
      </c>
      <c r="B119" t="s">
        <v>418</v>
      </c>
      <c r="C119" s="95">
        <v>78.985293131514851</v>
      </c>
      <c r="D119" s="95">
        <v>0.13628023192849478</v>
      </c>
      <c r="E119" s="95">
        <v>12.061395556808822</v>
      </c>
      <c r="F119" s="95">
        <v>0.52648936533145307</v>
      </c>
      <c r="G119" s="95">
        <v>4.5618839342076931E-2</v>
      </c>
      <c r="H119" s="95">
        <v>6.2595791837744094E-2</v>
      </c>
      <c r="I119" s="95">
        <v>0.82244234552981732</v>
      </c>
      <c r="J119" s="95">
        <v>3.0045082022319893</v>
      </c>
      <c r="K119" s="95">
        <v>4.3553765354747478</v>
      </c>
      <c r="L119">
        <f t="shared" si="12"/>
        <v>100.00000000000001</v>
      </c>
      <c r="N119" s="90">
        <v>0.85140861501085285</v>
      </c>
      <c r="O119" s="90">
        <v>4.7185004816771245</v>
      </c>
      <c r="P119" s="90">
        <v>0.17487101788382112</v>
      </c>
    </row>
    <row r="120" spans="1:16">
      <c r="A120" t="s">
        <v>402</v>
      </c>
      <c r="B120" t="s">
        <v>419</v>
      </c>
      <c r="C120" s="95">
        <v>78.201262773097554</v>
      </c>
      <c r="D120" s="95">
        <v>0.16889755308753457</v>
      </c>
      <c r="E120" s="95">
        <v>12.114688363012254</v>
      </c>
      <c r="F120" s="95">
        <v>1.2597062020823424</v>
      </c>
      <c r="G120" s="95">
        <v>1.1506781238300937E-2</v>
      </c>
      <c r="H120" s="95">
        <v>8.3456169360899779E-2</v>
      </c>
      <c r="I120" s="95">
        <v>0.77883244093366399</v>
      </c>
      <c r="J120" s="95">
        <v>3.4671553036318947</v>
      </c>
      <c r="K120" s="95">
        <v>3.9144944135555524</v>
      </c>
      <c r="L120">
        <f t="shared" si="12"/>
        <v>100</v>
      </c>
      <c r="N120" s="90">
        <v>0.84552837745360465</v>
      </c>
      <c r="O120" s="90">
        <v>8.4677954590097606</v>
      </c>
      <c r="P120" s="90">
        <v>0.10562120868891164</v>
      </c>
    </row>
    <row r="121" spans="1:16">
      <c r="A121" t="s">
        <v>402</v>
      </c>
      <c r="B121" t="s">
        <v>420</v>
      </c>
      <c r="C121" s="95">
        <v>78.774838682972117</v>
      </c>
      <c r="D121" s="95">
        <v>0.10580297321613338</v>
      </c>
      <c r="E121" s="95">
        <v>12.071077425236336</v>
      </c>
      <c r="F121" s="95">
        <v>0.59240229876777539</v>
      </c>
      <c r="G121" s="95">
        <v>5.424223202750305E-2</v>
      </c>
      <c r="H121" s="95">
        <v>9.2217557766662808E-2</v>
      </c>
      <c r="I121" s="95">
        <v>0.78781711969569501</v>
      </c>
      <c r="J121" s="95">
        <v>3.4531855492619452</v>
      </c>
      <c r="K121" s="95">
        <v>4.0684161610558158</v>
      </c>
      <c r="L121">
        <f t="shared" si="12"/>
        <v>99.999999999999986</v>
      </c>
      <c r="N121" s="90">
        <v>0.85135451154048025</v>
      </c>
      <c r="O121" s="90">
        <v>3.6038163957617626</v>
      </c>
      <c r="P121" s="90">
        <v>0.21721109489088056</v>
      </c>
    </row>
    <row r="122" spans="1:16">
      <c r="A122" t="s">
        <v>402</v>
      </c>
      <c r="B122" t="s">
        <v>421</v>
      </c>
      <c r="C122" s="95">
        <v>78.094521340838739</v>
      </c>
      <c r="D122" s="95">
        <v>0.11603520158337823</v>
      </c>
      <c r="E122" s="95">
        <v>12.194178228626537</v>
      </c>
      <c r="F122" s="95">
        <v>1.1360417807318017</v>
      </c>
      <c r="G122" s="95">
        <v>3.8408747190779809E-2</v>
      </c>
      <c r="H122" s="95">
        <v>8.617567589126611E-2</v>
      </c>
      <c r="I122" s="95">
        <v>0.8022156089950867</v>
      </c>
      <c r="J122" s="95">
        <v>3.4510702568077711</v>
      </c>
      <c r="K122" s="95">
        <v>4.0813531593346477</v>
      </c>
      <c r="L122">
        <f t="shared" si="12"/>
        <v>100.00000000000001</v>
      </c>
      <c r="N122" s="90">
        <v>0.84561818220411233</v>
      </c>
      <c r="O122" s="90">
        <v>7.3955272855674155</v>
      </c>
      <c r="P122" s="90">
        <v>0.11911104162797256</v>
      </c>
    </row>
    <row r="123" spans="1:16">
      <c r="A123" t="s">
        <v>402</v>
      </c>
      <c r="B123" t="s">
        <v>422</v>
      </c>
      <c r="C123" s="95">
        <v>78.786766342522</v>
      </c>
      <c r="D123" s="95">
        <v>0.14256045080457125</v>
      </c>
      <c r="E123" s="95">
        <v>12.213739313649697</v>
      </c>
      <c r="F123" s="95">
        <v>0.42931890767976555</v>
      </c>
      <c r="G123" s="95">
        <v>7.304417374653773E-3</v>
      </c>
      <c r="H123" s="95">
        <v>3.4875046089810374E-2</v>
      </c>
      <c r="I123" s="95">
        <v>0.78504462455974677</v>
      </c>
      <c r="J123" s="95">
        <v>3.4125079815515997</v>
      </c>
      <c r="K123" s="95">
        <v>4.1878829157681681</v>
      </c>
      <c r="L123">
        <f t="shared" si="12"/>
        <v>100.00000000000001</v>
      </c>
      <c r="N123" s="90">
        <v>0.85202381928828474</v>
      </c>
      <c r="O123" s="90">
        <v>6.9059712118924201</v>
      </c>
      <c r="P123" s="90">
        <v>0.12648667357854368</v>
      </c>
    </row>
    <row r="124" spans="1:16">
      <c r="A124" t="s">
        <v>402</v>
      </c>
      <c r="B124" t="s">
        <v>423</v>
      </c>
      <c r="C124" s="95">
        <v>78.765660042137668</v>
      </c>
      <c r="D124" s="95">
        <v>0.12872134990826331</v>
      </c>
      <c r="E124" s="95">
        <v>12.316845186619847</v>
      </c>
      <c r="F124" s="95">
        <v>0.57512536965084915</v>
      </c>
      <c r="G124" s="95">
        <v>0</v>
      </c>
      <c r="H124" s="95">
        <v>4.507041770995588E-2</v>
      </c>
      <c r="I124" s="95">
        <v>0.76997625925762769</v>
      </c>
      <c r="J124" s="95">
        <v>3.3979113117577437</v>
      </c>
      <c r="K124" s="95">
        <v>4.0006900629580375</v>
      </c>
      <c r="L124">
        <f t="shared" si="12"/>
        <v>99.999999999999986</v>
      </c>
      <c r="N124" s="90">
        <v>0.8498148418956939</v>
      </c>
      <c r="O124" s="90">
        <v>7.1586393022015837</v>
      </c>
      <c r="P124" s="90">
        <v>0.1225694583323659</v>
      </c>
    </row>
    <row r="125" spans="1:16">
      <c r="A125" t="s">
        <v>402</v>
      </c>
      <c r="B125" t="s">
        <v>424</v>
      </c>
      <c r="C125" s="95">
        <v>78.359159720772283</v>
      </c>
      <c r="D125" s="95">
        <v>0.14504424754857786</v>
      </c>
      <c r="E125" s="95">
        <v>12.049216097403919</v>
      </c>
      <c r="F125" s="95">
        <v>1.1457258947879412</v>
      </c>
      <c r="G125" s="95">
        <v>1.9723444112664724E-2</v>
      </c>
      <c r="H125" s="95">
        <v>6.8269157523962939E-2</v>
      </c>
      <c r="I125" s="95">
        <v>0.77996126319255665</v>
      </c>
      <c r="J125" s="95">
        <v>3.3145752032486149</v>
      </c>
      <c r="K125" s="95">
        <v>4.1183249714094909</v>
      </c>
      <c r="L125">
        <f t="shared" si="12"/>
        <v>100.00000000000001</v>
      </c>
      <c r="N125" s="90">
        <v>0.84733628956189166</v>
      </c>
      <c r="O125" s="90">
        <v>9.4149002585220387</v>
      </c>
      <c r="P125" s="90">
        <v>9.6016281978480347E-2</v>
      </c>
    </row>
    <row r="126" spans="1:16">
      <c r="A126" t="s">
        <v>402</v>
      </c>
      <c r="B126" t="s">
        <v>425</v>
      </c>
      <c r="C126" s="95">
        <v>78.620569014823573</v>
      </c>
      <c r="D126" s="95">
        <v>0.15449035013517437</v>
      </c>
      <c r="E126" s="95">
        <v>12.183872752683509</v>
      </c>
      <c r="F126" s="95">
        <v>0.67032873263913306</v>
      </c>
      <c r="G126" s="95">
        <v>1.762179719509822E-2</v>
      </c>
      <c r="H126" s="95">
        <v>7.3758277930915758E-2</v>
      </c>
      <c r="I126" s="95">
        <v>0.81924091624730944</v>
      </c>
      <c r="J126" s="95">
        <v>3.3607704869447104</v>
      </c>
      <c r="K126" s="95">
        <v>4.0993476714005963</v>
      </c>
      <c r="L126">
        <f t="shared" si="12"/>
        <v>100.00000000000004</v>
      </c>
      <c r="N126" s="90">
        <v>0.84926464018123704</v>
      </c>
      <c r="O126" s="90">
        <v>5.0984316892926858</v>
      </c>
      <c r="P126" s="90">
        <v>0.16397658462842976</v>
      </c>
    </row>
    <row r="127" spans="1:16">
      <c r="A127" t="s">
        <v>402</v>
      </c>
      <c r="B127" t="s">
        <v>426</v>
      </c>
      <c r="C127" s="95">
        <v>78.868671700365823</v>
      </c>
      <c r="D127" s="95">
        <v>0.12601734978049295</v>
      </c>
      <c r="E127" s="95">
        <v>12.233908109571487</v>
      </c>
      <c r="F127" s="95">
        <v>0.46266447324025134</v>
      </c>
      <c r="G127" s="95">
        <v>2.2894416165647479E-2</v>
      </c>
      <c r="H127" s="95">
        <v>7.9658256462377286E-2</v>
      </c>
      <c r="I127" s="95">
        <v>0.76465888829213235</v>
      </c>
      <c r="J127" s="95">
        <v>3.4742750064746168</v>
      </c>
      <c r="K127" s="95">
        <v>3.9672517996471761</v>
      </c>
      <c r="L127">
        <f t="shared" si="12"/>
        <v>100</v>
      </c>
      <c r="N127" s="90">
        <v>0.85113442903328662</v>
      </c>
      <c r="O127" s="90">
        <v>3.2583287028402204</v>
      </c>
      <c r="P127" s="90">
        <v>0.23483391484856955</v>
      </c>
    </row>
    <row r="128" spans="1:16">
      <c r="A128" t="s">
        <v>402</v>
      </c>
      <c r="B128" t="s">
        <v>427</v>
      </c>
      <c r="C128" s="95">
        <v>78.541170853462845</v>
      </c>
      <c r="D128" s="95">
        <v>0.12810586970374474</v>
      </c>
      <c r="E128" s="95">
        <v>12.26486941081275</v>
      </c>
      <c r="F128" s="95">
        <v>0.84898972839951448</v>
      </c>
      <c r="G128" s="95">
        <v>7.3425594904793379E-3</v>
      </c>
      <c r="H128" s="95">
        <v>6.5590808321533398E-2</v>
      </c>
      <c r="I128" s="95">
        <v>0.82185459131949146</v>
      </c>
      <c r="J128" s="95">
        <v>3.3155619700796946</v>
      </c>
      <c r="K128" s="95">
        <v>4.006514208409941</v>
      </c>
      <c r="L128">
        <f t="shared" si="12"/>
        <v>100</v>
      </c>
      <c r="N128" s="90">
        <v>0.84720698953521811</v>
      </c>
      <c r="O128" s="90">
        <v>7.2613770959405599</v>
      </c>
      <c r="P128" s="90">
        <v>0.12104519481278439</v>
      </c>
    </row>
    <row r="129" spans="1:16">
      <c r="A129" t="s">
        <v>402</v>
      </c>
      <c r="B129" t="s">
        <v>428</v>
      </c>
      <c r="C129" s="95">
        <v>78.259957279849786</v>
      </c>
      <c r="D129" s="95">
        <v>0.12684575221695091</v>
      </c>
      <c r="E129" s="95">
        <v>12.242759896287502</v>
      </c>
      <c r="F129" s="95">
        <v>1.1257273122594993</v>
      </c>
      <c r="G129" s="95">
        <v>0</v>
      </c>
      <c r="H129" s="95">
        <v>7.3405971493406622E-2</v>
      </c>
      <c r="I129" s="95">
        <v>0.85339139412752574</v>
      </c>
      <c r="J129" s="95">
        <v>3.27630996340097</v>
      </c>
      <c r="K129" s="95">
        <v>4.0416024303643701</v>
      </c>
      <c r="L129">
        <f t="shared" si="12"/>
        <v>100</v>
      </c>
      <c r="N129" s="90">
        <v>0.84481486448830512</v>
      </c>
      <c r="O129" s="90">
        <v>8.6032263727458069</v>
      </c>
      <c r="P129" s="90">
        <v>0.10413167004352043</v>
      </c>
    </row>
    <row r="130" spans="1:16">
      <c r="A130" t="s">
        <v>402</v>
      </c>
      <c r="B130" t="s">
        <v>429</v>
      </c>
      <c r="C130" s="95">
        <v>78.513169226690508</v>
      </c>
      <c r="D130" s="95">
        <v>0.12196422970392244</v>
      </c>
      <c r="E130" s="95">
        <v>12.154774196223148</v>
      </c>
      <c r="F130" s="95">
        <v>0.98995143051055856</v>
      </c>
      <c r="G130" s="95">
        <v>3.5456459155894356E-2</v>
      </c>
      <c r="H130" s="95">
        <v>5.0593475613660586E-2</v>
      </c>
      <c r="I130" s="95">
        <v>0.77337584859881225</v>
      </c>
      <c r="J130" s="95">
        <v>3.1612470985124839</v>
      </c>
      <c r="K130" s="95">
        <v>4.1994680349910185</v>
      </c>
      <c r="L130">
        <f t="shared" si="12"/>
        <v>100.00000000000001</v>
      </c>
      <c r="N130" s="90">
        <v>0.84762477049582907</v>
      </c>
      <c r="O130" s="90">
        <v>10.976879850707927</v>
      </c>
      <c r="P130" s="90">
        <v>8.349419986382281E-2</v>
      </c>
    </row>
    <row r="131" spans="1:16">
      <c r="A131" t="s">
        <v>402</v>
      </c>
      <c r="B131" t="s">
        <v>430</v>
      </c>
      <c r="C131" s="95">
        <v>78.044249461782428</v>
      </c>
      <c r="D131" s="95">
        <v>0.12753587860650517</v>
      </c>
      <c r="E131" s="95">
        <v>12.290320564199098</v>
      </c>
      <c r="F131" s="95">
        <v>1.1263946889995859</v>
      </c>
      <c r="G131" s="95">
        <v>2.0010711451869174E-2</v>
      </c>
      <c r="H131" s="95">
        <v>5.5637878820643846E-2</v>
      </c>
      <c r="I131" s="95">
        <v>0.81698014012252085</v>
      </c>
      <c r="J131" s="95">
        <v>3.393509084190081</v>
      </c>
      <c r="K131" s="95">
        <v>4.1253615918272715</v>
      </c>
      <c r="L131">
        <f t="shared" si="12"/>
        <v>100.00000000000001</v>
      </c>
      <c r="N131" s="90">
        <v>0.84491941779763891</v>
      </c>
      <c r="O131" s="90">
        <v>11.357416902835672</v>
      </c>
      <c r="P131" s="90">
        <v>8.0923060851862072E-2</v>
      </c>
    </row>
    <row r="132" spans="1:16">
      <c r="A132" t="s">
        <v>402</v>
      </c>
      <c r="B132" t="s">
        <v>431</v>
      </c>
      <c r="C132" s="95">
        <v>78.827428312694664</v>
      </c>
      <c r="D132" s="95">
        <v>0.1227893603544251</v>
      </c>
      <c r="E132" s="95">
        <v>12.13698296374014</v>
      </c>
      <c r="F132" s="95">
        <v>0.71612419187263232</v>
      </c>
      <c r="G132" s="95">
        <v>2.9139113093043168E-2</v>
      </c>
      <c r="H132" s="95">
        <v>1.2341744131838979E-2</v>
      </c>
      <c r="I132" s="95">
        <v>0.7920613735863018</v>
      </c>
      <c r="J132" s="95">
        <v>3.2006789503427391</v>
      </c>
      <c r="K132" s="95">
        <v>4.162453990184221</v>
      </c>
      <c r="L132">
        <f t="shared" si="12"/>
        <v>100.00000000000001</v>
      </c>
      <c r="N132" s="90">
        <v>0.85044502778646802</v>
      </c>
      <c r="O132" s="90">
        <v>32.551525400868698</v>
      </c>
      <c r="P132" s="90">
        <v>2.9804904189962955E-2</v>
      </c>
    </row>
    <row r="133" spans="1:16" s="91" customFormat="1">
      <c r="B133" s="91" t="s">
        <v>361</v>
      </c>
      <c r="C133" s="99">
        <f>AVERAGE(C104:C132)</f>
        <v>78.631334816834453</v>
      </c>
      <c r="D133" s="99">
        <f t="shared" ref="D133:K133" si="13">AVERAGE(D104:D132)</f>
        <v>0.13158359941591266</v>
      </c>
      <c r="E133" s="99">
        <f t="shared" si="13"/>
        <v>12.208350687742737</v>
      </c>
      <c r="F133" s="99">
        <f t="shared" si="13"/>
        <v>0.74109063972875899</v>
      </c>
      <c r="G133" s="99">
        <f t="shared" si="13"/>
        <v>1.9654158795245312E-2</v>
      </c>
      <c r="H133" s="99">
        <f t="shared" si="13"/>
        <v>5.9063540627519083E-2</v>
      </c>
      <c r="I133" s="99">
        <f t="shared" si="13"/>
        <v>0.79357492967257925</v>
      </c>
      <c r="J133" s="99">
        <f t="shared" si="13"/>
        <v>3.3236212833786185</v>
      </c>
      <c r="K133" s="99">
        <f t="shared" si="13"/>
        <v>4.0917263438041891</v>
      </c>
    </row>
    <row r="134" spans="1:16" s="91" customFormat="1">
      <c r="B134" s="91" t="s">
        <v>362</v>
      </c>
      <c r="C134" s="99">
        <f>STDEV(C104:C132)</f>
        <v>0.29806890427382021</v>
      </c>
      <c r="D134" s="99">
        <f t="shared" ref="D134:K134" si="14">STDEV(D104:D132)</f>
        <v>1.3298550890841076E-2</v>
      </c>
      <c r="E134" s="99">
        <f t="shared" si="14"/>
        <v>8.3760319665122124E-2</v>
      </c>
      <c r="F134" s="99">
        <f t="shared" si="14"/>
        <v>0.29859751225329456</v>
      </c>
      <c r="G134" s="99">
        <f t="shared" si="14"/>
        <v>1.4543982199517805E-2</v>
      </c>
      <c r="H134" s="99">
        <f t="shared" si="14"/>
        <v>2.6768454831953354E-2</v>
      </c>
      <c r="I134" s="99">
        <f t="shared" si="14"/>
        <v>2.2733908462898793E-2</v>
      </c>
      <c r="J134" s="99">
        <f t="shared" si="14"/>
        <v>0.13022044354142256</v>
      </c>
      <c r="K134" s="99">
        <f t="shared" si="14"/>
        <v>0.12747933953280546</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F198"/>
  <sheetViews>
    <sheetView workbookViewId="0">
      <selection sqref="A1:A2"/>
    </sheetView>
  </sheetViews>
  <sheetFormatPr defaultColWidth="11.5546875" defaultRowHeight="14.4"/>
  <cols>
    <col min="2" max="2" width="11.77734375" bestFit="1" customWidth="1"/>
    <col min="3" max="12" width="8.6640625" customWidth="1"/>
    <col min="14" max="16" width="8" customWidth="1"/>
    <col min="17" max="17" width="8" style="93" customWidth="1"/>
    <col min="18" max="23" width="8" customWidth="1"/>
    <col min="24" max="24" width="8" style="93" customWidth="1"/>
    <col min="25" max="29" width="8" customWidth="1"/>
    <col min="30" max="30" width="8" style="93" customWidth="1"/>
    <col min="31" max="35" width="8" customWidth="1"/>
    <col min="39" max="41" width="8.33203125" customWidth="1"/>
    <col min="42" max="42" width="8.44140625" customWidth="1"/>
    <col min="43" max="43" width="3.6640625" customWidth="1"/>
    <col min="44" max="45" width="8.44140625" customWidth="1"/>
    <col min="46" max="46" width="3.6640625" customWidth="1"/>
    <col min="47" max="48" width="8.44140625" customWidth="1"/>
    <col min="49" max="49" width="3.6640625" customWidth="1"/>
    <col min="50" max="50" width="8.44140625" customWidth="1"/>
    <col min="51" max="51" width="3.6640625" customWidth="1"/>
    <col min="52" max="53" width="8.44140625" customWidth="1"/>
    <col min="54" max="54" width="3.6640625" customWidth="1"/>
    <col min="55" max="56" width="8.44140625" customWidth="1"/>
    <col min="57" max="57" width="3.6640625" customWidth="1"/>
    <col min="58" max="58" width="8.44140625" customWidth="1"/>
  </cols>
  <sheetData>
    <row r="1" spans="1:58">
      <c r="A1" s="155" t="s">
        <v>691</v>
      </c>
    </row>
    <row r="2" spans="1:58">
      <c r="A2" s="155" t="s">
        <v>692</v>
      </c>
    </row>
    <row r="3" spans="1:58" s="98" customFormat="1" ht="17.399999999999999">
      <c r="C3" s="98" t="s">
        <v>662</v>
      </c>
      <c r="N3" s="98" t="s">
        <v>614</v>
      </c>
      <c r="Q3" s="101"/>
      <c r="X3" s="101"/>
      <c r="AD3" s="101"/>
      <c r="AM3" s="98" t="s">
        <v>615</v>
      </c>
    </row>
    <row r="4" spans="1:58" s="96" customFormat="1">
      <c r="Q4" s="97"/>
      <c r="X4" s="97"/>
      <c r="AD4" s="97"/>
    </row>
    <row r="5" spans="1:58" s="96" customFormat="1">
      <c r="B5" s="96" t="s">
        <v>616</v>
      </c>
      <c r="C5" s="96">
        <v>60.08</v>
      </c>
      <c r="D5" s="96">
        <v>79.87</v>
      </c>
      <c r="E5" s="96">
        <v>101.96120000000001</v>
      </c>
      <c r="F5" s="96">
        <v>71.84</v>
      </c>
      <c r="G5" s="96">
        <v>40.31</v>
      </c>
      <c r="H5" s="96">
        <v>56.08</v>
      </c>
      <c r="I5" s="96">
        <v>70.94</v>
      </c>
      <c r="J5" s="96">
        <v>61.978999999999999</v>
      </c>
      <c r="K5" s="96">
        <v>94.203400000000002</v>
      </c>
      <c r="N5" s="96" t="s">
        <v>242</v>
      </c>
      <c r="O5" s="96" t="s">
        <v>259</v>
      </c>
      <c r="P5" s="96" t="s">
        <v>260</v>
      </c>
      <c r="Q5" s="97" t="s">
        <v>221</v>
      </c>
      <c r="R5" s="96" t="s">
        <v>261</v>
      </c>
      <c r="S5" s="96" t="s">
        <v>243</v>
      </c>
      <c r="T5" s="96" t="s">
        <v>257</v>
      </c>
      <c r="U5" s="96" t="s">
        <v>247</v>
      </c>
      <c r="V5" s="96" t="s">
        <v>258</v>
      </c>
      <c r="W5" s="96" t="s">
        <v>246</v>
      </c>
      <c r="X5" s="97" t="s">
        <v>221</v>
      </c>
      <c r="Y5" s="96" t="s">
        <v>247</v>
      </c>
      <c r="Z5" s="96" t="s">
        <v>258</v>
      </c>
      <c r="AA5" s="96" t="s">
        <v>246</v>
      </c>
      <c r="AB5" s="96" t="s">
        <v>248</v>
      </c>
      <c r="AC5" s="96" t="s">
        <v>249</v>
      </c>
      <c r="AD5" s="97" t="s">
        <v>221</v>
      </c>
      <c r="AE5" s="96" t="s">
        <v>249</v>
      </c>
      <c r="AF5" s="96" t="s">
        <v>250</v>
      </c>
      <c r="AG5" s="96" t="s">
        <v>221</v>
      </c>
      <c r="AH5" s="96" t="s">
        <v>236</v>
      </c>
      <c r="AI5" s="96" t="s">
        <v>619</v>
      </c>
      <c r="AJ5" s="96" t="s">
        <v>652</v>
      </c>
      <c r="AL5" s="96" t="s">
        <v>620</v>
      </c>
      <c r="AM5" s="96">
        <v>1</v>
      </c>
      <c r="AN5" s="96">
        <v>2</v>
      </c>
      <c r="AO5" s="96">
        <v>3</v>
      </c>
      <c r="AP5" s="96">
        <v>4</v>
      </c>
      <c r="AR5" s="96">
        <v>5</v>
      </c>
      <c r="AS5" s="96">
        <v>6</v>
      </c>
      <c r="AU5" s="96">
        <v>7</v>
      </c>
      <c r="AV5" s="96">
        <v>8</v>
      </c>
      <c r="AX5" s="96">
        <v>9</v>
      </c>
      <c r="AZ5" s="96">
        <v>10</v>
      </c>
      <c r="BA5" s="96">
        <v>11</v>
      </c>
      <c r="BC5" s="96">
        <v>12</v>
      </c>
      <c r="BD5" s="96">
        <v>13</v>
      </c>
      <c r="BF5" s="96">
        <v>14</v>
      </c>
    </row>
    <row r="6" spans="1:58" s="96" customFormat="1">
      <c r="C6" s="96" t="s">
        <v>611</v>
      </c>
      <c r="D6" s="96" t="s">
        <v>617</v>
      </c>
      <c r="E6" s="96" t="s">
        <v>219</v>
      </c>
      <c r="F6" s="96" t="s">
        <v>621</v>
      </c>
      <c r="G6" s="96" t="s">
        <v>240</v>
      </c>
      <c r="H6" s="96" t="s">
        <v>241</v>
      </c>
      <c r="I6" s="96" t="s">
        <v>220</v>
      </c>
      <c r="J6" s="96" t="s">
        <v>612</v>
      </c>
      <c r="K6" s="96" t="s">
        <v>336</v>
      </c>
      <c r="L6" s="96" t="s">
        <v>221</v>
      </c>
      <c r="N6" s="96" t="s">
        <v>232</v>
      </c>
      <c r="Q6" s="97"/>
      <c r="R6" s="96" t="s">
        <v>233</v>
      </c>
      <c r="X6" s="97"/>
      <c r="Y6" s="96" t="s">
        <v>234</v>
      </c>
      <c r="AD6" s="97"/>
      <c r="AE6" s="96" t="s">
        <v>235</v>
      </c>
      <c r="AM6" s="96" t="s">
        <v>684</v>
      </c>
      <c r="AN6" s="96" t="s">
        <v>684</v>
      </c>
      <c r="AO6" s="96" t="s">
        <v>684</v>
      </c>
      <c r="AP6" s="96" t="s">
        <v>684</v>
      </c>
      <c r="AR6" s="96" t="s">
        <v>685</v>
      </c>
      <c r="AS6" s="96" t="s">
        <v>685</v>
      </c>
      <c r="AU6" s="96" t="s">
        <v>686</v>
      </c>
      <c r="AV6" s="96" t="s">
        <v>686</v>
      </c>
      <c r="AX6" s="96" t="s">
        <v>687</v>
      </c>
      <c r="AZ6" s="96" t="s">
        <v>688</v>
      </c>
      <c r="BA6" s="96" t="s">
        <v>688</v>
      </c>
      <c r="BC6" s="96" t="s">
        <v>689</v>
      </c>
      <c r="BD6" s="96" t="s">
        <v>689</v>
      </c>
      <c r="BF6" s="96" t="s">
        <v>690</v>
      </c>
    </row>
    <row r="7" spans="1:58" s="96" customFormat="1" ht="17.399999999999999">
      <c r="A7" s="98" t="s">
        <v>625</v>
      </c>
      <c r="Q7" s="97"/>
      <c r="X7" s="97"/>
      <c r="AD7" s="97"/>
      <c r="AL7" s="96" t="s">
        <v>626</v>
      </c>
    </row>
    <row r="8" spans="1:58">
      <c r="A8" t="s">
        <v>338</v>
      </c>
      <c r="B8" t="str">
        <f>AJ8</f>
        <v>MgHst</v>
      </c>
      <c r="C8" s="95">
        <v>41.829000000000001</v>
      </c>
      <c r="D8" s="95">
        <v>3.327</v>
      </c>
      <c r="E8" s="95">
        <v>11.621</v>
      </c>
      <c r="F8" s="95">
        <v>13.319986912063642</v>
      </c>
      <c r="G8" s="95">
        <v>12.1</v>
      </c>
      <c r="H8" s="95">
        <v>11.092000000000001</v>
      </c>
      <c r="I8" s="95">
        <v>0.32700000000000001</v>
      </c>
      <c r="J8" s="95">
        <v>2.8889999999999998</v>
      </c>
      <c r="K8" s="95">
        <v>0.43</v>
      </c>
      <c r="L8" s="95">
        <v>99.132462287067796</v>
      </c>
      <c r="N8" s="90">
        <v>6.1532833614493159</v>
      </c>
      <c r="O8" s="90">
        <v>1.8467166385506841</v>
      </c>
      <c r="P8" s="90">
        <v>0</v>
      </c>
      <c r="Q8" s="94">
        <v>8</v>
      </c>
      <c r="R8" s="90">
        <v>0.16792551005174383</v>
      </c>
      <c r="S8" s="90">
        <v>0.36815310981853905</v>
      </c>
      <c r="T8" s="90">
        <v>0.80475562949414581</v>
      </c>
      <c r="U8" s="90">
        <v>2.6529674960639142</v>
      </c>
      <c r="V8" s="90">
        <v>0.83393447575469848</v>
      </c>
      <c r="W8" s="90">
        <v>4.0739521657916021E-2</v>
      </c>
      <c r="X8" s="94">
        <v>4.8684757428409577</v>
      </c>
      <c r="Y8" s="90">
        <v>0</v>
      </c>
      <c r="Z8" s="90">
        <v>0</v>
      </c>
      <c r="AA8" s="90">
        <v>0</v>
      </c>
      <c r="AB8" s="90">
        <v>1.748079633062867</v>
      </c>
      <c r="AC8" s="90">
        <v>0.25192036693713304</v>
      </c>
      <c r="AD8" s="94">
        <v>2</v>
      </c>
      <c r="AE8" s="90">
        <v>0.5720134528355888</v>
      </c>
      <c r="AF8" s="90">
        <v>8.0684707787344434E-2</v>
      </c>
      <c r="AG8" s="90">
        <v>0.65269816062293318</v>
      </c>
      <c r="AH8" s="90" t="s">
        <v>622</v>
      </c>
      <c r="AI8" s="90">
        <v>0.76083799243723638</v>
      </c>
      <c r="AJ8" t="s">
        <v>624</v>
      </c>
      <c r="AM8" s="90">
        <v>65.207533763708042</v>
      </c>
      <c r="AN8" s="90">
        <v>65.421461599911794</v>
      </c>
      <c r="AO8" s="90">
        <v>52.650887824756452</v>
      </c>
      <c r="AP8" s="90">
        <v>62.777378084100263</v>
      </c>
      <c r="AQ8" s="90"/>
      <c r="AR8" s="90">
        <v>1.4077980756180903</v>
      </c>
      <c r="AS8" s="90">
        <v>0.4832263565539513</v>
      </c>
      <c r="AT8" s="90"/>
      <c r="AU8" s="90">
        <v>3.8379407056949102</v>
      </c>
      <c r="AV8" s="90">
        <v>4.1602999150288138</v>
      </c>
      <c r="AW8" s="90"/>
      <c r="AX8" s="90">
        <v>0.98705060116160825</v>
      </c>
      <c r="AY8" s="90"/>
      <c r="AZ8" s="90">
        <v>3.7773705672925115</v>
      </c>
      <c r="BA8" s="90">
        <v>3.3720608925134448</v>
      </c>
      <c r="BB8" s="90"/>
      <c r="BC8" s="90">
        <v>2.5276694536392985</v>
      </c>
      <c r="BD8" s="90">
        <v>2.9279092822945731</v>
      </c>
      <c r="BE8" s="90"/>
      <c r="BF8" s="90">
        <v>18.351665102588633</v>
      </c>
    </row>
    <row r="9" spans="1:58">
      <c r="A9" t="s">
        <v>338</v>
      </c>
      <c r="B9" t="str">
        <f t="shared" ref="B9:B72" si="0">AJ9</f>
        <v>Mghbl</v>
      </c>
      <c r="C9" s="95">
        <v>44.654000000000003</v>
      </c>
      <c r="D9" s="95">
        <v>1.819</v>
      </c>
      <c r="E9" s="95">
        <v>7.6589999999999998</v>
      </c>
      <c r="F9" s="95">
        <v>19.701971672163729</v>
      </c>
      <c r="G9" s="95">
        <v>10.004</v>
      </c>
      <c r="H9" s="95">
        <v>10.637</v>
      </c>
      <c r="I9" s="95">
        <v>0.42399999999999999</v>
      </c>
      <c r="J9" s="95">
        <v>1.978</v>
      </c>
      <c r="K9" s="95">
        <v>0.65400000000000003</v>
      </c>
      <c r="L9" s="95">
        <v>100.05530832159126</v>
      </c>
      <c r="N9" s="90">
        <v>6.7268656877087123</v>
      </c>
      <c r="O9" s="90">
        <v>1.2731343122912877</v>
      </c>
      <c r="P9" s="90">
        <v>0</v>
      </c>
      <c r="Q9" s="94">
        <v>8</v>
      </c>
      <c r="R9" s="90">
        <v>8.6585543174352297E-2</v>
      </c>
      <c r="S9" s="90">
        <v>0.20612531246157953</v>
      </c>
      <c r="T9" s="90">
        <v>0.48731819558661726</v>
      </c>
      <c r="U9" s="90">
        <v>2.2461729727908435</v>
      </c>
      <c r="V9" s="90">
        <v>1.9737979759866073</v>
      </c>
      <c r="W9" s="90">
        <v>0</v>
      </c>
      <c r="X9" s="94">
        <v>5</v>
      </c>
      <c r="Y9" s="90">
        <v>0</v>
      </c>
      <c r="Z9" s="90">
        <v>2.1020431573960607E-2</v>
      </c>
      <c r="AA9" s="90">
        <v>5.409498252302735E-2</v>
      </c>
      <c r="AB9" s="90">
        <v>1.7166962823565952</v>
      </c>
      <c r="AC9" s="90">
        <v>0.20818830354641671</v>
      </c>
      <c r="AD9" s="94">
        <v>2</v>
      </c>
      <c r="AE9" s="90">
        <v>0.36950060653200323</v>
      </c>
      <c r="AF9" s="90">
        <v>0.12566764562157415</v>
      </c>
      <c r="AG9" s="90">
        <v>0.4951682521535774</v>
      </c>
      <c r="AH9" s="90" t="s">
        <v>622</v>
      </c>
      <c r="AI9" s="90">
        <v>0.52963393964849881</v>
      </c>
      <c r="AJ9" t="s">
        <v>623</v>
      </c>
      <c r="AM9" s="90">
        <v>77.970802692740335</v>
      </c>
      <c r="AN9" s="90">
        <v>79.131112423282445</v>
      </c>
      <c r="AO9" s="90">
        <v>70.292913903950549</v>
      </c>
      <c r="AP9" s="90">
        <v>80.61809994128744</v>
      </c>
      <c r="AQ9" s="90"/>
      <c r="AR9" s="90">
        <v>0.30795885908818582</v>
      </c>
      <c r="AS9" s="90">
        <v>0.10705503093993615</v>
      </c>
      <c r="AT9" s="90"/>
      <c r="AU9" s="90">
        <v>1.3443515753399897</v>
      </c>
      <c r="AV9" s="90">
        <v>1.1235660025118359</v>
      </c>
      <c r="AW9" s="90"/>
      <c r="AX9" s="90">
        <v>0.11994212580312785</v>
      </c>
      <c r="AY9" s="90"/>
      <c r="AZ9" s="90">
        <v>-0.80964723654748871</v>
      </c>
      <c r="BA9" s="90">
        <v>1.1728253667567137</v>
      </c>
      <c r="BB9" s="90"/>
      <c r="BC9" s="90">
        <v>4.9389897603523734</v>
      </c>
      <c r="BD9" s="90">
        <v>4.0280924596579375</v>
      </c>
      <c r="BE9" s="90"/>
      <c r="BF9" s="90">
        <v>13.520263605700851</v>
      </c>
    </row>
    <row r="10" spans="1:58">
      <c r="A10" t="s">
        <v>338</v>
      </c>
      <c r="B10" t="str">
        <f t="shared" si="0"/>
        <v>Mghbl</v>
      </c>
      <c r="C10" s="95">
        <v>44.744</v>
      </c>
      <c r="D10" s="95">
        <v>1.911</v>
      </c>
      <c r="E10" s="95">
        <v>8.7420000000000009</v>
      </c>
      <c r="F10" s="95">
        <v>15.83897970962386</v>
      </c>
      <c r="G10" s="95">
        <v>11.78</v>
      </c>
      <c r="H10" s="95">
        <v>11.073</v>
      </c>
      <c r="I10" s="95">
        <v>0.33300000000000002</v>
      </c>
      <c r="J10" s="95">
        <v>2.2210000000000001</v>
      </c>
      <c r="K10" s="95">
        <v>0.35</v>
      </c>
      <c r="L10" s="95">
        <v>99.353960669710119</v>
      </c>
      <c r="N10" s="90">
        <v>6.6113807861291818</v>
      </c>
      <c r="O10" s="90">
        <v>1.3886192138708182</v>
      </c>
      <c r="P10" s="90">
        <v>0</v>
      </c>
      <c r="Q10" s="94">
        <v>8</v>
      </c>
      <c r="R10" s="90">
        <v>0.13365590381728598</v>
      </c>
      <c r="S10" s="90">
        <v>0.21240478275861654</v>
      </c>
      <c r="T10" s="90">
        <v>0.74367239541123098</v>
      </c>
      <c r="U10" s="90">
        <v>2.5942975247354152</v>
      </c>
      <c r="V10" s="90">
        <v>1.2135860144009902</v>
      </c>
      <c r="W10" s="90">
        <v>4.1671615606380788E-2</v>
      </c>
      <c r="X10" s="94">
        <v>4.9392882367299196</v>
      </c>
      <c r="Y10" s="90">
        <v>0</v>
      </c>
      <c r="Z10" s="90">
        <v>0</v>
      </c>
      <c r="AA10" s="90">
        <v>0</v>
      </c>
      <c r="AB10" s="90">
        <v>1.7528493178071813</v>
      </c>
      <c r="AC10" s="90">
        <v>0.24715068219281866</v>
      </c>
      <c r="AD10" s="94">
        <v>2</v>
      </c>
      <c r="AE10" s="90">
        <v>0.38908977037256753</v>
      </c>
      <c r="AF10" s="90">
        <v>6.5965787485481223E-2</v>
      </c>
      <c r="AG10" s="90">
        <v>0.45505555785804874</v>
      </c>
      <c r="AH10" s="90" t="s">
        <v>622</v>
      </c>
      <c r="AI10" s="90">
        <v>0.68129644671952838</v>
      </c>
      <c r="AJ10" t="s">
        <v>623</v>
      </c>
      <c r="AM10" s="90">
        <v>76.358334637926831</v>
      </c>
      <c r="AN10" s="90">
        <v>77.727819810973216</v>
      </c>
      <c r="AO10" s="90">
        <v>64.922532886769176</v>
      </c>
      <c r="AP10" s="90">
        <v>75.226064417668667</v>
      </c>
      <c r="AQ10" s="90"/>
      <c r="AR10" s="90">
        <v>0.46085074147874605</v>
      </c>
      <c r="AS10" s="90">
        <v>0.15610151071834358</v>
      </c>
      <c r="AT10" s="90"/>
      <c r="AU10" s="90">
        <v>1.4766261416227837</v>
      </c>
      <c r="AV10" s="90">
        <v>1.5486980473817826</v>
      </c>
      <c r="AW10" s="90"/>
      <c r="AX10" s="90">
        <v>0.26484194214060225</v>
      </c>
      <c r="AY10" s="90"/>
      <c r="AZ10" s="90">
        <v>1.190113625645943</v>
      </c>
      <c r="BA10" s="90">
        <v>1.8091903083837102</v>
      </c>
      <c r="BB10" s="90"/>
      <c r="BC10" s="90">
        <v>3.4733697907400924</v>
      </c>
      <c r="BD10" s="90">
        <v>3.3237789260100516</v>
      </c>
      <c r="BE10" s="90"/>
      <c r="BF10" s="90">
        <v>15.539766350177381</v>
      </c>
    </row>
    <row r="11" spans="1:58">
      <c r="A11" t="s">
        <v>338</v>
      </c>
      <c r="B11" t="str">
        <f t="shared" si="0"/>
        <v>MgHst</v>
      </c>
      <c r="C11" s="95">
        <v>42.375</v>
      </c>
      <c r="D11" s="95">
        <v>3.113</v>
      </c>
      <c r="E11" s="95">
        <v>11.265000000000001</v>
      </c>
      <c r="F11" s="95">
        <v>13.43898381279352</v>
      </c>
      <c r="G11" s="95">
        <v>12.555</v>
      </c>
      <c r="H11" s="95">
        <v>11.196</v>
      </c>
      <c r="I11" s="95">
        <v>0.24099999999999999</v>
      </c>
      <c r="J11" s="95">
        <v>2.843</v>
      </c>
      <c r="K11" s="95">
        <v>0.43</v>
      </c>
      <c r="L11" s="95">
        <v>99.738550673437274</v>
      </c>
      <c r="N11" s="90">
        <v>6.1993550750882456</v>
      </c>
      <c r="O11" s="90">
        <v>1.8006449249117544</v>
      </c>
      <c r="P11" s="90">
        <v>0</v>
      </c>
      <c r="Q11" s="94">
        <v>8</v>
      </c>
      <c r="R11" s="90">
        <v>0.14155072991559581</v>
      </c>
      <c r="S11" s="90">
        <v>0.34258012288047207</v>
      </c>
      <c r="T11" s="90">
        <v>0.78609849314221236</v>
      </c>
      <c r="U11" s="90">
        <v>2.7376041052353952</v>
      </c>
      <c r="V11" s="90">
        <v>0.85814764965710144</v>
      </c>
      <c r="W11" s="90">
        <v>2.9860191113059518E-2</v>
      </c>
      <c r="X11" s="94">
        <v>4.895841291943837</v>
      </c>
      <c r="Y11" s="90">
        <v>0</v>
      </c>
      <c r="Z11" s="90">
        <v>0</v>
      </c>
      <c r="AA11" s="90">
        <v>0</v>
      </c>
      <c r="AB11" s="90">
        <v>1.75477569068837</v>
      </c>
      <c r="AC11" s="90">
        <v>0.24522430931162997</v>
      </c>
      <c r="AD11" s="94">
        <v>2</v>
      </c>
      <c r="AE11" s="90">
        <v>0.56113576290187206</v>
      </c>
      <c r="AF11" s="90">
        <v>8.024141861509311E-2</v>
      </c>
      <c r="AG11" s="90">
        <v>0.64137718151696521</v>
      </c>
      <c r="AH11" s="90" t="s">
        <v>622</v>
      </c>
      <c r="AI11" s="90">
        <v>0.7613440225706688</v>
      </c>
      <c r="AJ11" t="s">
        <v>624</v>
      </c>
      <c r="AM11" s="90">
        <v>65.838960674350147</v>
      </c>
      <c r="AN11" s="90">
        <v>65.956332020673003</v>
      </c>
      <c r="AO11" s="90">
        <v>53.270704935736148</v>
      </c>
      <c r="AP11" s="90">
        <v>63.421302730130137</v>
      </c>
      <c r="AQ11" s="90"/>
      <c r="AR11" s="90">
        <v>1.3204983021837411</v>
      </c>
      <c r="AS11" s="90">
        <v>0.45107475493896243</v>
      </c>
      <c r="AT11" s="90"/>
      <c r="AU11" s="90">
        <v>3.6462053226521141</v>
      </c>
      <c r="AV11" s="90">
        <v>3.8610379029105837</v>
      </c>
      <c r="AW11" s="90"/>
      <c r="AX11" s="90">
        <v>0.94619168305152657</v>
      </c>
      <c r="AY11" s="90"/>
      <c r="AZ11" s="90">
        <v>3.8089041778374764</v>
      </c>
      <c r="BA11" s="90">
        <v>3.2673110611763545</v>
      </c>
      <c r="BB11" s="90"/>
      <c r="BC11" s="90">
        <v>2.5495236089675974</v>
      </c>
      <c r="BD11" s="90">
        <v>2.903524265966607</v>
      </c>
      <c r="BE11" s="90"/>
      <c r="BF11" s="90">
        <v>17.938552440950222</v>
      </c>
    </row>
    <row r="12" spans="1:58">
      <c r="A12" t="s">
        <v>338</v>
      </c>
      <c r="B12" t="str">
        <f t="shared" si="0"/>
        <v>MgHst</v>
      </c>
      <c r="C12" s="95">
        <v>41.383000000000003</v>
      </c>
      <c r="D12" s="95">
        <v>3.36</v>
      </c>
      <c r="E12" s="95">
        <v>11.718999999999999</v>
      </c>
      <c r="F12" s="95">
        <v>16.131979716967376</v>
      </c>
      <c r="G12" s="95">
        <v>10.718</v>
      </c>
      <c r="H12" s="95">
        <v>10.901</v>
      </c>
      <c r="I12" s="95">
        <v>0.33300000000000002</v>
      </c>
      <c r="J12" s="95">
        <v>2.742</v>
      </c>
      <c r="K12" s="95">
        <v>0.53700000000000003</v>
      </c>
      <c r="L12" s="95">
        <v>100.18359982826438</v>
      </c>
      <c r="N12" s="90">
        <v>6.1103326338462116</v>
      </c>
      <c r="O12" s="90">
        <v>1.8896673661537884</v>
      </c>
      <c r="P12" s="90">
        <v>0</v>
      </c>
      <c r="Q12" s="94">
        <v>8</v>
      </c>
      <c r="R12" s="90">
        <v>0.14952603819580501</v>
      </c>
      <c r="S12" s="90">
        <v>0.37318862601603575</v>
      </c>
      <c r="T12" s="90">
        <v>0.82879317947328701</v>
      </c>
      <c r="U12" s="90">
        <v>2.3587057215140437</v>
      </c>
      <c r="V12" s="90">
        <v>1.163228908154373</v>
      </c>
      <c r="W12" s="90">
        <v>4.1641451114988862E-2</v>
      </c>
      <c r="X12" s="94">
        <v>4.9150839244685338</v>
      </c>
      <c r="Y12" s="90">
        <v>0</v>
      </c>
      <c r="Z12" s="90">
        <v>0</v>
      </c>
      <c r="AA12" s="90">
        <v>0</v>
      </c>
      <c r="AB12" s="90">
        <v>1.7243727083040301</v>
      </c>
      <c r="AC12" s="90">
        <v>0.27562729169596989</v>
      </c>
      <c r="AD12" s="94">
        <v>2</v>
      </c>
      <c r="AE12" s="90">
        <v>0.50929323615993161</v>
      </c>
      <c r="AF12" s="90">
        <v>0.10113710305160052</v>
      </c>
      <c r="AG12" s="90">
        <v>0.61043033921153211</v>
      </c>
      <c r="AH12" s="90" t="s">
        <v>622</v>
      </c>
      <c r="AI12" s="90">
        <v>0.66971876810107378</v>
      </c>
      <c r="AJ12" t="s">
        <v>624</v>
      </c>
      <c r="AM12" s="90">
        <v>65.61374430906875</v>
      </c>
      <c r="AN12" s="90">
        <v>66.080117755149828</v>
      </c>
      <c r="AO12" s="90">
        <v>53.619403474237252</v>
      </c>
      <c r="AP12" s="90">
        <v>63.70972464678924</v>
      </c>
      <c r="AQ12" s="90"/>
      <c r="AR12" s="90">
        <v>1.258532457024359</v>
      </c>
      <c r="AS12" s="90">
        <v>0.43035448739355953</v>
      </c>
      <c r="AT12" s="90"/>
      <c r="AU12" s="90">
        <v>4.1436847549044717</v>
      </c>
      <c r="AV12" s="90">
        <v>4.2203523695576939</v>
      </c>
      <c r="AW12" s="90"/>
      <c r="AX12" s="90">
        <v>0.74812609741811398</v>
      </c>
      <c r="AY12" s="90"/>
      <c r="AZ12" s="90">
        <v>3.3312985111166662</v>
      </c>
      <c r="BA12" s="90">
        <v>2.8358480025688433</v>
      </c>
      <c r="BB12" s="90"/>
      <c r="BC12" s="90">
        <v>3.151484793327763</v>
      </c>
      <c r="BD12" s="90">
        <v>3.2468877125075331</v>
      </c>
      <c r="BE12" s="90"/>
      <c r="BF12" s="90">
        <v>17.618801622318841</v>
      </c>
    </row>
    <row r="13" spans="1:58">
      <c r="A13" t="s">
        <v>338</v>
      </c>
      <c r="B13" t="str">
        <f t="shared" si="0"/>
        <v>Mghbl</v>
      </c>
      <c r="C13" s="95">
        <v>47.606999999999999</v>
      </c>
      <c r="D13" s="95">
        <v>0.72699999999999998</v>
      </c>
      <c r="E13" s="95">
        <v>6.7160000000000002</v>
      </c>
      <c r="F13" s="95">
        <v>14.01097424749333</v>
      </c>
      <c r="G13" s="95">
        <v>13.863</v>
      </c>
      <c r="H13" s="95">
        <v>11.266999999999999</v>
      </c>
      <c r="I13" s="95">
        <v>0.36199999999999999</v>
      </c>
      <c r="J13" s="95">
        <v>1.587</v>
      </c>
      <c r="K13" s="95">
        <v>0.441</v>
      </c>
      <c r="L13" s="95">
        <v>99.090251036987837</v>
      </c>
      <c r="N13" s="90">
        <v>6.9741301243845566</v>
      </c>
      <c r="O13" s="90">
        <v>1.0258698756154434</v>
      </c>
      <c r="P13" s="90">
        <v>0</v>
      </c>
      <c r="Q13" s="94">
        <v>8</v>
      </c>
      <c r="R13" s="90">
        <v>0.13358780119129321</v>
      </c>
      <c r="S13" s="90">
        <v>8.0112425700587936E-2</v>
      </c>
      <c r="T13" s="90">
        <v>0.65835991348825473</v>
      </c>
      <c r="U13" s="90">
        <v>3.0268686860635676</v>
      </c>
      <c r="V13" s="90">
        <v>1.0581691715538428</v>
      </c>
      <c r="W13" s="90">
        <v>4.2902002002453976E-2</v>
      </c>
      <c r="X13" s="94">
        <v>5</v>
      </c>
      <c r="Y13" s="90">
        <v>0</v>
      </c>
      <c r="Z13" s="90">
        <v>0</v>
      </c>
      <c r="AA13" s="90">
        <v>2.0104268035610121E-3</v>
      </c>
      <c r="AB13" s="90">
        <v>1.7682735255008577</v>
      </c>
      <c r="AC13" s="90">
        <v>0.22971604769558129</v>
      </c>
      <c r="AD13" s="94">
        <v>2</v>
      </c>
      <c r="AE13" s="90">
        <v>0.22100881278375606</v>
      </c>
      <c r="AF13" s="90">
        <v>8.2404544446532932E-2</v>
      </c>
      <c r="AG13" s="90">
        <v>0.303413357230289</v>
      </c>
      <c r="AH13" s="90" t="s">
        <v>622</v>
      </c>
      <c r="AI13" s="90">
        <v>0.74096465970794756</v>
      </c>
      <c r="AJ13" t="s">
        <v>623</v>
      </c>
      <c r="AM13" s="90">
        <v>79.982581645987636</v>
      </c>
      <c r="AN13" s="90">
        <v>83.12657254114518</v>
      </c>
      <c r="AO13" s="90">
        <v>70.613290041038212</v>
      </c>
      <c r="AP13" s="90">
        <v>81.078519314022572</v>
      </c>
      <c r="AQ13" s="90"/>
      <c r="AR13" s="90">
        <v>0.32434551015359159</v>
      </c>
      <c r="AS13" s="90">
        <v>0.10892758339651057</v>
      </c>
      <c r="AT13" s="90"/>
      <c r="AU13" s="90">
        <v>0.77773581035109562</v>
      </c>
      <c r="AV13" s="90">
        <v>0.83031784539531595</v>
      </c>
      <c r="AW13" s="90"/>
      <c r="AX13" s="90">
        <v>0.1758333033668649</v>
      </c>
      <c r="AY13" s="90"/>
      <c r="AZ13" s="90">
        <v>1.0027788006481535</v>
      </c>
      <c r="BA13" s="90">
        <v>1.5841005882181758</v>
      </c>
      <c r="BB13" s="90"/>
      <c r="BC13" s="90">
        <v>3.7366593314560044</v>
      </c>
      <c r="BD13" s="90">
        <v>3.0176383788937025</v>
      </c>
      <c r="BE13" s="90"/>
      <c r="BF13" s="90">
        <v>13.595385614264963</v>
      </c>
    </row>
    <row r="14" spans="1:58">
      <c r="A14" t="s">
        <v>338</v>
      </c>
      <c r="B14" t="str">
        <f t="shared" si="0"/>
        <v>MgHst</v>
      </c>
      <c r="C14" s="95">
        <v>43.07</v>
      </c>
      <c r="D14" s="95">
        <v>2.2989999999999999</v>
      </c>
      <c r="E14" s="95">
        <v>9.5730000000000004</v>
      </c>
      <c r="F14" s="95">
        <v>18.784973994240616</v>
      </c>
      <c r="G14" s="95">
        <v>9.8699999999999992</v>
      </c>
      <c r="H14" s="95">
        <v>10.69</v>
      </c>
      <c r="I14" s="95">
        <v>0.47</v>
      </c>
      <c r="J14" s="95">
        <v>2.319</v>
      </c>
      <c r="K14" s="95">
        <v>0.64400000000000002</v>
      </c>
      <c r="L14" s="95">
        <v>100.19452638952369</v>
      </c>
      <c r="N14" s="90">
        <v>6.4401244909028543</v>
      </c>
      <c r="O14" s="90">
        <v>1.5598755090971457</v>
      </c>
      <c r="P14" s="90">
        <v>0</v>
      </c>
      <c r="Q14" s="94">
        <v>8</v>
      </c>
      <c r="R14" s="90">
        <v>0.12703650502195263</v>
      </c>
      <c r="S14" s="90">
        <v>0.25858575791986171</v>
      </c>
      <c r="T14" s="90">
        <v>0.70797522918672939</v>
      </c>
      <c r="U14" s="90">
        <v>2.1996504371194563</v>
      </c>
      <c r="V14" s="90">
        <v>1.6410819559633301</v>
      </c>
      <c r="W14" s="90">
        <v>5.9519049713564288E-2</v>
      </c>
      <c r="X14" s="94">
        <v>4.9938489349248947</v>
      </c>
      <c r="Y14" s="90">
        <v>0</v>
      </c>
      <c r="Z14" s="90">
        <v>0</v>
      </c>
      <c r="AA14" s="90">
        <v>0</v>
      </c>
      <c r="AB14" s="90">
        <v>1.7124543973507407</v>
      </c>
      <c r="AC14" s="90">
        <v>0.28754560264925932</v>
      </c>
      <c r="AD14" s="94">
        <v>2</v>
      </c>
      <c r="AE14" s="90">
        <v>0.38471164685230508</v>
      </c>
      <c r="AF14" s="90">
        <v>0.12282834499590867</v>
      </c>
      <c r="AG14" s="90">
        <v>0.50753999184821375</v>
      </c>
      <c r="AH14" s="90" t="s">
        <v>622</v>
      </c>
      <c r="AI14" s="90">
        <v>0.57271640197610696</v>
      </c>
      <c r="AJ14" t="s">
        <v>624</v>
      </c>
      <c r="AM14" s="90">
        <v>72.360836781324949</v>
      </c>
      <c r="AN14" s="90">
        <v>74.303939130008018</v>
      </c>
      <c r="AO14" s="90">
        <v>63.441122178902972</v>
      </c>
      <c r="AP14" s="90">
        <v>73.653733147282736</v>
      </c>
      <c r="AQ14" s="90"/>
      <c r="AR14" s="90">
        <v>0.5440003706203429</v>
      </c>
      <c r="AS14" s="90">
        <v>0.18650663485204427</v>
      </c>
      <c r="AT14" s="90"/>
      <c r="AU14" s="90">
        <v>2.2317239159568358</v>
      </c>
      <c r="AV14" s="90">
        <v>2.0266153620902259</v>
      </c>
      <c r="AW14" s="90"/>
      <c r="AX14" s="90">
        <v>0.25101619011232479</v>
      </c>
      <c r="AY14" s="90"/>
      <c r="AZ14" s="90">
        <v>1.0074812641189006</v>
      </c>
      <c r="BA14" s="90">
        <v>1.6784051230208661</v>
      </c>
      <c r="BB14" s="90"/>
      <c r="BC14" s="90">
        <v>4.4827253894681984</v>
      </c>
      <c r="BD14" s="90">
        <v>3.6315463129503955</v>
      </c>
      <c r="BE14" s="90"/>
      <c r="BF14" s="90">
        <v>15.178909861211288</v>
      </c>
    </row>
    <row r="15" spans="1:58">
      <c r="A15" t="s">
        <v>338</v>
      </c>
      <c r="B15" t="str">
        <f t="shared" si="0"/>
        <v>Mghbl</v>
      </c>
      <c r="C15" s="95">
        <v>44.472999999999999</v>
      </c>
      <c r="D15" s="95">
        <v>1.6890000000000001</v>
      </c>
      <c r="E15" s="95">
        <v>7.6470000000000002</v>
      </c>
      <c r="F15" s="95">
        <v>19.293971108680346</v>
      </c>
      <c r="G15" s="95">
        <v>10.095000000000001</v>
      </c>
      <c r="H15" s="95">
        <v>10.557</v>
      </c>
      <c r="I15" s="95">
        <v>0.499</v>
      </c>
      <c r="J15" s="95">
        <v>2.0030000000000001</v>
      </c>
      <c r="K15" s="95">
        <v>0.59599999999999997</v>
      </c>
      <c r="L15" s="95">
        <v>99.380477613100865</v>
      </c>
      <c r="N15" s="90">
        <v>6.730153332973221</v>
      </c>
      <c r="O15" s="90">
        <v>1.269846667026779</v>
      </c>
      <c r="P15" s="90">
        <v>0</v>
      </c>
      <c r="Q15" s="94">
        <v>8</v>
      </c>
      <c r="R15" s="90">
        <v>9.393423398306866E-2</v>
      </c>
      <c r="S15" s="90">
        <v>0.19226685460253229</v>
      </c>
      <c r="T15" s="90">
        <v>0.52772889307227189</v>
      </c>
      <c r="U15" s="90">
        <v>2.2769420703339445</v>
      </c>
      <c r="V15" s="90">
        <v>1.9091279480081829</v>
      </c>
      <c r="W15" s="90">
        <v>0</v>
      </c>
      <c r="X15" s="94">
        <v>5</v>
      </c>
      <c r="Y15" s="90">
        <v>0</v>
      </c>
      <c r="Z15" s="90">
        <v>4.9637775029660602E-3</v>
      </c>
      <c r="AA15" s="90">
        <v>6.3954015500511552E-2</v>
      </c>
      <c r="AB15" s="90">
        <v>1.7115554469803944</v>
      </c>
      <c r="AC15" s="90">
        <v>0.21952676001612792</v>
      </c>
      <c r="AD15" s="94">
        <v>2</v>
      </c>
      <c r="AE15" s="90">
        <v>0.36813148862212519</v>
      </c>
      <c r="AF15" s="90">
        <v>0.11504510216037959</v>
      </c>
      <c r="AG15" s="90">
        <v>0.4831765907825048</v>
      </c>
      <c r="AH15" s="90" t="s">
        <v>622</v>
      </c>
      <c r="AI15" s="90">
        <v>0.54328888318468327</v>
      </c>
      <c r="AJ15" t="s">
        <v>623</v>
      </c>
      <c r="AM15" s="90">
        <v>77.674684382822093</v>
      </c>
      <c r="AN15" s="90">
        <v>79.252085412651269</v>
      </c>
      <c r="AO15" s="90">
        <v>70.151413132726887</v>
      </c>
      <c r="AP15" s="90">
        <v>80.479767465164755</v>
      </c>
      <c r="AQ15" s="90"/>
      <c r="AR15" s="90">
        <v>0.3059072163370371</v>
      </c>
      <c r="AS15" s="90">
        <v>0.10581732923738282</v>
      </c>
      <c r="AT15" s="90"/>
      <c r="AU15" s="90">
        <v>1.346360118498565</v>
      </c>
      <c r="AV15" s="90">
        <v>1.1361851772424227</v>
      </c>
      <c r="AW15" s="90"/>
      <c r="AX15" s="90">
        <v>0.12456805720662539</v>
      </c>
      <c r="AY15" s="90"/>
      <c r="AZ15" s="90">
        <v>-0.71436163007226505</v>
      </c>
      <c r="BA15" s="90">
        <v>1.2045381881825654</v>
      </c>
      <c r="BB15" s="90"/>
      <c r="BC15" s="90">
        <v>4.8743238508102795</v>
      </c>
      <c r="BD15" s="90">
        <v>3.8987129856946279</v>
      </c>
      <c r="BE15" s="90"/>
      <c r="BF15" s="90">
        <v>13.693383351392969</v>
      </c>
    </row>
    <row r="16" spans="1:58">
      <c r="A16" t="s">
        <v>338</v>
      </c>
      <c r="B16" t="str">
        <f t="shared" si="0"/>
        <v>edenite</v>
      </c>
      <c r="C16" s="95">
        <v>44.712000000000003</v>
      </c>
      <c r="D16" s="95">
        <v>1.798</v>
      </c>
      <c r="E16" s="95">
        <v>7.6310000000000002</v>
      </c>
      <c r="F16" s="95">
        <v>19.789969203323761</v>
      </c>
      <c r="G16" s="95">
        <v>10.148</v>
      </c>
      <c r="H16" s="95">
        <v>10.581</v>
      </c>
      <c r="I16" s="95">
        <v>0.48599999999999999</v>
      </c>
      <c r="J16" s="95">
        <v>2.0590000000000002</v>
      </c>
      <c r="K16" s="95">
        <v>0.66500000000000004</v>
      </c>
      <c r="L16" s="95">
        <v>100.45728511646571</v>
      </c>
      <c r="N16" s="90">
        <v>6.7250361595678907</v>
      </c>
      <c r="O16" s="90">
        <v>1.2749638404321093</v>
      </c>
      <c r="P16" s="90">
        <v>0</v>
      </c>
      <c r="Q16" s="94">
        <v>8</v>
      </c>
      <c r="R16" s="90">
        <v>7.7659765076017351E-2</v>
      </c>
      <c r="S16" s="90">
        <v>0.20342599747026305</v>
      </c>
      <c r="T16" s="90">
        <v>0.43803914491505225</v>
      </c>
      <c r="U16" s="90">
        <v>2.2749303861888448</v>
      </c>
      <c r="V16" s="90">
        <v>2.0059447063498226</v>
      </c>
      <c r="W16" s="90">
        <v>0</v>
      </c>
      <c r="X16" s="94">
        <v>5</v>
      </c>
      <c r="Y16" s="90">
        <v>0</v>
      </c>
      <c r="Z16" s="90">
        <v>4.5327651416989134E-2</v>
      </c>
      <c r="AA16" s="90">
        <v>6.1907823584357716E-2</v>
      </c>
      <c r="AB16" s="90">
        <v>1.7049794963210823</v>
      </c>
      <c r="AC16" s="90">
        <v>0.18778502867757085</v>
      </c>
      <c r="AD16" s="94">
        <v>2</v>
      </c>
      <c r="AE16" s="90">
        <v>0.41261710736041268</v>
      </c>
      <c r="AF16" s="90">
        <v>0.12758085681766884</v>
      </c>
      <c r="AG16" s="90">
        <v>0.54019796417808152</v>
      </c>
      <c r="AH16" s="90" t="s">
        <v>622</v>
      </c>
      <c r="AI16" s="90">
        <v>0.52584923102997383</v>
      </c>
      <c r="AJ16" t="s">
        <v>627</v>
      </c>
      <c r="AM16" s="90">
        <v>76.907118910294159</v>
      </c>
      <c r="AN16" s="90">
        <v>77.840359999070529</v>
      </c>
      <c r="AO16" s="90">
        <v>70.040432431645655</v>
      </c>
      <c r="AP16" s="90">
        <v>80.366745536017817</v>
      </c>
      <c r="AQ16" s="90"/>
      <c r="AR16" s="90">
        <v>0.31342541159145704</v>
      </c>
      <c r="AS16" s="90">
        <v>0.10952874066416068</v>
      </c>
      <c r="AT16" s="90"/>
      <c r="AU16" s="90">
        <v>1.4656077768952045</v>
      </c>
      <c r="AV16" s="90">
        <v>1.1576893241460033</v>
      </c>
      <c r="AW16" s="90"/>
      <c r="AX16" s="90">
        <v>0.123803699607964</v>
      </c>
      <c r="AY16" s="90"/>
      <c r="AZ16" s="90">
        <v>-0.90923806837365184</v>
      </c>
      <c r="BA16" s="90">
        <v>1.1844297188410147</v>
      </c>
      <c r="BB16" s="90"/>
      <c r="BC16" s="90">
        <v>4.9694617075283931</v>
      </c>
      <c r="BD16" s="90">
        <v>3.9854604561034837</v>
      </c>
      <c r="BE16" s="90"/>
      <c r="BF16" s="90">
        <v>13.555453268357381</v>
      </c>
    </row>
    <row r="17" spans="1:58">
      <c r="A17" t="s">
        <v>338</v>
      </c>
      <c r="B17" t="str">
        <f t="shared" si="0"/>
        <v>MgHst</v>
      </c>
      <c r="C17" s="95">
        <v>42.91</v>
      </c>
      <c r="D17" s="95">
        <v>2.109</v>
      </c>
      <c r="E17" s="95">
        <v>11.285</v>
      </c>
      <c r="F17" s="95">
        <v>13.884975760763975</v>
      </c>
      <c r="G17" s="95">
        <v>12.544</v>
      </c>
      <c r="H17" s="95">
        <v>10.997</v>
      </c>
      <c r="I17" s="95">
        <v>0.32400000000000001</v>
      </c>
      <c r="J17" s="95">
        <v>2.7469999999999999</v>
      </c>
      <c r="K17" s="95">
        <v>0.4</v>
      </c>
      <c r="L17" s="95">
        <v>99.668119212369888</v>
      </c>
      <c r="N17" s="90">
        <v>6.2832545951642356</v>
      </c>
      <c r="O17" s="90">
        <v>1.7167454048357644</v>
      </c>
      <c r="P17" s="90">
        <v>0</v>
      </c>
      <c r="Q17" s="94">
        <v>8</v>
      </c>
      <c r="R17" s="90">
        <v>0.23064348495411924</v>
      </c>
      <c r="S17" s="90">
        <v>0.23229986761211813</v>
      </c>
      <c r="T17" s="90">
        <v>0.83446085744380127</v>
      </c>
      <c r="U17" s="90">
        <v>2.7376587622549278</v>
      </c>
      <c r="V17" s="90">
        <v>0.86587560978199685</v>
      </c>
      <c r="W17" s="90">
        <v>4.017999635914201E-2</v>
      </c>
      <c r="X17" s="94">
        <v>4.9411185784061056</v>
      </c>
      <c r="Y17" s="90">
        <v>0</v>
      </c>
      <c r="Z17" s="90">
        <v>0</v>
      </c>
      <c r="AA17" s="90">
        <v>0</v>
      </c>
      <c r="AB17" s="90">
        <v>1.7251318251300902</v>
      </c>
      <c r="AC17" s="90">
        <v>0.27486817486990978</v>
      </c>
      <c r="AD17" s="94">
        <v>2</v>
      </c>
      <c r="AE17" s="90">
        <v>0.50496221799096042</v>
      </c>
      <c r="AF17" s="90">
        <v>7.4710127280340474E-2</v>
      </c>
      <c r="AG17" s="90">
        <v>0.57967234527130085</v>
      </c>
      <c r="AH17" s="90" t="s">
        <v>622</v>
      </c>
      <c r="AI17" s="90">
        <v>0.75971490198592051</v>
      </c>
      <c r="AJ17" t="s">
        <v>624</v>
      </c>
      <c r="AM17" s="90">
        <v>66.695939844006801</v>
      </c>
      <c r="AN17" s="90">
        <v>67.601426920737296</v>
      </c>
      <c r="AO17" s="90">
        <v>55.488376884458106</v>
      </c>
      <c r="AP17" s="90">
        <v>65.67281371876048</v>
      </c>
      <c r="AQ17" s="90"/>
      <c r="AR17" s="90">
        <v>0.97886791941391793</v>
      </c>
      <c r="AS17" s="90">
        <v>0.33737234747479411</v>
      </c>
      <c r="AT17" s="90"/>
      <c r="AU17" s="90">
        <v>3.3376429095266071</v>
      </c>
      <c r="AV17" s="90">
        <v>3.3686764360036601</v>
      </c>
      <c r="AW17" s="90"/>
      <c r="AX17" s="90">
        <v>0.83317415550675988</v>
      </c>
      <c r="AY17" s="90"/>
      <c r="AZ17" s="90">
        <v>3.4887267067373742</v>
      </c>
      <c r="BA17" s="90">
        <v>3.3304614624543145</v>
      </c>
      <c r="BB17" s="90"/>
      <c r="BC17" s="90">
        <v>2.464099540023553</v>
      </c>
      <c r="BD17" s="90">
        <v>2.4705160902249745</v>
      </c>
      <c r="BE17" s="90"/>
      <c r="BF17" s="90">
        <v>17.716991689011898</v>
      </c>
    </row>
    <row r="18" spans="1:58">
      <c r="A18" t="s">
        <v>338</v>
      </c>
      <c r="B18" t="str">
        <f t="shared" si="0"/>
        <v>Mghbl</v>
      </c>
      <c r="C18" s="95">
        <v>44.686999999999998</v>
      </c>
      <c r="D18" s="95">
        <v>1.712</v>
      </c>
      <c r="E18" s="95">
        <v>8.0749999999999993</v>
      </c>
      <c r="F18" s="95">
        <v>18.617972088450042</v>
      </c>
      <c r="G18" s="95">
        <v>10.587999999999999</v>
      </c>
      <c r="H18" s="95">
        <v>10.723000000000001</v>
      </c>
      <c r="I18" s="95">
        <v>0.44400000000000001</v>
      </c>
      <c r="J18" s="95">
        <v>2.073</v>
      </c>
      <c r="K18" s="95">
        <v>0.624</v>
      </c>
      <c r="L18" s="95">
        <v>100.06819826461829</v>
      </c>
      <c r="N18" s="90">
        <v>6.6820758044634383</v>
      </c>
      <c r="O18" s="90">
        <v>1.3179241955365617</v>
      </c>
      <c r="P18" s="90">
        <v>0</v>
      </c>
      <c r="Q18" s="94">
        <v>8</v>
      </c>
      <c r="R18" s="90">
        <v>0.10505224849233885</v>
      </c>
      <c r="S18" s="90">
        <v>0.19256626111705688</v>
      </c>
      <c r="T18" s="90">
        <v>0.58859219543702324</v>
      </c>
      <c r="U18" s="90">
        <v>2.359724256059637</v>
      </c>
      <c r="V18" s="90">
        <v>1.7396393728866881</v>
      </c>
      <c r="W18" s="90">
        <v>1.44256660072557E-2</v>
      </c>
      <c r="X18" s="94">
        <v>5</v>
      </c>
      <c r="Y18" s="90">
        <v>0</v>
      </c>
      <c r="Z18" s="90">
        <v>0</v>
      </c>
      <c r="AA18" s="90">
        <v>4.1802239751314335E-2</v>
      </c>
      <c r="AB18" s="90">
        <v>1.7177834859821577</v>
      </c>
      <c r="AC18" s="90">
        <v>0.24041427426652806</v>
      </c>
      <c r="AD18" s="94">
        <v>2</v>
      </c>
      <c r="AE18" s="90">
        <v>0.36054474181007101</v>
      </c>
      <c r="AF18" s="90">
        <v>0.11901676182954883</v>
      </c>
      <c r="AG18" s="90">
        <v>0.47956150363961986</v>
      </c>
      <c r="AH18" s="90" t="s">
        <v>622</v>
      </c>
      <c r="AI18" s="90">
        <v>0.57563184670840384</v>
      </c>
      <c r="AJ18" t="s">
        <v>623</v>
      </c>
      <c r="AM18" s="90">
        <v>76.416976240023146</v>
      </c>
      <c r="AN18" s="90">
        <v>78.255488549698327</v>
      </c>
      <c r="AO18" s="90">
        <v>68.370884189294159</v>
      </c>
      <c r="AP18" s="90">
        <v>78.686408826247515</v>
      </c>
      <c r="AQ18" s="90"/>
      <c r="AR18" s="90">
        <v>0.35958369718019906</v>
      </c>
      <c r="AS18" s="90">
        <v>0.12363822250146832</v>
      </c>
      <c r="AT18" s="90"/>
      <c r="AU18" s="90">
        <v>1.4643451887899053</v>
      </c>
      <c r="AV18" s="90">
        <v>1.2844911785686037</v>
      </c>
      <c r="AW18" s="90"/>
      <c r="AX18" s="90">
        <v>0.15876019630484361</v>
      </c>
      <c r="AY18" s="90"/>
      <c r="AZ18" s="90">
        <v>-2.8728004119779271E-2</v>
      </c>
      <c r="BA18" s="90">
        <v>1.3678905006501128</v>
      </c>
      <c r="BB18" s="90"/>
      <c r="BC18" s="90">
        <v>4.6279597661947403</v>
      </c>
      <c r="BD18" s="90">
        <v>3.6972480932277194</v>
      </c>
      <c r="BE18" s="90"/>
      <c r="BF18" s="90">
        <v>14.077974233464872</v>
      </c>
    </row>
    <row r="19" spans="1:58">
      <c r="A19" t="s">
        <v>338</v>
      </c>
      <c r="B19" t="str">
        <f t="shared" si="0"/>
        <v>Mghbl</v>
      </c>
      <c r="C19" s="95">
        <v>46.292999999999999</v>
      </c>
      <c r="D19" s="95">
        <v>1.0680000000000001</v>
      </c>
      <c r="E19" s="95">
        <v>7.1669999999999998</v>
      </c>
      <c r="F19" s="95">
        <v>16.471975795275231</v>
      </c>
      <c r="G19" s="95">
        <v>11.919</v>
      </c>
      <c r="H19" s="95">
        <v>11.012</v>
      </c>
      <c r="I19" s="95">
        <v>0.436</v>
      </c>
      <c r="J19" s="95">
        <v>1.7470000000000001</v>
      </c>
      <c r="K19" s="95">
        <v>0.51</v>
      </c>
      <c r="L19" s="95">
        <v>99.070179045517492</v>
      </c>
      <c r="N19" s="90">
        <v>6.8717432863775141</v>
      </c>
      <c r="O19" s="90">
        <v>1.1282567136224859</v>
      </c>
      <c r="P19" s="90">
        <v>0</v>
      </c>
      <c r="Q19" s="94">
        <v>8</v>
      </c>
      <c r="R19" s="90">
        <v>0.12550206483522341</v>
      </c>
      <c r="S19" s="90">
        <v>0.11925293955361974</v>
      </c>
      <c r="T19" s="90">
        <v>0.69968392836701554</v>
      </c>
      <c r="U19" s="90">
        <v>2.6369903860929234</v>
      </c>
      <c r="V19" s="90">
        <v>1.3451634385450464</v>
      </c>
      <c r="W19" s="90">
        <v>5.481214904160657E-2</v>
      </c>
      <c r="X19" s="94">
        <v>4.9814049064354355</v>
      </c>
      <c r="Y19" s="90">
        <v>0</v>
      </c>
      <c r="Z19" s="90">
        <v>0</v>
      </c>
      <c r="AA19" s="90">
        <v>0</v>
      </c>
      <c r="AB19" s="90">
        <v>1.7512160245096868</v>
      </c>
      <c r="AC19" s="90">
        <v>0.24878397549031317</v>
      </c>
      <c r="AD19" s="94">
        <v>2</v>
      </c>
      <c r="AE19" s="90">
        <v>0.25397503249650077</v>
      </c>
      <c r="AF19" s="90">
        <v>9.6563971435958643E-2</v>
      </c>
      <c r="AG19" s="90">
        <v>0.3505390039324594</v>
      </c>
      <c r="AH19" s="90" t="s">
        <v>622</v>
      </c>
      <c r="AI19" s="90">
        <v>0.66220203995576699</v>
      </c>
      <c r="AJ19" t="s">
        <v>623</v>
      </c>
      <c r="AM19" s="90">
        <v>80.239680506868837</v>
      </c>
      <c r="AN19" s="90">
        <v>83.373737188414836</v>
      </c>
      <c r="AO19" s="90">
        <v>70.987507943580482</v>
      </c>
      <c r="AP19" s="90">
        <v>81.390949009771958</v>
      </c>
      <c r="AQ19" s="90"/>
      <c r="AR19" s="90">
        <v>0.28413698628686218</v>
      </c>
      <c r="AS19" s="90">
        <v>9.5580127526188302E-2</v>
      </c>
      <c r="AT19" s="90"/>
      <c r="AU19" s="90">
        <v>0.89232764370674245</v>
      </c>
      <c r="AV19" s="90">
        <v>0.91327828457054716</v>
      </c>
      <c r="AW19" s="90"/>
      <c r="AX19" s="90">
        <v>0.13964934011240776</v>
      </c>
      <c r="AY19" s="90"/>
      <c r="AZ19" s="90">
        <v>0.15360670530954579</v>
      </c>
      <c r="BA19" s="90">
        <v>1.357225813218125</v>
      </c>
      <c r="BB19" s="90"/>
      <c r="BC19" s="90">
        <v>4.2281858924419815</v>
      </c>
      <c r="BD19" s="90">
        <v>3.3970522299583155</v>
      </c>
      <c r="BE19" s="90"/>
      <c r="BF19" s="90">
        <v>13.804193376436881</v>
      </c>
    </row>
    <row r="20" spans="1:58">
      <c r="A20" t="s">
        <v>338</v>
      </c>
      <c r="B20" t="str">
        <f t="shared" si="0"/>
        <v>Mghbl</v>
      </c>
      <c r="C20" s="95">
        <v>45.363999999999997</v>
      </c>
      <c r="D20" s="95">
        <v>1.397</v>
      </c>
      <c r="E20" s="95">
        <v>6.7220000000000004</v>
      </c>
      <c r="F20" s="95">
        <v>20.384960678138214</v>
      </c>
      <c r="G20" s="95">
        <v>10.252000000000001</v>
      </c>
      <c r="H20" s="95">
        <v>10.426</v>
      </c>
      <c r="I20" s="95">
        <v>0.58299999999999996</v>
      </c>
      <c r="J20" s="95">
        <v>1.756</v>
      </c>
      <c r="K20" s="95">
        <v>0.51300000000000001</v>
      </c>
      <c r="L20" s="95">
        <v>100.17675083988301</v>
      </c>
      <c r="N20" s="90">
        <v>6.8654844812379929</v>
      </c>
      <c r="O20" s="90">
        <v>1.1345155187620071</v>
      </c>
      <c r="P20" s="90">
        <v>0</v>
      </c>
      <c r="Q20" s="94">
        <v>8</v>
      </c>
      <c r="R20" s="90">
        <v>6.4385523386354837E-2</v>
      </c>
      <c r="S20" s="90">
        <v>0.15903858157649636</v>
      </c>
      <c r="T20" s="90">
        <v>0.37541454196173873</v>
      </c>
      <c r="U20" s="90">
        <v>2.3125203936812073</v>
      </c>
      <c r="V20" s="90">
        <v>2.088640959394203</v>
      </c>
      <c r="W20" s="90">
        <v>0</v>
      </c>
      <c r="X20" s="94">
        <v>5</v>
      </c>
      <c r="Y20" s="90">
        <v>0</v>
      </c>
      <c r="Z20" s="90">
        <v>0.11602541455212956</v>
      </c>
      <c r="AA20" s="90">
        <v>7.472520973222159E-2</v>
      </c>
      <c r="AB20" s="90">
        <v>1.6904389374294384</v>
      </c>
      <c r="AC20" s="90">
        <v>0.11881043828621052</v>
      </c>
      <c r="AD20" s="94">
        <v>2</v>
      </c>
      <c r="AE20" s="90">
        <v>0.39641786750424868</v>
      </c>
      <c r="AF20" s="90">
        <v>9.903086104288053E-2</v>
      </c>
      <c r="AG20" s="90">
        <v>0.49544872854712918</v>
      </c>
      <c r="AH20" s="90" t="s">
        <v>622</v>
      </c>
      <c r="AI20" s="90">
        <v>0.51193818468032037</v>
      </c>
      <c r="AJ20" t="s">
        <v>623</v>
      </c>
      <c r="AM20" s="90">
        <v>79.963034842987554</v>
      </c>
      <c r="AN20" s="90">
        <v>80.205326191369267</v>
      </c>
      <c r="AO20" s="90">
        <v>73.179505825580378</v>
      </c>
      <c r="AP20" s="90">
        <v>83.560211746189694</v>
      </c>
      <c r="AQ20" s="90"/>
      <c r="AR20" s="90">
        <v>0.22873420967693817</v>
      </c>
      <c r="AS20" s="90">
        <v>8.0023843612904599E-2</v>
      </c>
      <c r="AT20" s="90"/>
      <c r="AU20" s="90">
        <v>1.1766253965848084</v>
      </c>
      <c r="AV20" s="90">
        <v>0.89139154758534755</v>
      </c>
      <c r="AW20" s="90"/>
      <c r="AX20" s="90">
        <v>8.8454826450727317E-2</v>
      </c>
      <c r="AY20" s="90"/>
      <c r="AZ20" s="90">
        <v>-1.7012571256071503</v>
      </c>
      <c r="BA20" s="90">
        <v>1.0124330873813534</v>
      </c>
      <c r="BB20" s="90"/>
      <c r="BC20" s="90">
        <v>4.9147768667377605</v>
      </c>
      <c r="BD20" s="90">
        <v>4.0677255133711476</v>
      </c>
      <c r="BE20" s="90"/>
      <c r="BF20" s="90">
        <v>12.835789060464149</v>
      </c>
    </row>
    <row r="21" spans="1:58">
      <c r="A21" t="s">
        <v>338</v>
      </c>
      <c r="B21" t="str">
        <f t="shared" si="0"/>
        <v>edenite</v>
      </c>
      <c r="C21" s="95">
        <v>45.05</v>
      </c>
      <c r="D21" s="95">
        <v>1.6859999999999999</v>
      </c>
      <c r="E21" s="95">
        <v>7.4109999999999996</v>
      </c>
      <c r="F21" s="95">
        <v>19.272968098478383</v>
      </c>
      <c r="G21" s="95">
        <v>10.586</v>
      </c>
      <c r="H21" s="95">
        <v>10.715</v>
      </c>
      <c r="I21" s="95">
        <v>0.47799999999999998</v>
      </c>
      <c r="J21" s="95">
        <v>1.8620000000000001</v>
      </c>
      <c r="K21" s="95">
        <v>0.64300000000000002</v>
      </c>
      <c r="L21" s="95">
        <v>100.32059314211988</v>
      </c>
      <c r="N21" s="90">
        <v>6.7648567055024946</v>
      </c>
      <c r="O21" s="90">
        <v>1.2351432944975054</v>
      </c>
      <c r="P21" s="90">
        <v>0</v>
      </c>
      <c r="Q21" s="94">
        <v>8</v>
      </c>
      <c r="R21" s="90">
        <v>7.6348570949576366E-2</v>
      </c>
      <c r="S21" s="90">
        <v>0.19044414104136495</v>
      </c>
      <c r="T21" s="90">
        <v>0.43078188758308755</v>
      </c>
      <c r="U21" s="90">
        <v>2.3692605431731604</v>
      </c>
      <c r="V21" s="90">
        <v>1.9331648572528106</v>
      </c>
      <c r="W21" s="90">
        <v>0</v>
      </c>
      <c r="X21" s="94">
        <v>5</v>
      </c>
      <c r="Y21" s="90">
        <v>0</v>
      </c>
      <c r="Z21" s="90">
        <v>5.6391198761077455E-2</v>
      </c>
      <c r="AA21" s="90">
        <v>6.0789761973658298E-2</v>
      </c>
      <c r="AB21" s="90">
        <v>1.7237643746350586</v>
      </c>
      <c r="AC21" s="90">
        <v>0.15905466463020557</v>
      </c>
      <c r="AD21" s="94">
        <v>2</v>
      </c>
      <c r="AE21" s="90">
        <v>0.38301966060074411</v>
      </c>
      <c r="AF21" s="90">
        <v>0.12315955791157956</v>
      </c>
      <c r="AG21" s="90">
        <v>0.50617921851232373</v>
      </c>
      <c r="AH21" s="90" t="s">
        <v>622</v>
      </c>
      <c r="AI21" s="90">
        <v>0.54355591460651154</v>
      </c>
      <c r="AJ21" t="s">
        <v>627</v>
      </c>
      <c r="AM21" s="90">
        <v>77.821706817963175</v>
      </c>
      <c r="AN21" s="90">
        <v>78.626057411452138</v>
      </c>
      <c r="AO21" s="90">
        <v>70.333586281827394</v>
      </c>
      <c r="AP21" s="90">
        <v>80.680701993537724</v>
      </c>
      <c r="AQ21" s="90"/>
      <c r="AR21" s="90">
        <v>0.30976327074153631</v>
      </c>
      <c r="AS21" s="90">
        <v>0.10810058985831436</v>
      </c>
      <c r="AT21" s="90"/>
      <c r="AU21" s="90">
        <v>1.318512469187394</v>
      </c>
      <c r="AV21" s="90">
        <v>1.0750003031438606</v>
      </c>
      <c r="AW21" s="90"/>
      <c r="AX21" s="90">
        <v>0.12538716518878529</v>
      </c>
      <c r="AY21" s="90"/>
      <c r="AZ21" s="90">
        <v>-0.70301119681306679</v>
      </c>
      <c r="BA21" s="90">
        <v>1.2028399927897073</v>
      </c>
      <c r="BB21" s="90"/>
      <c r="BC21" s="90">
        <v>4.8342527666706099</v>
      </c>
      <c r="BD21" s="90">
        <v>3.9578226135502228</v>
      </c>
      <c r="BE21" s="90"/>
      <c r="BF21" s="90">
        <v>13.319157328894461</v>
      </c>
    </row>
    <row r="22" spans="1:58">
      <c r="A22" t="s">
        <v>338</v>
      </c>
      <c r="B22" t="str">
        <f t="shared" si="0"/>
        <v>MgHst</v>
      </c>
      <c r="C22" s="95">
        <v>42.472000000000001</v>
      </c>
      <c r="D22" s="95">
        <v>2.67</v>
      </c>
      <c r="E22" s="95">
        <v>11.172000000000001</v>
      </c>
      <c r="F22" s="95">
        <v>13.14397958818456</v>
      </c>
      <c r="G22" s="95">
        <v>12.83</v>
      </c>
      <c r="H22" s="95">
        <v>11.082000000000001</v>
      </c>
      <c r="I22" s="95">
        <v>0.27900000000000003</v>
      </c>
      <c r="J22" s="95">
        <v>2.823</v>
      </c>
      <c r="K22" s="95">
        <v>0.34200000000000003</v>
      </c>
      <c r="L22" s="95">
        <v>99.187009086374815</v>
      </c>
      <c r="N22" s="90">
        <v>6.2383836696358967</v>
      </c>
      <c r="O22" s="90">
        <v>1.7616163303641033</v>
      </c>
      <c r="P22" s="90">
        <v>0</v>
      </c>
      <c r="Q22" s="94">
        <v>8</v>
      </c>
      <c r="R22" s="90">
        <v>0.17224476807640254</v>
      </c>
      <c r="S22" s="90">
        <v>0.29500329688700938</v>
      </c>
      <c r="T22" s="90">
        <v>0.79312709278035953</v>
      </c>
      <c r="U22" s="90">
        <v>2.8087504232269995</v>
      </c>
      <c r="V22" s="90">
        <v>0.82145393501207753</v>
      </c>
      <c r="W22" s="90">
        <v>3.4706619282317795E-2</v>
      </c>
      <c r="X22" s="94">
        <v>4.925286135265166</v>
      </c>
      <c r="Y22" s="90">
        <v>0</v>
      </c>
      <c r="Z22" s="90">
        <v>0</v>
      </c>
      <c r="AA22" s="90">
        <v>0</v>
      </c>
      <c r="AB22" s="90">
        <v>1.7438512360515861</v>
      </c>
      <c r="AC22" s="90">
        <v>0.2561487639484139</v>
      </c>
      <c r="AD22" s="94">
        <v>2</v>
      </c>
      <c r="AE22" s="90">
        <v>0.54773933937421837</v>
      </c>
      <c r="AF22" s="90">
        <v>6.4075029777179979E-2</v>
      </c>
      <c r="AG22" s="90">
        <v>0.61181436915139831</v>
      </c>
      <c r="AH22" s="90" t="s">
        <v>622</v>
      </c>
      <c r="AI22" s="90">
        <v>0.77371688920274873</v>
      </c>
      <c r="AJ22" t="s">
        <v>624</v>
      </c>
      <c r="AM22" s="90">
        <v>65.81502139628185</v>
      </c>
      <c r="AN22" s="90">
        <v>66.122021642940496</v>
      </c>
      <c r="AO22" s="90">
        <v>53.792615746519388</v>
      </c>
      <c r="AP22" s="90">
        <v>63.963492086063695</v>
      </c>
      <c r="AQ22" s="90"/>
      <c r="AR22" s="90">
        <v>1.2245915572026562</v>
      </c>
      <c r="AS22" s="90">
        <v>0.41969111194003872</v>
      </c>
      <c r="AT22" s="90"/>
      <c r="AU22" s="90">
        <v>3.5831461806663896</v>
      </c>
      <c r="AV22" s="90">
        <v>3.704660058621136</v>
      </c>
      <c r="AW22" s="90"/>
      <c r="AX22" s="90">
        <v>0.96451238475555678</v>
      </c>
      <c r="AY22" s="90"/>
      <c r="AZ22" s="90">
        <v>3.8546994401873103</v>
      </c>
      <c r="BA22" s="90">
        <v>3.4104934874626633</v>
      </c>
      <c r="BB22" s="90"/>
      <c r="BC22" s="90">
        <v>2.415222155139761</v>
      </c>
      <c r="BD22" s="90">
        <v>2.6604933034195501</v>
      </c>
      <c r="BE22" s="90"/>
      <c r="BF22" s="90">
        <v>17.875383774208498</v>
      </c>
    </row>
    <row r="23" spans="1:58">
      <c r="A23" t="s">
        <v>338</v>
      </c>
      <c r="B23" t="str">
        <f t="shared" si="0"/>
        <v>MgHst</v>
      </c>
      <c r="C23" s="95">
        <v>41.796999999999997</v>
      </c>
      <c r="D23" s="95">
        <v>3.3450000000000002</v>
      </c>
      <c r="E23" s="95">
        <v>11.782</v>
      </c>
      <c r="F23" s="95">
        <v>13.342981047762095</v>
      </c>
      <c r="G23" s="95">
        <v>12.375999999999999</v>
      </c>
      <c r="H23" s="95">
        <v>10.968999999999999</v>
      </c>
      <c r="I23" s="95">
        <v>0.36699999999999999</v>
      </c>
      <c r="J23" s="95">
        <v>2.91</v>
      </c>
      <c r="K23" s="95">
        <v>0.44</v>
      </c>
      <c r="L23" s="95">
        <v>99.671798261067323</v>
      </c>
      <c r="N23" s="90">
        <v>6.1246045992001186</v>
      </c>
      <c r="O23" s="90">
        <v>1.8753954007998814</v>
      </c>
      <c r="P23" s="90">
        <v>0</v>
      </c>
      <c r="Q23" s="94">
        <v>8</v>
      </c>
      <c r="R23" s="90">
        <v>0.15919478323924974</v>
      </c>
      <c r="S23" s="90">
        <v>0.3687018414188703</v>
      </c>
      <c r="T23" s="90">
        <v>0.8030336650529506</v>
      </c>
      <c r="U23" s="90">
        <v>2.7029024472399663</v>
      </c>
      <c r="V23" s="90">
        <v>0.83208552094522847</v>
      </c>
      <c r="W23" s="90">
        <v>4.5544689860666426E-2</v>
      </c>
      <c r="X23" s="94">
        <v>4.9114629477569327</v>
      </c>
      <c r="Y23" s="90">
        <v>0</v>
      </c>
      <c r="Z23" s="90">
        <v>0</v>
      </c>
      <c r="AA23" s="90">
        <v>0</v>
      </c>
      <c r="AB23" s="90">
        <v>1.7219554070582437</v>
      </c>
      <c r="AC23" s="90">
        <v>0.27804459294175632</v>
      </c>
      <c r="AD23" s="94">
        <v>2</v>
      </c>
      <c r="AE23" s="90">
        <v>0.54864275072893487</v>
      </c>
      <c r="AF23" s="90">
        <v>8.2239216368894807E-2</v>
      </c>
      <c r="AG23" s="90">
        <v>0.63088196709782962</v>
      </c>
      <c r="AH23" s="90" t="s">
        <v>622</v>
      </c>
      <c r="AI23" s="90">
        <v>0.76461432728089096</v>
      </c>
      <c r="AJ23" t="s">
        <v>624</v>
      </c>
      <c r="AM23" s="90">
        <v>63.111897294970113</v>
      </c>
      <c r="AN23" s="90">
        <v>63.645985886865944</v>
      </c>
      <c r="AO23" s="90">
        <v>51.519590087247117</v>
      </c>
      <c r="AP23" s="90">
        <v>61.637467780594108</v>
      </c>
      <c r="AQ23" s="90"/>
      <c r="AR23" s="90">
        <v>1.6898840702275277</v>
      </c>
      <c r="AS23" s="90">
        <v>0.57769497582859186</v>
      </c>
      <c r="AT23" s="90"/>
      <c r="AU23" s="90">
        <v>4.4795646992162395</v>
      </c>
      <c r="AV23" s="90">
        <v>4.6585229187873587</v>
      </c>
      <c r="AW23" s="90"/>
      <c r="AX23" s="90">
        <v>1.1232362902378314</v>
      </c>
      <c r="AY23" s="90"/>
      <c r="AZ23" s="90">
        <v>4.2834265554941799</v>
      </c>
      <c r="BA23" s="90">
        <v>3.5661440411475067</v>
      </c>
      <c r="BB23" s="90"/>
      <c r="BC23" s="90">
        <v>2.6381111215265776</v>
      </c>
      <c r="BD23" s="90">
        <v>2.8002627919848839</v>
      </c>
      <c r="BE23" s="90"/>
      <c r="BF23" s="90">
        <v>18.16964237550895</v>
      </c>
    </row>
    <row r="24" spans="1:58">
      <c r="A24" t="s">
        <v>338</v>
      </c>
      <c r="B24" t="str">
        <f t="shared" si="0"/>
        <v>Mghbl</v>
      </c>
      <c r="C24" s="95">
        <v>45.383000000000003</v>
      </c>
      <c r="D24" s="95">
        <v>1.716</v>
      </c>
      <c r="E24" s="95">
        <v>7.0469999999999997</v>
      </c>
      <c r="F24" s="95">
        <v>18.507973635917153</v>
      </c>
      <c r="G24" s="95">
        <v>10.685</v>
      </c>
      <c r="H24" s="95">
        <v>10.635</v>
      </c>
      <c r="I24" s="95">
        <v>0.48699999999999999</v>
      </c>
      <c r="J24" s="95">
        <v>1.952</v>
      </c>
      <c r="K24" s="95">
        <v>0.51300000000000001</v>
      </c>
      <c r="L24" s="95">
        <v>99.406281150276243</v>
      </c>
      <c r="N24" s="90">
        <v>6.8322273646201532</v>
      </c>
      <c r="O24" s="90">
        <v>1.1677726353798468</v>
      </c>
      <c r="P24" s="90">
        <v>0</v>
      </c>
      <c r="Q24" s="94">
        <v>8</v>
      </c>
      <c r="R24" s="90">
        <v>8.2481680486524711E-2</v>
      </c>
      <c r="S24" s="90">
        <v>0.19432677014773037</v>
      </c>
      <c r="T24" s="90">
        <v>0.46468760907312401</v>
      </c>
      <c r="U24" s="90">
        <v>2.397511846161454</v>
      </c>
      <c r="V24" s="90">
        <v>1.8609920941311668</v>
      </c>
      <c r="W24" s="90">
        <v>0</v>
      </c>
      <c r="X24" s="94">
        <v>5</v>
      </c>
      <c r="Y24" s="90">
        <v>0</v>
      </c>
      <c r="Z24" s="90">
        <v>4.5116260100894756E-3</v>
      </c>
      <c r="AA24" s="90">
        <v>6.2092166080281272E-2</v>
      </c>
      <c r="AB24" s="90">
        <v>1.7152543233029289</v>
      </c>
      <c r="AC24" s="90">
        <v>0.21814188460670025</v>
      </c>
      <c r="AD24" s="94">
        <v>2</v>
      </c>
      <c r="AE24" s="90">
        <v>0.35158180413870732</v>
      </c>
      <c r="AF24" s="90">
        <v>9.8509885992733373E-2</v>
      </c>
      <c r="AG24" s="90">
        <v>0.45009169013144068</v>
      </c>
      <c r="AH24" s="90" t="s">
        <v>622</v>
      </c>
      <c r="AI24" s="90">
        <v>0.56239809798320828</v>
      </c>
      <c r="AJ24" t="s">
        <v>623</v>
      </c>
      <c r="AM24" s="90">
        <v>79.111267238861416</v>
      </c>
      <c r="AN24" s="90">
        <v>80.646177858050464</v>
      </c>
      <c r="AO24" s="90">
        <v>71.764733306614886</v>
      </c>
      <c r="AP24" s="90">
        <v>82.138571453666358</v>
      </c>
      <c r="AQ24" s="90"/>
      <c r="AR24" s="90">
        <v>0.29307925377431726</v>
      </c>
      <c r="AS24" s="90">
        <v>0.10141024183250559</v>
      </c>
      <c r="AT24" s="90"/>
      <c r="AU24" s="90">
        <v>1.1017924481126882</v>
      </c>
      <c r="AV24" s="90">
        <v>0.95380382271883446</v>
      </c>
      <c r="AW24" s="90"/>
      <c r="AX24" s="90">
        <v>0.10952360491759969</v>
      </c>
      <c r="AY24" s="90"/>
      <c r="AZ24" s="90">
        <v>-0.92634501341562703</v>
      </c>
      <c r="BA24" s="90">
        <v>1.1420681883017516</v>
      </c>
      <c r="BB24" s="90"/>
      <c r="BC24" s="90">
        <v>4.8686102887259626</v>
      </c>
      <c r="BD24" s="90">
        <v>3.9544562828766479</v>
      </c>
      <c r="BE24" s="90"/>
      <c r="BF24" s="90">
        <v>13.342626049027025</v>
      </c>
    </row>
    <row r="25" spans="1:58">
      <c r="A25" t="s">
        <v>338</v>
      </c>
      <c r="B25" t="str">
        <f t="shared" si="0"/>
        <v>MgHst</v>
      </c>
      <c r="C25" s="95">
        <v>42.170999999999999</v>
      </c>
      <c r="D25" s="95">
        <v>2.9830000000000001</v>
      </c>
      <c r="E25" s="95">
        <v>10.852</v>
      </c>
      <c r="F25" s="95">
        <v>14.699979203609399</v>
      </c>
      <c r="G25" s="95">
        <v>11.78</v>
      </c>
      <c r="H25" s="95">
        <v>10.912000000000001</v>
      </c>
      <c r="I25" s="95">
        <v>0.40300000000000002</v>
      </c>
      <c r="J25" s="95">
        <v>2.677</v>
      </c>
      <c r="K25" s="95">
        <v>0.46899999999999997</v>
      </c>
      <c r="L25" s="95">
        <v>99.315535197020665</v>
      </c>
      <c r="N25" s="90">
        <v>6.2432888644080951</v>
      </c>
      <c r="O25" s="90">
        <v>1.7567111355919049</v>
      </c>
      <c r="P25" s="90">
        <v>0</v>
      </c>
      <c r="Q25" s="94">
        <v>8</v>
      </c>
      <c r="R25" s="90">
        <v>0.13665365404509267</v>
      </c>
      <c r="S25" s="90">
        <v>0.33219953690734833</v>
      </c>
      <c r="T25" s="90">
        <v>0.7598011112106775</v>
      </c>
      <c r="U25" s="90">
        <v>2.5993331534002784</v>
      </c>
      <c r="V25" s="90">
        <v>1.0602343528463043</v>
      </c>
      <c r="W25" s="90">
        <v>5.0529303947603924E-2</v>
      </c>
      <c r="X25" s="94">
        <v>4.9387511123573056</v>
      </c>
      <c r="Y25" s="90">
        <v>0</v>
      </c>
      <c r="Z25" s="90">
        <v>0</v>
      </c>
      <c r="AA25" s="90">
        <v>0</v>
      </c>
      <c r="AB25" s="90">
        <v>1.7307159900130911</v>
      </c>
      <c r="AC25" s="90">
        <v>0.26928400998690893</v>
      </c>
      <c r="AD25" s="94">
        <v>2</v>
      </c>
      <c r="AE25" s="90">
        <v>0.4990733501970972</v>
      </c>
      <c r="AF25" s="90">
        <v>8.8565731596648295E-2</v>
      </c>
      <c r="AG25" s="90">
        <v>0.58763908179374547</v>
      </c>
      <c r="AH25" s="90" t="s">
        <v>622</v>
      </c>
      <c r="AI25" s="90">
        <v>0.71028424778704835</v>
      </c>
      <c r="AJ25" t="s">
        <v>624</v>
      </c>
      <c r="AM25" s="90">
        <v>66.424112871919235</v>
      </c>
      <c r="AN25" s="90">
        <v>67.321334325684319</v>
      </c>
      <c r="AO25" s="90">
        <v>55.434086313211054</v>
      </c>
      <c r="AP25" s="90">
        <v>65.593747685505122</v>
      </c>
      <c r="AQ25" s="90"/>
      <c r="AR25" s="90">
        <v>1.1781908884881223</v>
      </c>
      <c r="AS25" s="90">
        <v>0.40254669202410703</v>
      </c>
      <c r="AT25" s="90"/>
      <c r="AU25" s="90">
        <v>3.4400498191414743</v>
      </c>
      <c r="AV25" s="90">
        <v>3.4571593287786664</v>
      </c>
      <c r="AW25" s="90"/>
      <c r="AX25" s="90">
        <v>0.70444115011259656</v>
      </c>
      <c r="AY25" s="90"/>
      <c r="AZ25" s="90">
        <v>3.3023305979235467</v>
      </c>
      <c r="BA25" s="90">
        <v>2.8074689427410351</v>
      </c>
      <c r="BB25" s="90"/>
      <c r="BC25" s="90">
        <v>3.1946446812605784</v>
      </c>
      <c r="BD25" s="90">
        <v>3.0710590086076595</v>
      </c>
      <c r="BE25" s="90"/>
      <c r="BF25" s="90">
        <v>17.140256968785437</v>
      </c>
    </row>
    <row r="26" spans="1:58">
      <c r="A26" t="s">
        <v>338</v>
      </c>
      <c r="B26" t="str">
        <f t="shared" si="0"/>
        <v>MgHst</v>
      </c>
      <c r="C26" s="95">
        <v>41.381</v>
      </c>
      <c r="D26" s="95">
        <v>2.8319999999999999</v>
      </c>
      <c r="E26" s="95">
        <v>11.856</v>
      </c>
      <c r="F26" s="95">
        <v>15.79597639469924</v>
      </c>
      <c r="G26" s="95">
        <v>10.878</v>
      </c>
      <c r="H26" s="95">
        <v>10.868</v>
      </c>
      <c r="I26" s="95">
        <v>0.372</v>
      </c>
      <c r="J26" s="95">
        <v>2.7029999999999998</v>
      </c>
      <c r="K26" s="95">
        <v>0.39300000000000002</v>
      </c>
      <c r="L26" s="95">
        <v>99.506719520653334</v>
      </c>
      <c r="N26" s="90">
        <v>6.1220159205489351</v>
      </c>
      <c r="O26" s="90">
        <v>1.8779840794510649</v>
      </c>
      <c r="P26" s="90">
        <v>0</v>
      </c>
      <c r="Q26" s="94">
        <v>8</v>
      </c>
      <c r="R26" s="90">
        <v>0.18909287615900405</v>
      </c>
      <c r="S26" s="90">
        <v>0.31516135700002923</v>
      </c>
      <c r="T26" s="90">
        <v>0.95642889340528825</v>
      </c>
      <c r="U26" s="90">
        <v>2.3986100748359589</v>
      </c>
      <c r="V26" s="90">
        <v>0.99792653567551559</v>
      </c>
      <c r="W26" s="90">
        <v>4.6609576073559561E-2</v>
      </c>
      <c r="X26" s="94">
        <v>4.9038293131493562</v>
      </c>
      <c r="Y26" s="90">
        <v>0</v>
      </c>
      <c r="Z26" s="90">
        <v>0</v>
      </c>
      <c r="AA26" s="90">
        <v>0</v>
      </c>
      <c r="AB26" s="90">
        <v>1.7225229699758107</v>
      </c>
      <c r="AC26" s="90">
        <v>0.27747703002418933</v>
      </c>
      <c r="AD26" s="94">
        <v>2</v>
      </c>
      <c r="AE26" s="90">
        <v>0.49779635271864964</v>
      </c>
      <c r="AF26" s="90">
        <v>7.41616468935474E-2</v>
      </c>
      <c r="AG26" s="90">
        <v>0.57195799961219707</v>
      </c>
      <c r="AH26" s="90" t="s">
        <v>622</v>
      </c>
      <c r="AI26" s="90">
        <v>0.70619291057038225</v>
      </c>
      <c r="AJ26" t="s">
        <v>624</v>
      </c>
      <c r="AM26" s="90">
        <v>66.612880961154616</v>
      </c>
      <c r="AN26" s="90">
        <v>67.344867491583472</v>
      </c>
      <c r="AO26" s="90">
        <v>53.646521645793122</v>
      </c>
      <c r="AP26" s="90">
        <v>63.744164837673125</v>
      </c>
      <c r="AQ26" s="90"/>
      <c r="AR26" s="90">
        <v>1.0727659573617732</v>
      </c>
      <c r="AS26" s="90">
        <v>0.36348563759525609</v>
      </c>
      <c r="AT26" s="90"/>
      <c r="AU26" s="90">
        <v>3.9486427852587269</v>
      </c>
      <c r="AV26" s="90">
        <v>4.1888837958792786</v>
      </c>
      <c r="AW26" s="90"/>
      <c r="AX26" s="90">
        <v>0.79525202022544139</v>
      </c>
      <c r="AY26" s="90"/>
      <c r="AZ26" s="90">
        <v>3.4505179839757756</v>
      </c>
      <c r="BA26" s="90">
        <v>3.0279179858725702</v>
      </c>
      <c r="BB26" s="90"/>
      <c r="BC26" s="90">
        <v>2.6703197077369341</v>
      </c>
      <c r="BD26" s="90">
        <v>2.9220984493310143</v>
      </c>
      <c r="BE26" s="90"/>
      <c r="BF26" s="90">
        <v>18.085140907884352</v>
      </c>
    </row>
    <row r="27" spans="1:58">
      <c r="C27" s="95"/>
      <c r="D27" s="95"/>
      <c r="E27" s="95"/>
      <c r="F27" s="95"/>
      <c r="G27" s="95"/>
      <c r="H27" s="95"/>
      <c r="I27" s="95"/>
      <c r="J27" s="95"/>
      <c r="K27" s="95"/>
      <c r="L27" s="95"/>
      <c r="N27" s="90"/>
      <c r="O27" s="90"/>
      <c r="P27" s="90"/>
      <c r="Q27" s="94"/>
      <c r="R27" s="90"/>
      <c r="S27" s="90"/>
      <c r="T27" s="90"/>
      <c r="U27" s="90"/>
      <c r="V27" s="90"/>
      <c r="W27" s="90"/>
      <c r="X27" s="94"/>
      <c r="Y27" s="90"/>
      <c r="Z27" s="90"/>
      <c r="AA27" s="90"/>
      <c r="AB27" s="90"/>
      <c r="AC27" s="90"/>
      <c r="AD27" s="94"/>
      <c r="AE27" s="90"/>
      <c r="AF27" s="90"/>
      <c r="AG27" s="90"/>
      <c r="AH27" s="90"/>
      <c r="AI27" s="90"/>
      <c r="AM27" s="90"/>
      <c r="AN27" s="90"/>
      <c r="AO27" s="90"/>
      <c r="AP27" s="90"/>
      <c r="AQ27" s="90"/>
      <c r="AR27" s="90"/>
      <c r="AS27" s="90"/>
      <c r="AT27" s="90"/>
      <c r="AU27" s="90"/>
      <c r="AV27" s="90"/>
      <c r="AW27" s="90"/>
      <c r="AX27" s="90"/>
      <c r="AY27" s="90"/>
      <c r="AZ27" s="90"/>
      <c r="BA27" s="90"/>
      <c r="BB27" s="90"/>
      <c r="BC27" s="90"/>
      <c r="BD27" s="90"/>
      <c r="BE27" s="90"/>
      <c r="BF27" s="90"/>
    </row>
    <row r="28" spans="1:58">
      <c r="A28" t="s">
        <v>628</v>
      </c>
      <c r="B28" t="str">
        <f t="shared" si="0"/>
        <v>Mghbl</v>
      </c>
      <c r="C28" s="95">
        <v>45.448999999999998</v>
      </c>
      <c r="D28" s="95">
        <v>2.1720000000000002</v>
      </c>
      <c r="E28" s="95">
        <v>7.6239999999999997</v>
      </c>
      <c r="F28" s="95">
        <v>17.541975105431128</v>
      </c>
      <c r="G28" s="95">
        <v>11.31</v>
      </c>
      <c r="H28" s="95">
        <v>10.804</v>
      </c>
      <c r="I28" s="95">
        <v>0.45600000000000002</v>
      </c>
      <c r="J28" s="95">
        <v>2.02</v>
      </c>
      <c r="K28" s="95">
        <v>0.58599999999999997</v>
      </c>
      <c r="L28" s="95">
        <v>100.43615476107395</v>
      </c>
      <c r="N28" s="90">
        <v>6.7455616948700543</v>
      </c>
      <c r="O28" s="90">
        <v>1.2544383051299457</v>
      </c>
      <c r="P28" s="90">
        <v>0</v>
      </c>
      <c r="Q28" s="94">
        <v>8</v>
      </c>
      <c r="R28" s="90">
        <v>7.9088211407360332E-2</v>
      </c>
      <c r="S28" s="90">
        <v>0.2424933577624836</v>
      </c>
      <c r="T28" s="90">
        <v>0.44594006505725758</v>
      </c>
      <c r="U28" s="90">
        <v>2.5019205681700813</v>
      </c>
      <c r="V28" s="90">
        <v>1.7305577976028172</v>
      </c>
      <c r="W28" s="90">
        <v>0</v>
      </c>
      <c r="X28" s="94">
        <v>5</v>
      </c>
      <c r="Y28" s="90">
        <v>0</v>
      </c>
      <c r="Z28" s="90">
        <v>8.9039930461431993E-4</v>
      </c>
      <c r="AA28" s="90">
        <v>5.7318836898242811E-2</v>
      </c>
      <c r="AB28" s="90">
        <v>1.7179094996035102</v>
      </c>
      <c r="AC28" s="90">
        <v>0.22388126419363252</v>
      </c>
      <c r="AD28" s="94">
        <v>2</v>
      </c>
      <c r="AE28" s="90">
        <v>0.35736545016561116</v>
      </c>
      <c r="AF28" s="90">
        <v>0.11093912716837853</v>
      </c>
      <c r="AG28" s="90">
        <v>0.46830457733398967</v>
      </c>
      <c r="AH28" s="90" t="s">
        <v>622</v>
      </c>
      <c r="AI28" s="90">
        <v>0.59099991212890979</v>
      </c>
      <c r="AJ28" t="s">
        <v>623</v>
      </c>
      <c r="AM28" s="90">
        <v>76.472456162356593</v>
      </c>
      <c r="AN28" s="90">
        <v>77.78640630393275</v>
      </c>
      <c r="AO28" s="90">
        <v>68.904621137332441</v>
      </c>
      <c r="AP28" s="90">
        <v>79.252905078912576</v>
      </c>
      <c r="AQ28" s="90"/>
      <c r="AR28" s="90">
        <v>0.43430965955055229</v>
      </c>
      <c r="AS28" s="90">
        <v>0.15052447144832287</v>
      </c>
      <c r="AT28" s="90"/>
      <c r="AU28" s="90">
        <v>1.337547840529504</v>
      </c>
      <c r="AV28" s="90">
        <v>1.1840405722845238</v>
      </c>
      <c r="AW28" s="90"/>
      <c r="AX28" s="90">
        <v>0.15637596901881975</v>
      </c>
      <c r="AY28" s="90"/>
      <c r="AZ28" s="90">
        <v>4.8259876383126565E-2</v>
      </c>
      <c r="BA28" s="90">
        <v>1.3509426983403958</v>
      </c>
      <c r="BB28" s="90"/>
      <c r="BC28" s="90">
        <v>4.7226154448131847</v>
      </c>
      <c r="BD28" s="90">
        <v>3.8700745945711823</v>
      </c>
      <c r="BE28" s="90"/>
      <c r="BF28" s="90">
        <v>13.667700579950578</v>
      </c>
    </row>
    <row r="29" spans="1:58">
      <c r="A29" t="s">
        <v>629</v>
      </c>
      <c r="B29" t="str">
        <f t="shared" si="0"/>
        <v>edenite</v>
      </c>
      <c r="C29" s="95">
        <v>44.488</v>
      </c>
      <c r="D29" s="95">
        <v>2.5960000000000001</v>
      </c>
      <c r="E29" s="95">
        <v>8.4600000000000009</v>
      </c>
      <c r="F29" s="95">
        <v>15.438982476579213</v>
      </c>
      <c r="G29" s="95">
        <v>11.97</v>
      </c>
      <c r="H29" s="95">
        <v>10.991</v>
      </c>
      <c r="I29" s="95">
        <v>0.41799999999999998</v>
      </c>
      <c r="J29" s="95">
        <v>2.2050000000000001</v>
      </c>
      <c r="K29" s="95">
        <v>0.68600000000000005</v>
      </c>
      <c r="L29" s="95">
        <v>99.550773673376412</v>
      </c>
      <c r="N29" s="90">
        <v>6.6051746184381086</v>
      </c>
      <c r="O29" s="90">
        <v>1.3948253815618914</v>
      </c>
      <c r="P29" s="90">
        <v>0</v>
      </c>
      <c r="Q29" s="94">
        <v>8</v>
      </c>
      <c r="R29" s="90">
        <v>8.5430399557863357E-2</v>
      </c>
      <c r="S29" s="90">
        <v>0.2899294615620655</v>
      </c>
      <c r="T29" s="90">
        <v>0.48095279998982221</v>
      </c>
      <c r="U29" s="90">
        <v>2.6488215287291705</v>
      </c>
      <c r="V29" s="90">
        <v>1.4360541876755688</v>
      </c>
      <c r="W29" s="90">
        <v>5.2560131479488667E-2</v>
      </c>
      <c r="X29" s="94">
        <v>4.9937485089939786</v>
      </c>
      <c r="Y29" s="90">
        <v>0</v>
      </c>
      <c r="Z29" s="90">
        <v>0</v>
      </c>
      <c r="AA29" s="90">
        <v>0</v>
      </c>
      <c r="AB29" s="90">
        <v>1.7482379690479677</v>
      </c>
      <c r="AC29" s="90">
        <v>0.25176203095203231</v>
      </c>
      <c r="AD29" s="94">
        <v>2</v>
      </c>
      <c r="AE29" s="90">
        <v>0.38293339709321395</v>
      </c>
      <c r="AF29" s="90">
        <v>0.12991487476093186</v>
      </c>
      <c r="AG29" s="90">
        <v>0.51284827185414583</v>
      </c>
      <c r="AH29" s="90" t="s">
        <v>622</v>
      </c>
      <c r="AI29" s="90">
        <v>0.6484460513918654</v>
      </c>
      <c r="AJ29" t="s">
        <v>627</v>
      </c>
      <c r="AM29" s="90">
        <v>72.344532413891955</v>
      </c>
      <c r="AN29" s="90">
        <v>74.101380604101294</v>
      </c>
      <c r="AO29" s="90">
        <v>64.37396424848977</v>
      </c>
      <c r="AP29" s="90">
        <v>74.678566949512799</v>
      </c>
      <c r="AQ29" s="90"/>
      <c r="AR29" s="90">
        <v>0.70521118649382242</v>
      </c>
      <c r="AS29" s="90">
        <v>0.24423146849720373</v>
      </c>
      <c r="AT29" s="90"/>
      <c r="AU29" s="90">
        <v>1.7117833616392251</v>
      </c>
      <c r="AV29" s="90">
        <v>1.6103365982433542</v>
      </c>
      <c r="AW29" s="90"/>
      <c r="AX29" s="90">
        <v>0.27411620277709037</v>
      </c>
      <c r="AY29" s="90"/>
      <c r="AZ29" s="90">
        <v>1.4643538085181995</v>
      </c>
      <c r="BA29" s="90">
        <v>1.774375193010026</v>
      </c>
      <c r="BB29" s="90"/>
      <c r="BC29" s="90">
        <v>4.5065542906700191</v>
      </c>
      <c r="BD29" s="90">
        <v>3.6406358510822754</v>
      </c>
      <c r="BE29" s="90"/>
      <c r="BF29" s="90">
        <v>14.484521294606074</v>
      </c>
    </row>
    <row r="30" spans="1:58">
      <c r="A30" t="s">
        <v>630</v>
      </c>
      <c r="B30" t="str">
        <f t="shared" si="0"/>
        <v>MgHst</v>
      </c>
      <c r="C30" s="95">
        <v>41.802999999999997</v>
      </c>
      <c r="D30" s="95">
        <v>2.597</v>
      </c>
      <c r="E30" s="95">
        <v>11.548999999999999</v>
      </c>
      <c r="F30" s="95">
        <v>16.290977731220828</v>
      </c>
      <c r="G30" s="95">
        <v>10.993</v>
      </c>
      <c r="H30" s="95">
        <v>11.117000000000001</v>
      </c>
      <c r="I30" s="95">
        <v>0.35699999999999998</v>
      </c>
      <c r="J30" s="95">
        <v>2.8260000000000001</v>
      </c>
      <c r="K30" s="95">
        <v>0.42199999999999999</v>
      </c>
      <c r="L30" s="95">
        <v>100.36267820789415</v>
      </c>
      <c r="N30" s="90">
        <v>6.1563518477334309</v>
      </c>
      <c r="O30" s="90">
        <v>1.8436481522665691</v>
      </c>
      <c r="P30" s="90">
        <v>0</v>
      </c>
      <c r="Q30" s="94">
        <v>8</v>
      </c>
      <c r="R30" s="90">
        <v>0.16075623855841847</v>
      </c>
      <c r="S30" s="90">
        <v>0.28769623056123605</v>
      </c>
      <c r="T30" s="90">
        <v>0.88863496798474273</v>
      </c>
      <c r="U30" s="90">
        <v>2.4129556315780336</v>
      </c>
      <c r="V30" s="90">
        <v>1.1178075991586232</v>
      </c>
      <c r="W30" s="90">
        <v>4.4526949036360487E-2</v>
      </c>
      <c r="X30" s="94">
        <v>4.9123776168774151</v>
      </c>
      <c r="Y30" s="90">
        <v>0</v>
      </c>
      <c r="Z30" s="90">
        <v>0</v>
      </c>
      <c r="AA30" s="90">
        <v>0</v>
      </c>
      <c r="AB30" s="90">
        <v>1.7539835148215812</v>
      </c>
      <c r="AC30" s="90">
        <v>0.24601648517841879</v>
      </c>
      <c r="AD30" s="94">
        <v>2</v>
      </c>
      <c r="AE30" s="90">
        <v>0.56085337824925252</v>
      </c>
      <c r="AF30" s="90">
        <v>7.9272357775273902E-2</v>
      </c>
      <c r="AG30" s="90">
        <v>0.64012573602452638</v>
      </c>
      <c r="AH30" s="90" t="s">
        <v>622</v>
      </c>
      <c r="AI30" s="90">
        <v>0.68340907443816212</v>
      </c>
      <c r="AJ30" t="s">
        <v>624</v>
      </c>
      <c r="AM30" s="90">
        <v>66.911153532439201</v>
      </c>
      <c r="AN30" s="90">
        <v>67.514676222726067</v>
      </c>
      <c r="AO30" s="90">
        <v>54.465794278924974</v>
      </c>
      <c r="AP30" s="90">
        <v>64.578418641986715</v>
      </c>
      <c r="AQ30" s="90"/>
      <c r="AR30" s="90">
        <v>0.8812572172849541</v>
      </c>
      <c r="AS30" s="90">
        <v>0.30074471434280231</v>
      </c>
      <c r="AT30" s="90"/>
      <c r="AU30" s="90">
        <v>3.7588640586134732</v>
      </c>
      <c r="AV30" s="90">
        <v>3.7576465657985123</v>
      </c>
      <c r="AW30" s="90"/>
      <c r="AX30" s="90">
        <v>0.71810734064853676</v>
      </c>
      <c r="AY30" s="90"/>
      <c r="AZ30" s="90">
        <v>2.9376481414602758</v>
      </c>
      <c r="BA30" s="90">
        <v>2.8289160034149621</v>
      </c>
      <c r="BB30" s="90"/>
      <c r="BC30" s="90">
        <v>2.8660498162747197</v>
      </c>
      <c r="BD30" s="90">
        <v>2.9994111106487944</v>
      </c>
      <c r="BE30" s="90"/>
      <c r="BF30" s="90">
        <v>17.881737247074057</v>
      </c>
    </row>
    <row r="31" spans="1:58">
      <c r="A31" t="s">
        <v>631</v>
      </c>
      <c r="B31" t="str">
        <f t="shared" si="0"/>
        <v>Mghbl</v>
      </c>
      <c r="C31" s="95">
        <v>45.222999999999999</v>
      </c>
      <c r="D31" s="95">
        <v>1.8460000000000001</v>
      </c>
      <c r="E31" s="95">
        <v>7.335</v>
      </c>
      <c r="F31" s="95">
        <v>18.418971794705438</v>
      </c>
      <c r="G31" s="95">
        <v>10.814</v>
      </c>
      <c r="H31" s="95">
        <v>10.673999999999999</v>
      </c>
      <c r="I31" s="95">
        <v>0.48799999999999999</v>
      </c>
      <c r="J31" s="95">
        <v>1.9319999999999999</v>
      </c>
      <c r="K31" s="95">
        <v>0.53200000000000003</v>
      </c>
      <c r="L31" s="95">
        <v>99.793184062470644</v>
      </c>
      <c r="N31" s="90">
        <v>6.784731343798196</v>
      </c>
      <c r="O31" s="90">
        <v>1.215268656201804</v>
      </c>
      <c r="P31" s="90">
        <v>0</v>
      </c>
      <c r="Q31" s="94">
        <v>8</v>
      </c>
      <c r="R31" s="90">
        <v>8.1607143105161706E-2</v>
      </c>
      <c r="S31" s="90">
        <v>0.20832971637308462</v>
      </c>
      <c r="T31" s="90">
        <v>0.4598591254891744</v>
      </c>
      <c r="U31" s="90">
        <v>2.4181140331823188</v>
      </c>
      <c r="V31" s="90">
        <v>1.8320899818502605</v>
      </c>
      <c r="W31" s="90">
        <v>0</v>
      </c>
      <c r="X31" s="94">
        <v>5</v>
      </c>
      <c r="Y31" s="90">
        <v>0</v>
      </c>
      <c r="Z31" s="90">
        <v>1.9063259569442437E-2</v>
      </c>
      <c r="AA31" s="90">
        <v>6.2005733332996187E-2</v>
      </c>
      <c r="AB31" s="90">
        <v>1.7156251489926824</v>
      </c>
      <c r="AC31" s="90">
        <v>0.203305858104879</v>
      </c>
      <c r="AD31" s="94">
        <v>2</v>
      </c>
      <c r="AE31" s="90">
        <v>0.35864166749447079</v>
      </c>
      <c r="AF31" s="90">
        <v>0.10180714547170563</v>
      </c>
      <c r="AG31" s="90">
        <v>0.46044881296617646</v>
      </c>
      <c r="AH31" s="90" t="s">
        <v>622</v>
      </c>
      <c r="AI31" s="90">
        <v>0.56640024567394498</v>
      </c>
      <c r="AJ31" t="s">
        <v>623</v>
      </c>
      <c r="AM31" s="90">
        <v>78.096855463470732</v>
      </c>
      <c r="AN31" s="90">
        <v>79.294321672240613</v>
      </c>
      <c r="AO31" s="90">
        <v>70.464959782079205</v>
      </c>
      <c r="AP31" s="90">
        <v>80.822537178253612</v>
      </c>
      <c r="AQ31" s="90"/>
      <c r="AR31" s="90">
        <v>0.33595325598243941</v>
      </c>
      <c r="AS31" s="90">
        <v>0.11644327631995352</v>
      </c>
      <c r="AT31" s="90"/>
      <c r="AU31" s="90">
        <v>1.2311187141068649</v>
      </c>
      <c r="AV31" s="90">
        <v>1.0610921655110781</v>
      </c>
      <c r="AW31" s="90"/>
      <c r="AX31" s="90">
        <v>0.12725489778731933</v>
      </c>
      <c r="AY31" s="90"/>
      <c r="AZ31" s="90">
        <v>-0.54517854501832685</v>
      </c>
      <c r="BA31" s="90">
        <v>1.2230994238293411</v>
      </c>
      <c r="BB31" s="90"/>
      <c r="BC31" s="90">
        <v>4.763893213622767</v>
      </c>
      <c r="BD31" s="90">
        <v>3.9222807226016814</v>
      </c>
      <c r="BE31" s="90"/>
      <c r="BF31" s="90">
        <v>13.469382219460748</v>
      </c>
    </row>
    <row r="32" spans="1:58">
      <c r="A32" t="s">
        <v>632</v>
      </c>
      <c r="B32" t="str">
        <f t="shared" si="0"/>
        <v>MgHst</v>
      </c>
      <c r="C32" s="95">
        <v>42.213000000000001</v>
      </c>
      <c r="D32" s="95">
        <v>2.9790000000000001</v>
      </c>
      <c r="E32" s="95">
        <v>11.05</v>
      </c>
      <c r="F32" s="95">
        <v>14.246981807953022</v>
      </c>
      <c r="G32" s="95">
        <v>12.018000000000001</v>
      </c>
      <c r="H32" s="95">
        <v>11.164</v>
      </c>
      <c r="I32" s="95">
        <v>0.46400000000000002</v>
      </c>
      <c r="J32" s="95">
        <v>2.7480000000000002</v>
      </c>
      <c r="K32" s="95">
        <v>0.41599999999999998</v>
      </c>
      <c r="L32" s="95">
        <v>99.615666101528092</v>
      </c>
      <c r="N32" s="90">
        <v>6.218455131482532</v>
      </c>
      <c r="O32" s="90">
        <v>1.781544868517468</v>
      </c>
      <c r="P32" s="90">
        <v>0</v>
      </c>
      <c r="Q32" s="94">
        <v>8</v>
      </c>
      <c r="R32" s="90">
        <v>0.13678613979198428</v>
      </c>
      <c r="S32" s="90">
        <v>0.33010570505670805</v>
      </c>
      <c r="T32" s="90">
        <v>0.76051338137915536</v>
      </c>
      <c r="U32" s="90">
        <v>2.6386732407800864</v>
      </c>
      <c r="V32" s="90">
        <v>0.99467104749812574</v>
      </c>
      <c r="W32" s="90">
        <v>5.7888594825823723E-2</v>
      </c>
      <c r="X32" s="94">
        <v>4.9186381093318827</v>
      </c>
      <c r="Y32" s="90">
        <v>0</v>
      </c>
      <c r="Z32" s="90">
        <v>0</v>
      </c>
      <c r="AA32" s="90">
        <v>0</v>
      </c>
      <c r="AB32" s="90">
        <v>1.7618869311068119</v>
      </c>
      <c r="AC32" s="90">
        <v>0.23811306889318806</v>
      </c>
      <c r="AD32" s="94">
        <v>2</v>
      </c>
      <c r="AE32" s="90">
        <v>0.5467038746490025</v>
      </c>
      <c r="AF32" s="90">
        <v>7.8166912813339623E-2</v>
      </c>
      <c r="AG32" s="90">
        <v>0.62487078746234215</v>
      </c>
      <c r="AH32" s="90" t="s">
        <v>622</v>
      </c>
      <c r="AI32" s="90">
        <v>0.72623815180215534</v>
      </c>
      <c r="AJ32" t="s">
        <v>624</v>
      </c>
      <c r="AM32" s="90">
        <v>65.983610328079081</v>
      </c>
      <c r="AN32" s="90">
        <v>66.752005744475028</v>
      </c>
      <c r="AO32" s="90">
        <v>54.492466159809226</v>
      </c>
      <c r="AP32" s="90">
        <v>64.64457420145321</v>
      </c>
      <c r="AQ32" s="90"/>
      <c r="AR32" s="90">
        <v>1.167262960254329</v>
      </c>
      <c r="AS32" s="90">
        <v>0.40028297865578311</v>
      </c>
      <c r="AT32" s="90"/>
      <c r="AU32" s="90">
        <v>3.4713855984735038</v>
      </c>
      <c r="AV32" s="90">
        <v>3.5443576267246044</v>
      </c>
      <c r="AW32" s="90"/>
      <c r="AX32" s="90">
        <v>0.79035785940036085</v>
      </c>
      <c r="AY32" s="90"/>
      <c r="AZ32" s="90">
        <v>3.3840327731787134</v>
      </c>
      <c r="BA32" s="90">
        <v>2.9690803699111599</v>
      </c>
      <c r="BB32" s="90"/>
      <c r="BC32" s="90">
        <v>3.0346599107803494</v>
      </c>
      <c r="BD32" s="90">
        <v>3.0310609615856032</v>
      </c>
      <c r="BE32" s="90"/>
      <c r="BF32" s="90">
        <v>17.51205307899664</v>
      </c>
    </row>
    <row r="33" spans="1:58">
      <c r="A33" t="s">
        <v>633</v>
      </c>
      <c r="B33" t="str">
        <f t="shared" si="0"/>
        <v>edenite</v>
      </c>
      <c r="C33" s="95">
        <v>43.933</v>
      </c>
      <c r="D33" s="95">
        <v>1.988</v>
      </c>
      <c r="E33" s="95">
        <v>8.3849999999999998</v>
      </c>
      <c r="F33" s="95">
        <v>19.622968867108668</v>
      </c>
      <c r="G33" s="95">
        <v>9.8930000000000007</v>
      </c>
      <c r="H33" s="95">
        <v>10.521000000000001</v>
      </c>
      <c r="I33" s="95">
        <v>0.502</v>
      </c>
      <c r="J33" s="95">
        <v>2.1320000000000001</v>
      </c>
      <c r="K33" s="95">
        <v>0.60299999999999998</v>
      </c>
      <c r="L33" s="95">
        <v>100.16930183640564</v>
      </c>
      <c r="N33" s="90">
        <v>6.6117775796939382</v>
      </c>
      <c r="O33" s="90">
        <v>1.3882224203060618</v>
      </c>
      <c r="P33" s="90">
        <v>0</v>
      </c>
      <c r="Q33" s="94">
        <v>8</v>
      </c>
      <c r="R33" s="90">
        <v>9.8929798950436076E-2</v>
      </c>
      <c r="S33" s="90">
        <v>0.22505568852442365</v>
      </c>
      <c r="T33" s="90">
        <v>0.55511694209611306</v>
      </c>
      <c r="U33" s="90">
        <v>2.2190777043221304</v>
      </c>
      <c r="V33" s="90">
        <v>1.901819866106897</v>
      </c>
      <c r="W33" s="90">
        <v>0</v>
      </c>
      <c r="X33" s="94">
        <v>5</v>
      </c>
      <c r="Y33" s="90">
        <v>0</v>
      </c>
      <c r="Z33" s="90">
        <v>1.2828524063634994E-2</v>
      </c>
      <c r="AA33" s="90">
        <v>6.3983770943306789E-2</v>
      </c>
      <c r="AB33" s="90">
        <v>1.6963142666660751</v>
      </c>
      <c r="AC33" s="90">
        <v>0.22687343832698303</v>
      </c>
      <c r="AD33" s="94">
        <v>2</v>
      </c>
      <c r="AE33" s="90">
        <v>0.3951832016807697</v>
      </c>
      <c r="AF33" s="90">
        <v>0.11575453885686991</v>
      </c>
      <c r="AG33" s="90">
        <v>0.51093774053763963</v>
      </c>
      <c r="AH33" s="90" t="s">
        <v>622</v>
      </c>
      <c r="AI33" s="90">
        <v>0.53682262772044664</v>
      </c>
      <c r="AJ33" t="s">
        <v>627</v>
      </c>
      <c r="AM33" s="90">
        <v>75.456879539795764</v>
      </c>
      <c r="AN33" s="90">
        <v>76.620997335876524</v>
      </c>
      <c r="AO33" s="90">
        <v>67.641147236353788</v>
      </c>
      <c r="AP33" s="90">
        <v>77.921190976185244</v>
      </c>
      <c r="AQ33" s="90"/>
      <c r="AR33" s="90">
        <v>0.38379099009488593</v>
      </c>
      <c r="AS33" s="90">
        <v>0.13291897469426875</v>
      </c>
      <c r="AT33" s="90"/>
      <c r="AU33" s="90">
        <v>1.7516391982423876</v>
      </c>
      <c r="AV33" s="90">
        <v>1.4550707022442246</v>
      </c>
      <c r="AW33" s="90"/>
      <c r="AX33" s="90">
        <v>0.15897070052495907</v>
      </c>
      <c r="AY33" s="90"/>
      <c r="AZ33" s="90">
        <v>-0.20972535202729481</v>
      </c>
      <c r="BA33" s="90">
        <v>1.3396868760846432</v>
      </c>
      <c r="BB33" s="90"/>
      <c r="BC33" s="90">
        <v>4.7392661947538794</v>
      </c>
      <c r="BD33" s="90">
        <v>3.8534392492063883</v>
      </c>
      <c r="BE33" s="90"/>
      <c r="BF33" s="90">
        <v>14.183426943653814</v>
      </c>
    </row>
    <row r="34" spans="1:58">
      <c r="A34" t="s">
        <v>634</v>
      </c>
      <c r="B34" t="str">
        <f t="shared" si="0"/>
        <v>edenite</v>
      </c>
      <c r="C34" s="95">
        <v>44.927</v>
      </c>
      <c r="D34" s="95">
        <v>1.8049999999999999</v>
      </c>
      <c r="E34" s="95">
        <v>7.0330000000000004</v>
      </c>
      <c r="F34" s="95">
        <v>18.696972330887164</v>
      </c>
      <c r="G34" s="95">
        <v>10.635</v>
      </c>
      <c r="H34" s="95">
        <v>10.707000000000001</v>
      </c>
      <c r="I34" s="95">
        <v>0.47899999999999998</v>
      </c>
      <c r="J34" s="95">
        <v>1.89</v>
      </c>
      <c r="K34" s="95">
        <v>0.53200000000000003</v>
      </c>
      <c r="L34" s="95">
        <v>99.207387507642537</v>
      </c>
      <c r="N34" s="90">
        <v>6.8091152618928135</v>
      </c>
      <c r="O34" s="90">
        <v>1.1908847381071865</v>
      </c>
      <c r="P34" s="90">
        <v>0</v>
      </c>
      <c r="Q34" s="94">
        <v>8</v>
      </c>
      <c r="R34" s="90">
        <v>6.5286557365006326E-2</v>
      </c>
      <c r="S34" s="90">
        <v>0.20578168169379171</v>
      </c>
      <c r="T34" s="90">
        <v>0.36936899729115424</v>
      </c>
      <c r="U34" s="90">
        <v>2.4023588837623686</v>
      </c>
      <c r="V34" s="90">
        <v>1.957203879887679</v>
      </c>
      <c r="W34" s="90">
        <v>0</v>
      </c>
      <c r="X34" s="94">
        <v>5</v>
      </c>
      <c r="Y34" s="90">
        <v>0</v>
      </c>
      <c r="Z34" s="90">
        <v>4.3262355574716249E-2</v>
      </c>
      <c r="AA34" s="90">
        <v>6.1483349568454533E-2</v>
      </c>
      <c r="AB34" s="90">
        <v>1.7384931665790841</v>
      </c>
      <c r="AC34" s="90">
        <v>0.15676112827774502</v>
      </c>
      <c r="AD34" s="94">
        <v>2</v>
      </c>
      <c r="AE34" s="90">
        <v>0.39858075055109321</v>
      </c>
      <c r="AF34" s="90">
        <v>0.1028461977900961</v>
      </c>
      <c r="AG34" s="90">
        <v>0.50142694834118928</v>
      </c>
      <c r="AH34" s="90" t="s">
        <v>622</v>
      </c>
      <c r="AI34" s="90">
        <v>0.54564031473168506</v>
      </c>
      <c r="AJ34" t="s">
        <v>627</v>
      </c>
      <c r="AM34" s="90">
        <v>78.667986104004342</v>
      </c>
      <c r="AN34" s="90">
        <v>79.252198373752393</v>
      </c>
      <c r="AO34" s="90">
        <v>71.170633266295681</v>
      </c>
      <c r="AP34" s="90">
        <v>81.536247818853013</v>
      </c>
      <c r="AQ34" s="90"/>
      <c r="AR34" s="90">
        <v>0.29915668008434892</v>
      </c>
      <c r="AS34" s="90">
        <v>0.10492886879991054</v>
      </c>
      <c r="AT34" s="90"/>
      <c r="AU34" s="90">
        <v>1.1764098874645015</v>
      </c>
      <c r="AV34" s="90">
        <v>0.97237655821607438</v>
      </c>
      <c r="AW34" s="90"/>
      <c r="AX34" s="90">
        <v>0.11501051424649655</v>
      </c>
      <c r="AY34" s="90"/>
      <c r="AZ34" s="90">
        <v>-0.97944143094875447</v>
      </c>
      <c r="BA34" s="90">
        <v>1.1509153295211587</v>
      </c>
      <c r="BB34" s="90"/>
      <c r="BC34" s="90">
        <v>4.8861375535803262</v>
      </c>
      <c r="BD34" s="90">
        <v>4.0911874266656651</v>
      </c>
      <c r="BE34" s="90"/>
      <c r="BF34" s="90">
        <v>13.199358680120193</v>
      </c>
    </row>
    <row r="35" spans="1:58">
      <c r="A35" t="s">
        <v>635</v>
      </c>
      <c r="B35" t="str">
        <f t="shared" si="0"/>
        <v>edenite</v>
      </c>
      <c r="C35" s="95">
        <v>44.198</v>
      </c>
      <c r="D35" s="95">
        <v>1.8540000000000001</v>
      </c>
      <c r="E35" s="95">
        <v>8.0730000000000004</v>
      </c>
      <c r="F35" s="95">
        <v>19.324966067192964</v>
      </c>
      <c r="G35" s="95">
        <v>10.393000000000001</v>
      </c>
      <c r="H35" s="95">
        <v>10.534000000000001</v>
      </c>
      <c r="I35" s="95">
        <v>0.51400000000000001</v>
      </c>
      <c r="J35" s="95">
        <v>2.0870000000000002</v>
      </c>
      <c r="K35" s="95">
        <v>0.65800000000000003</v>
      </c>
      <c r="L35" s="95">
        <v>100.29467660147026</v>
      </c>
      <c r="N35" s="90">
        <v>6.6515213195146066</v>
      </c>
      <c r="O35" s="90">
        <v>1.3484786804853934</v>
      </c>
      <c r="P35" s="90">
        <v>0</v>
      </c>
      <c r="Q35" s="94">
        <v>8</v>
      </c>
      <c r="R35" s="90">
        <v>8.3307953514140332E-2</v>
      </c>
      <c r="S35" s="90">
        <v>0.20988158690836639</v>
      </c>
      <c r="T35" s="90">
        <v>0.46924771597895187</v>
      </c>
      <c r="U35" s="90">
        <v>2.3311832985012875</v>
      </c>
      <c r="V35" s="90">
        <v>1.906379445097254</v>
      </c>
      <c r="W35" s="90">
        <v>0</v>
      </c>
      <c r="X35" s="94">
        <v>5</v>
      </c>
      <c r="Y35" s="90">
        <v>0</v>
      </c>
      <c r="Z35" s="90">
        <v>5.6580825385949218E-2</v>
      </c>
      <c r="AA35" s="90">
        <v>6.551190505760987E-2</v>
      </c>
      <c r="AB35" s="90">
        <v>1.6983750567138873</v>
      </c>
      <c r="AC35" s="90">
        <v>0.17953221284255361</v>
      </c>
      <c r="AD35" s="94">
        <v>2</v>
      </c>
      <c r="AE35" s="90">
        <v>0.42938208773798958</v>
      </c>
      <c r="AF35" s="90">
        <v>0.12630996228013511</v>
      </c>
      <c r="AG35" s="90">
        <v>0.55569205001812472</v>
      </c>
      <c r="AH35" s="90" t="s">
        <v>622</v>
      </c>
      <c r="AI35" s="90">
        <v>0.54287502526437004</v>
      </c>
      <c r="AJ35" t="s">
        <v>627</v>
      </c>
      <c r="AM35" s="90">
        <v>74.947949061980751</v>
      </c>
      <c r="AN35" s="90">
        <v>75.695377018703624</v>
      </c>
      <c r="AO35" s="90">
        <v>67.82071149681812</v>
      </c>
      <c r="AP35" s="90">
        <v>78.122902415685118</v>
      </c>
      <c r="AQ35" s="90"/>
      <c r="AR35" s="90">
        <v>0.38074109362516734</v>
      </c>
      <c r="AS35" s="90">
        <v>0.13282365047560263</v>
      </c>
      <c r="AT35" s="90"/>
      <c r="AU35" s="90">
        <v>1.7694697682149643</v>
      </c>
      <c r="AV35" s="90">
        <v>1.3907674895600906</v>
      </c>
      <c r="AW35" s="90"/>
      <c r="AX35" s="90">
        <v>0.16222899547508024</v>
      </c>
      <c r="AY35" s="90"/>
      <c r="AZ35" s="90">
        <v>-0.25999146398856476</v>
      </c>
      <c r="BA35" s="90">
        <v>1.3513489086226025</v>
      </c>
      <c r="BB35" s="90"/>
      <c r="BC35" s="90">
        <v>4.7241130248047192</v>
      </c>
      <c r="BD35" s="90">
        <v>3.8037580111622873</v>
      </c>
      <c r="BE35" s="90"/>
      <c r="BF35" s="90">
        <v>13.951475331340371</v>
      </c>
    </row>
    <row r="36" spans="1:58">
      <c r="A36" t="s">
        <v>636</v>
      </c>
      <c r="B36" t="str">
        <f t="shared" si="0"/>
        <v>MgHst</v>
      </c>
      <c r="C36" s="95">
        <v>43.677999999999997</v>
      </c>
      <c r="D36" s="95">
        <v>1.667</v>
      </c>
      <c r="E36" s="95">
        <v>10.551</v>
      </c>
      <c r="F36" s="95">
        <v>14.059970582793104</v>
      </c>
      <c r="G36" s="95">
        <v>12.864000000000001</v>
      </c>
      <c r="H36" s="95">
        <v>10.968</v>
      </c>
      <c r="I36" s="95">
        <v>0.39</v>
      </c>
      <c r="J36" s="95">
        <v>2.544</v>
      </c>
      <c r="K36" s="95">
        <v>0.33700000000000002</v>
      </c>
      <c r="L36" s="95">
        <v>99.647664092280479</v>
      </c>
      <c r="N36" s="90">
        <v>6.3949010087529503</v>
      </c>
      <c r="O36" s="90">
        <v>1.6050989912470497</v>
      </c>
      <c r="P36" s="90">
        <v>0</v>
      </c>
      <c r="Q36" s="94">
        <v>8</v>
      </c>
      <c r="R36" s="90">
        <v>0.2153968313932848</v>
      </c>
      <c r="S36" s="90">
        <v>0.18359164853507781</v>
      </c>
      <c r="T36" s="90">
        <v>0.84467234188534945</v>
      </c>
      <c r="U36" s="90">
        <v>2.8071410776848515</v>
      </c>
      <c r="V36" s="90">
        <v>0.87687549302606738</v>
      </c>
      <c r="W36" s="90">
        <v>4.8358679020161853E-2</v>
      </c>
      <c r="X36" s="94">
        <v>4.9760360715447929</v>
      </c>
      <c r="Y36" s="90">
        <v>0</v>
      </c>
      <c r="Z36" s="90">
        <v>0</v>
      </c>
      <c r="AA36" s="90">
        <v>0</v>
      </c>
      <c r="AB36" s="90">
        <v>1.7203643840540532</v>
      </c>
      <c r="AC36" s="90">
        <v>0.27963561594594677</v>
      </c>
      <c r="AD36" s="94">
        <v>2</v>
      </c>
      <c r="AE36" s="90">
        <v>0.44247469110777216</v>
      </c>
      <c r="AF36" s="90">
        <v>6.2935302646849031E-2</v>
      </c>
      <c r="AG36" s="90">
        <v>0.50540999375462115</v>
      </c>
      <c r="AH36" s="90" t="s">
        <v>622</v>
      </c>
      <c r="AI36" s="90">
        <v>0.76197840693836683</v>
      </c>
      <c r="AJ36" t="s">
        <v>624</v>
      </c>
      <c r="AM36" s="90">
        <v>68.650305072403853</v>
      </c>
      <c r="AN36" s="90">
        <v>70.165649111168946</v>
      </c>
      <c r="AO36" s="90">
        <v>57.892906207018498</v>
      </c>
      <c r="AP36" s="90">
        <v>68.126051999743297</v>
      </c>
      <c r="AQ36" s="90"/>
      <c r="AR36" s="90">
        <v>0.8100866523905228</v>
      </c>
      <c r="AS36" s="90">
        <v>0.27630839393590473</v>
      </c>
      <c r="AT36" s="90"/>
      <c r="AU36" s="90">
        <v>2.7467290688514656</v>
      </c>
      <c r="AV36" s="90">
        <v>2.7514375117169809</v>
      </c>
      <c r="AW36" s="90"/>
      <c r="AX36" s="90">
        <v>0.66711698706478684</v>
      </c>
      <c r="AY36" s="90"/>
      <c r="AZ36" s="90">
        <v>3.2535422840439572</v>
      </c>
      <c r="BA36" s="90">
        <v>3.0011927000848706</v>
      </c>
      <c r="BB36" s="90"/>
      <c r="BC36" s="90">
        <v>2.6499949492500074</v>
      </c>
      <c r="BD36" s="90">
        <v>2.4254877930547534</v>
      </c>
      <c r="BE36" s="90"/>
      <c r="BF36" s="90">
        <v>16.989991284960411</v>
      </c>
    </row>
    <row r="37" spans="1:58">
      <c r="A37" t="s">
        <v>637</v>
      </c>
      <c r="B37" t="str">
        <f t="shared" si="0"/>
        <v>edenite</v>
      </c>
      <c r="C37" s="95">
        <v>45.091000000000001</v>
      </c>
      <c r="D37" s="95">
        <v>1.6919999999999999</v>
      </c>
      <c r="E37" s="95">
        <v>7.1</v>
      </c>
      <c r="F37" s="95">
        <v>19.030967821048023</v>
      </c>
      <c r="G37" s="95">
        <v>10.723000000000001</v>
      </c>
      <c r="H37" s="95">
        <v>10.673</v>
      </c>
      <c r="I37" s="95">
        <v>0.51300000000000001</v>
      </c>
      <c r="J37" s="95">
        <v>1.86</v>
      </c>
      <c r="K37" s="95">
        <v>0.54500000000000004</v>
      </c>
      <c r="L37" s="95">
        <v>99.844512733572813</v>
      </c>
      <c r="N37" s="90">
        <v>6.8035647679098696</v>
      </c>
      <c r="O37" s="90">
        <v>1.1964352320901304</v>
      </c>
      <c r="P37" s="90">
        <v>0</v>
      </c>
      <c r="Q37" s="94">
        <v>8</v>
      </c>
      <c r="R37" s="90">
        <v>6.6060698220406389E-2</v>
      </c>
      <c r="S37" s="90">
        <v>0.19204068872823898</v>
      </c>
      <c r="T37" s="90">
        <v>0.37367766293660054</v>
      </c>
      <c r="U37" s="90">
        <v>2.4114601439750953</v>
      </c>
      <c r="V37" s="90">
        <v>1.9567608061396586</v>
      </c>
      <c r="W37" s="90">
        <v>0</v>
      </c>
      <c r="X37" s="94">
        <v>5</v>
      </c>
      <c r="Y37" s="90">
        <v>0</v>
      </c>
      <c r="Z37" s="90">
        <v>7.0998166609291591E-2</v>
      </c>
      <c r="AA37" s="90">
        <v>6.5554538079624802E-2</v>
      </c>
      <c r="AB37" s="90">
        <v>1.7252621121350207</v>
      </c>
      <c r="AC37" s="90">
        <v>0.13818518317606299</v>
      </c>
      <c r="AD37" s="94">
        <v>2</v>
      </c>
      <c r="AE37" s="90">
        <v>0.4059100932844929</v>
      </c>
      <c r="AF37" s="90">
        <v>0.10489058336822747</v>
      </c>
      <c r="AG37" s="90">
        <v>0.51080067665272033</v>
      </c>
      <c r="AH37" s="90" t="s">
        <v>622</v>
      </c>
      <c r="AI37" s="90">
        <v>0.5432171921611858</v>
      </c>
      <c r="AJ37" t="s">
        <v>627</v>
      </c>
      <c r="AM37" s="90">
        <v>78.307472715933798</v>
      </c>
      <c r="AN37" s="90">
        <v>78.712247465135334</v>
      </c>
      <c r="AO37" s="90">
        <v>70.970375611016379</v>
      </c>
      <c r="AP37" s="90">
        <v>81.334510957569051</v>
      </c>
      <c r="AQ37" s="90"/>
      <c r="AR37" s="90">
        <v>0.29646645221685625</v>
      </c>
      <c r="AS37" s="90">
        <v>0.10394114857988668</v>
      </c>
      <c r="AT37" s="90"/>
      <c r="AU37" s="90">
        <v>1.252550231054177</v>
      </c>
      <c r="AV37" s="90">
        <v>1.004567938091768</v>
      </c>
      <c r="AW37" s="90"/>
      <c r="AX37" s="90">
        <v>0.11814532382074552</v>
      </c>
      <c r="AY37" s="90"/>
      <c r="AZ37" s="90">
        <v>-0.94333034875234922</v>
      </c>
      <c r="BA37" s="90">
        <v>1.1667924951658504</v>
      </c>
      <c r="BB37" s="90"/>
      <c r="BC37" s="90">
        <v>4.8098191986637353</v>
      </c>
      <c r="BD37" s="90">
        <v>4.0122993741446731</v>
      </c>
      <c r="BE37" s="90"/>
      <c r="BF37" s="90">
        <v>13.203869479801718</v>
      </c>
    </row>
    <row r="38" spans="1:58">
      <c r="A38" t="s">
        <v>638</v>
      </c>
      <c r="B38" t="str">
        <f t="shared" si="0"/>
        <v>MgHst</v>
      </c>
      <c r="C38" s="95">
        <v>41.863999999999997</v>
      </c>
      <c r="D38" s="95">
        <v>2.9550000000000001</v>
      </c>
      <c r="E38" s="95">
        <v>11.678000000000001</v>
      </c>
      <c r="F38" s="95">
        <v>13.815980341977564</v>
      </c>
      <c r="G38" s="95">
        <v>12.407</v>
      </c>
      <c r="H38" s="95">
        <v>11.186</v>
      </c>
      <c r="I38" s="95">
        <v>0.26100000000000001</v>
      </c>
      <c r="J38" s="95">
        <v>2.9319999999999999</v>
      </c>
      <c r="K38" s="95">
        <v>0.39900000000000002</v>
      </c>
      <c r="L38" s="95">
        <v>99.856692651748389</v>
      </c>
      <c r="N38" s="90">
        <v>6.1332305735043438</v>
      </c>
      <c r="O38" s="90">
        <v>1.8667694264956562</v>
      </c>
      <c r="P38" s="90">
        <v>0</v>
      </c>
      <c r="Q38" s="94">
        <v>8</v>
      </c>
      <c r="R38" s="90">
        <v>0.14946962746715853</v>
      </c>
      <c r="S38" s="90">
        <v>0.32565090914800632</v>
      </c>
      <c r="T38" s="90">
        <v>0.82849176892110421</v>
      </c>
      <c r="U38" s="90">
        <v>2.7091464229721458</v>
      </c>
      <c r="V38" s="90">
        <v>0.86426234191643325</v>
      </c>
      <c r="W38" s="90">
        <v>3.2383800650691588E-2</v>
      </c>
      <c r="X38" s="94">
        <v>4.9094048710755391</v>
      </c>
      <c r="Y38" s="90">
        <v>0</v>
      </c>
      <c r="Z38" s="90">
        <v>0</v>
      </c>
      <c r="AA38" s="90">
        <v>0</v>
      </c>
      <c r="AB38" s="90">
        <v>1.755679766995319</v>
      </c>
      <c r="AC38" s="90">
        <v>0.24432023300468098</v>
      </c>
      <c r="AD38" s="94">
        <v>2</v>
      </c>
      <c r="AE38" s="90">
        <v>0.58845517323015839</v>
      </c>
      <c r="AF38" s="90">
        <v>7.456152943482558E-2</v>
      </c>
      <c r="AG38" s="90">
        <v>0.66301670266498403</v>
      </c>
      <c r="AH38" s="90" t="s">
        <v>622</v>
      </c>
      <c r="AI38" s="90">
        <v>0.75814064419149052</v>
      </c>
      <c r="AJ38" t="s">
        <v>624</v>
      </c>
      <c r="AM38" s="90">
        <v>64.288603464314136</v>
      </c>
      <c r="AN38" s="90">
        <v>64.409351872087626</v>
      </c>
      <c r="AO38" s="90">
        <v>51.70673951784169</v>
      </c>
      <c r="AP38" s="90">
        <v>61.828553063770542</v>
      </c>
      <c r="AQ38" s="90"/>
      <c r="AR38" s="90">
        <v>1.3432936657670596</v>
      </c>
      <c r="AS38" s="90">
        <v>0.45892727973443642</v>
      </c>
      <c r="AT38" s="90"/>
      <c r="AU38" s="90">
        <v>4.2622475562404647</v>
      </c>
      <c r="AV38" s="90">
        <v>4.3841346245654931</v>
      </c>
      <c r="AW38" s="90"/>
      <c r="AX38" s="90">
        <v>1.0954553432891103</v>
      </c>
      <c r="AY38" s="90"/>
      <c r="AZ38" s="90">
        <v>4.043292006454716</v>
      </c>
      <c r="BA38" s="90">
        <v>3.4999713875780811</v>
      </c>
      <c r="BB38" s="90"/>
      <c r="BC38" s="90">
        <v>2.4326633547154053</v>
      </c>
      <c r="BD38" s="90">
        <v>2.7692014448651312</v>
      </c>
      <c r="BE38" s="90"/>
      <c r="BF38" s="90">
        <v>18.251863963401714</v>
      </c>
    </row>
    <row r="39" spans="1:58">
      <c r="A39" t="s">
        <v>639</v>
      </c>
      <c r="B39" t="str">
        <f t="shared" si="0"/>
        <v>MgHst</v>
      </c>
      <c r="C39" s="95">
        <v>41.926000000000002</v>
      </c>
      <c r="D39" s="95">
        <v>3.2170000000000001</v>
      </c>
      <c r="E39" s="95">
        <v>10.954000000000001</v>
      </c>
      <c r="F39" s="95">
        <v>16.013973649664212</v>
      </c>
      <c r="G39" s="95">
        <v>11.478</v>
      </c>
      <c r="H39" s="95">
        <v>10.852</v>
      </c>
      <c r="I39" s="95">
        <v>0.41399999999999998</v>
      </c>
      <c r="J39" s="95">
        <v>2.8159999999999998</v>
      </c>
      <c r="K39" s="95">
        <v>0.45900000000000002</v>
      </c>
      <c r="L39" s="95">
        <v>100.63850769679905</v>
      </c>
      <c r="N39" s="90">
        <v>6.1982502007460427</v>
      </c>
      <c r="O39" s="90">
        <v>1.8017497992539573</v>
      </c>
      <c r="P39" s="90">
        <v>0</v>
      </c>
      <c r="Q39" s="94">
        <v>8</v>
      </c>
      <c r="R39" s="90">
        <v>0.10671164829857371</v>
      </c>
      <c r="S39" s="90">
        <v>0.35775274406718799</v>
      </c>
      <c r="T39" s="90">
        <v>0.59764797752092136</v>
      </c>
      <c r="U39" s="90">
        <v>2.5291175742111345</v>
      </c>
      <c r="V39" s="90">
        <v>1.382275397839881</v>
      </c>
      <c r="W39" s="90">
        <v>2.6494658062301113E-2</v>
      </c>
      <c r="X39" s="94">
        <v>5</v>
      </c>
      <c r="Y39" s="90">
        <v>0</v>
      </c>
      <c r="Z39" s="90">
        <v>0</v>
      </c>
      <c r="AA39" s="90">
        <v>2.5340539022555703E-2</v>
      </c>
      <c r="AB39" s="90">
        <v>1.7187684664928127</v>
      </c>
      <c r="AC39" s="90">
        <v>0.25589099448463171</v>
      </c>
      <c r="AD39" s="94">
        <v>2</v>
      </c>
      <c r="AE39" s="90">
        <v>0.55122077147337767</v>
      </c>
      <c r="AF39" s="90">
        <v>8.6554908311343534E-2</v>
      </c>
      <c r="AG39" s="90">
        <v>0.63777567978472116</v>
      </c>
      <c r="AH39" s="90" t="s">
        <v>622</v>
      </c>
      <c r="AI39" s="90">
        <v>0.64660278122986503</v>
      </c>
      <c r="AJ39" t="s">
        <v>624</v>
      </c>
      <c r="AM39" s="90">
        <v>64.133813975824424</v>
      </c>
      <c r="AN39" s="90">
        <v>64.152673320159991</v>
      </c>
      <c r="AO39" s="90">
        <v>54.746359609510236</v>
      </c>
      <c r="AP39" s="90">
        <v>64.883374122465966</v>
      </c>
      <c r="AQ39" s="90"/>
      <c r="AR39" s="90">
        <v>1.307335716349405</v>
      </c>
      <c r="AS39" s="90">
        <v>0.45555173059444426</v>
      </c>
      <c r="AT39" s="90"/>
      <c r="AU39" s="90">
        <v>4.2954692775172241</v>
      </c>
      <c r="AV39" s="90">
        <v>3.7628675895626986</v>
      </c>
      <c r="AW39" s="90"/>
      <c r="AX39" s="90">
        <v>0.70345772892182534</v>
      </c>
      <c r="AY39" s="90"/>
      <c r="AZ39" s="90">
        <v>3.1077213866691578</v>
      </c>
      <c r="BA39" s="90">
        <v>2.713042627540303</v>
      </c>
      <c r="BB39" s="90"/>
      <c r="BC39" s="90">
        <v>3.6093730604388337</v>
      </c>
      <c r="BD39" s="90">
        <v>3.2858789339597605</v>
      </c>
      <c r="BE39" s="90"/>
      <c r="BF39" s="90">
        <v>16.650210344077173</v>
      </c>
    </row>
    <row r="40" spans="1:58">
      <c r="A40" t="s">
        <v>640</v>
      </c>
      <c r="B40" t="str">
        <f t="shared" si="0"/>
        <v>Mghbl</v>
      </c>
      <c r="C40" s="95">
        <v>44.518000000000001</v>
      </c>
      <c r="D40" s="95">
        <v>2.177</v>
      </c>
      <c r="E40" s="95">
        <v>8.4169999999999998</v>
      </c>
      <c r="F40" s="95">
        <v>16.313975107368009</v>
      </c>
      <c r="G40" s="95">
        <v>11.753</v>
      </c>
      <c r="H40" s="95">
        <v>10.824999999999999</v>
      </c>
      <c r="I40" s="95">
        <v>0.38500000000000001</v>
      </c>
      <c r="J40" s="95">
        <v>2.165</v>
      </c>
      <c r="K40" s="95">
        <v>0.54600000000000004</v>
      </c>
      <c r="L40" s="95">
        <v>99.563984992512545</v>
      </c>
      <c r="N40" s="90">
        <v>6.623376926368608</v>
      </c>
      <c r="O40" s="90">
        <v>1.376623073631392</v>
      </c>
      <c r="P40" s="90">
        <v>0</v>
      </c>
      <c r="Q40" s="94">
        <v>8</v>
      </c>
      <c r="R40" s="90">
        <v>9.9172265335122356E-2</v>
      </c>
      <c r="S40" s="90">
        <v>0.24363994582298815</v>
      </c>
      <c r="T40" s="90">
        <v>0.55644455881908073</v>
      </c>
      <c r="U40" s="90">
        <v>2.6062116851609822</v>
      </c>
      <c r="V40" s="90">
        <v>1.4734207496335974</v>
      </c>
      <c r="W40" s="90">
        <v>2.1110795228229229E-2</v>
      </c>
      <c r="X40" s="94">
        <v>5</v>
      </c>
      <c r="Y40" s="90">
        <v>0</v>
      </c>
      <c r="Z40" s="90">
        <v>0</v>
      </c>
      <c r="AA40" s="90">
        <v>2.7400547449316019E-2</v>
      </c>
      <c r="AB40" s="90">
        <v>1.7254153195493112</v>
      </c>
      <c r="AC40" s="90">
        <v>0.24718413300137287</v>
      </c>
      <c r="AD40" s="94">
        <v>2</v>
      </c>
      <c r="AE40" s="90">
        <v>0.37729377803510977</v>
      </c>
      <c r="AF40" s="90">
        <v>0.10361671279747853</v>
      </c>
      <c r="AG40" s="90">
        <v>0.4809104908325883</v>
      </c>
      <c r="AH40" s="90" t="s">
        <v>622</v>
      </c>
      <c r="AI40" s="90">
        <v>0.63883492614015658</v>
      </c>
      <c r="AJ40" t="s">
        <v>623</v>
      </c>
      <c r="AM40" s="90">
        <v>73.813559336776208</v>
      </c>
      <c r="AN40" s="90">
        <v>75.179070843813719</v>
      </c>
      <c r="AO40" s="90">
        <v>65.13564053056119</v>
      </c>
      <c r="AP40" s="90">
        <v>75.444485531696017</v>
      </c>
      <c r="AQ40" s="90"/>
      <c r="AR40" s="90">
        <v>0.5721581384995954</v>
      </c>
      <c r="AS40" s="90">
        <v>0.19673934220955588</v>
      </c>
      <c r="AT40" s="90"/>
      <c r="AU40" s="90">
        <v>1.7019280141916422</v>
      </c>
      <c r="AV40" s="90">
        <v>1.5732295778504599</v>
      </c>
      <c r="AW40" s="90"/>
      <c r="AX40" s="90">
        <v>0.25123043799684597</v>
      </c>
      <c r="AY40" s="90"/>
      <c r="AZ40" s="90">
        <v>1.2066726860471635</v>
      </c>
      <c r="BA40" s="90">
        <v>1.7183404726633325</v>
      </c>
      <c r="BB40" s="90"/>
      <c r="BC40" s="90">
        <v>4.1922070569408696</v>
      </c>
      <c r="BD40" s="90">
        <v>3.5096750849708833</v>
      </c>
      <c r="BE40" s="90"/>
      <c r="BF40" s="90">
        <v>14.563559499268258</v>
      </c>
    </row>
    <row r="41" spans="1:58">
      <c r="A41" t="s">
        <v>641</v>
      </c>
      <c r="B41" t="str">
        <f t="shared" si="0"/>
        <v>Mghbl</v>
      </c>
      <c r="C41" s="95">
        <v>45.155000000000001</v>
      </c>
      <c r="D41" s="95">
        <v>1.669</v>
      </c>
      <c r="E41" s="95">
        <v>6.9649999999999999</v>
      </c>
      <c r="F41" s="95">
        <v>19.510967390812937</v>
      </c>
      <c r="G41" s="95">
        <v>10.436999999999999</v>
      </c>
      <c r="H41" s="95">
        <v>10.557</v>
      </c>
      <c r="I41" s="95">
        <v>0.48299999999999998</v>
      </c>
      <c r="J41" s="95">
        <v>1.861</v>
      </c>
      <c r="K41" s="95">
        <v>0.53400000000000003</v>
      </c>
      <c r="L41" s="95">
        <v>99.794617765786441</v>
      </c>
      <c r="N41" s="90">
        <v>6.8266595886122428</v>
      </c>
      <c r="O41" s="90">
        <v>1.1733404113877572</v>
      </c>
      <c r="P41" s="90">
        <v>0</v>
      </c>
      <c r="Q41" s="94">
        <v>8</v>
      </c>
      <c r="R41" s="90">
        <v>6.75930718526212E-2</v>
      </c>
      <c r="S41" s="90">
        <v>0.18980383228823172</v>
      </c>
      <c r="T41" s="90">
        <v>0.38220161779904771</v>
      </c>
      <c r="U41" s="90">
        <v>2.3517719707868414</v>
      </c>
      <c r="V41" s="90">
        <v>2.0086295072732581</v>
      </c>
      <c r="W41" s="90">
        <v>0</v>
      </c>
      <c r="X41" s="94">
        <v>5</v>
      </c>
      <c r="Y41" s="90">
        <v>0</v>
      </c>
      <c r="Z41" s="90">
        <v>7.6030585329727618E-2</v>
      </c>
      <c r="AA41" s="90">
        <v>6.1842675655727569E-2</v>
      </c>
      <c r="AB41" s="90">
        <v>1.7098768847708605</v>
      </c>
      <c r="AC41" s="90">
        <v>0.15224985424368431</v>
      </c>
      <c r="AD41" s="94">
        <v>2</v>
      </c>
      <c r="AE41" s="90">
        <v>0.39321167865335083</v>
      </c>
      <c r="AF41" s="90">
        <v>0.10297623274995427</v>
      </c>
      <c r="AG41" s="90">
        <v>0.49618791140330509</v>
      </c>
      <c r="AH41" s="90" t="s">
        <v>622</v>
      </c>
      <c r="AI41" s="90">
        <v>0.53010435800292177</v>
      </c>
      <c r="AJ41" t="s">
        <v>623</v>
      </c>
      <c r="AM41" s="90">
        <v>79.219314710557924</v>
      </c>
      <c r="AN41" s="90">
        <v>79.610897699007836</v>
      </c>
      <c r="AO41" s="90">
        <v>71.960411464806199</v>
      </c>
      <c r="AP41" s="90">
        <v>82.329315988731025</v>
      </c>
      <c r="AQ41" s="90"/>
      <c r="AR41" s="90">
        <v>0.27167454149608145</v>
      </c>
      <c r="AS41" s="90">
        <v>9.5070110002754449E-2</v>
      </c>
      <c r="AT41" s="90"/>
      <c r="AU41" s="90">
        <v>1.1974449036465276</v>
      </c>
      <c r="AV41" s="90">
        <v>0.95586328663273767</v>
      </c>
      <c r="AW41" s="90"/>
      <c r="AX41" s="90">
        <v>0.10328718615676173</v>
      </c>
      <c r="AY41" s="90"/>
      <c r="AZ41" s="90">
        <v>-1.2627987134542562</v>
      </c>
      <c r="BA41" s="90">
        <v>1.0928024471107798</v>
      </c>
      <c r="BB41" s="90"/>
      <c r="BC41" s="90">
        <v>4.866403840033235</v>
      </c>
      <c r="BD41" s="90">
        <v>4.0751315577909049</v>
      </c>
      <c r="BE41" s="90"/>
      <c r="BF41" s="90">
        <v>13.08906044535453</v>
      </c>
    </row>
    <row r="42" spans="1:58">
      <c r="A42" t="s">
        <v>642</v>
      </c>
      <c r="B42" t="str">
        <f t="shared" si="0"/>
        <v>MgHst</v>
      </c>
      <c r="C42" s="95">
        <v>41.744999999999997</v>
      </c>
      <c r="D42" s="95">
        <v>3.129</v>
      </c>
      <c r="E42" s="95">
        <v>11.241</v>
      </c>
      <c r="F42" s="95">
        <v>16.183977863517331</v>
      </c>
      <c r="G42" s="95">
        <v>10.983000000000001</v>
      </c>
      <c r="H42" s="95">
        <v>10.97</v>
      </c>
      <c r="I42" s="95">
        <v>0.40200000000000002</v>
      </c>
      <c r="J42" s="95">
        <v>2.7669999999999999</v>
      </c>
      <c r="K42" s="95">
        <v>0.42</v>
      </c>
      <c r="L42" s="95">
        <v>100.24381370328281</v>
      </c>
      <c r="N42" s="90">
        <v>6.1737932896024326</v>
      </c>
      <c r="O42" s="90">
        <v>1.8262067103975674</v>
      </c>
      <c r="P42" s="90">
        <v>0</v>
      </c>
      <c r="Q42" s="94">
        <v>8</v>
      </c>
      <c r="R42" s="90">
        <v>0.13298776890434572</v>
      </c>
      <c r="S42" s="90">
        <v>0.3480963117126098</v>
      </c>
      <c r="T42" s="90">
        <v>0.74007445843732</v>
      </c>
      <c r="U42" s="90">
        <v>2.4209494894137968</v>
      </c>
      <c r="V42" s="90">
        <v>1.261614046022653</v>
      </c>
      <c r="W42" s="90">
        <v>5.0351499880783801E-2</v>
      </c>
      <c r="X42" s="94">
        <v>4.9540735743715087</v>
      </c>
      <c r="Y42" s="90">
        <v>0</v>
      </c>
      <c r="Z42" s="90">
        <v>0</v>
      </c>
      <c r="AA42" s="90">
        <v>0</v>
      </c>
      <c r="AB42" s="90">
        <v>1.7381056271302435</v>
      </c>
      <c r="AC42" s="90">
        <v>0.26189437286975648</v>
      </c>
      <c r="AD42" s="94">
        <v>2</v>
      </c>
      <c r="AE42" s="90">
        <v>0.53146897512902669</v>
      </c>
      <c r="AF42" s="90">
        <v>7.923010862839415E-2</v>
      </c>
      <c r="AG42" s="90">
        <v>0.61069908375742088</v>
      </c>
      <c r="AH42" s="90" t="s">
        <v>622</v>
      </c>
      <c r="AI42" s="90">
        <v>0.65740874967059348</v>
      </c>
      <c r="AJ42" t="s">
        <v>624</v>
      </c>
      <c r="AM42" s="90">
        <v>66.030122469790015</v>
      </c>
      <c r="AN42" s="90">
        <v>66.382980120128607</v>
      </c>
      <c r="AO42" s="90">
        <v>54.874884016282039</v>
      </c>
      <c r="AP42" s="90">
        <v>64.99513277449914</v>
      </c>
      <c r="AQ42" s="90"/>
      <c r="AR42" s="90">
        <v>1.1171980088276396</v>
      </c>
      <c r="AS42" s="90">
        <v>0.38515296482735334</v>
      </c>
      <c r="AT42" s="90"/>
      <c r="AU42" s="90">
        <v>3.849456935303444</v>
      </c>
      <c r="AV42" s="90">
        <v>3.7109145501640435</v>
      </c>
      <c r="AW42" s="90"/>
      <c r="AX42" s="90">
        <v>0.67292552005486606</v>
      </c>
      <c r="AY42" s="90"/>
      <c r="AZ42" s="90">
        <v>2.9894615956609392</v>
      </c>
      <c r="BA42" s="90">
        <v>2.6863650457054313</v>
      </c>
      <c r="BB42" s="90"/>
      <c r="BC42" s="90">
        <v>3.3485033637868358</v>
      </c>
      <c r="BD42" s="90">
        <v>3.280254086422036</v>
      </c>
      <c r="BE42" s="90"/>
      <c r="BF42" s="90">
        <v>17.17222529425829</v>
      </c>
    </row>
    <row r="43" spans="1:58">
      <c r="A43" t="s">
        <v>643</v>
      </c>
      <c r="B43" t="str">
        <f t="shared" si="0"/>
        <v>edenite</v>
      </c>
      <c r="C43" s="95">
        <v>44.725000000000001</v>
      </c>
      <c r="D43" s="95">
        <v>1.8140000000000001</v>
      </c>
      <c r="E43" s="95">
        <v>7.6459999999999999</v>
      </c>
      <c r="F43" s="95">
        <v>19.65696773896169</v>
      </c>
      <c r="G43" s="95">
        <v>10.314</v>
      </c>
      <c r="H43" s="95">
        <v>10.66</v>
      </c>
      <c r="I43" s="95">
        <v>0.48299999999999998</v>
      </c>
      <c r="J43" s="95">
        <v>1.9710000000000001</v>
      </c>
      <c r="K43" s="95">
        <v>0.623</v>
      </c>
      <c r="L43" s="95">
        <v>100.51696043343802</v>
      </c>
      <c r="N43" s="90">
        <v>6.7209967431969222</v>
      </c>
      <c r="O43" s="90">
        <v>1.2790032568030778</v>
      </c>
      <c r="P43" s="90">
        <v>0</v>
      </c>
      <c r="Q43" s="94">
        <v>8</v>
      </c>
      <c r="R43" s="90">
        <v>7.5071403544830329E-2</v>
      </c>
      <c r="S43" s="90">
        <v>0.20505334488189084</v>
      </c>
      <c r="T43" s="90">
        <v>0.42370847294335334</v>
      </c>
      <c r="U43" s="90">
        <v>2.3100830239166474</v>
      </c>
      <c r="V43" s="90">
        <v>1.9860837547132779</v>
      </c>
      <c r="W43" s="90">
        <v>0</v>
      </c>
      <c r="X43" s="94">
        <v>5</v>
      </c>
      <c r="Y43" s="90">
        <v>0</v>
      </c>
      <c r="Z43" s="90">
        <v>6.0586056168204117E-2</v>
      </c>
      <c r="AA43" s="90">
        <v>6.1470848283602615E-2</v>
      </c>
      <c r="AB43" s="90">
        <v>1.7161785100464764</v>
      </c>
      <c r="AC43" s="90">
        <v>0.16176458550171691</v>
      </c>
      <c r="AD43" s="94">
        <v>2</v>
      </c>
      <c r="AE43" s="90">
        <v>0.4124646698783857</v>
      </c>
      <c r="AF43" s="90">
        <v>0.11941660617445037</v>
      </c>
      <c r="AG43" s="90">
        <v>0.53188127605283608</v>
      </c>
      <c r="AH43" s="90" t="s">
        <v>622</v>
      </c>
      <c r="AI43" s="90">
        <v>0.53023045178638994</v>
      </c>
      <c r="AJ43" t="s">
        <v>627</v>
      </c>
      <c r="AM43" s="90">
        <v>77.113914173139875</v>
      </c>
      <c r="AN43" s="90">
        <v>77.626811030367179</v>
      </c>
      <c r="AO43" s="90">
        <v>69.687527939069071</v>
      </c>
      <c r="AP43" s="90">
        <v>80.014543360580163</v>
      </c>
      <c r="AQ43" s="90"/>
      <c r="AR43" s="90">
        <v>0.321786881493479</v>
      </c>
      <c r="AS43" s="90">
        <v>0.11266878659347486</v>
      </c>
      <c r="AT43" s="90"/>
      <c r="AU43" s="90">
        <v>1.46349965520989</v>
      </c>
      <c r="AV43" s="90">
        <v>1.1650933515985731</v>
      </c>
      <c r="AW43" s="90"/>
      <c r="AX43" s="90">
        <v>0.13044028291862905</v>
      </c>
      <c r="AY43" s="90"/>
      <c r="AZ43" s="90">
        <v>-0.75140581445377297</v>
      </c>
      <c r="BA43" s="90">
        <v>1.2145777344306046</v>
      </c>
      <c r="BB43" s="90"/>
      <c r="BC43" s="90">
        <v>4.8410138023545528</v>
      </c>
      <c r="BD43" s="90">
        <v>3.9967195429386968</v>
      </c>
      <c r="BE43" s="90"/>
      <c r="BF43" s="90">
        <v>13.516339872332747</v>
      </c>
    </row>
    <row r="44" spans="1:58">
      <c r="A44" t="s">
        <v>644</v>
      </c>
      <c r="B44" t="str">
        <f t="shared" si="0"/>
        <v>edenite</v>
      </c>
      <c r="C44" s="95">
        <v>44.08</v>
      </c>
      <c r="D44" s="95">
        <v>1.873</v>
      </c>
      <c r="E44" s="95">
        <v>8.1579999999999995</v>
      </c>
      <c r="F44" s="95">
        <v>18.38096749559195</v>
      </c>
      <c r="G44" s="95">
        <v>10.92</v>
      </c>
      <c r="H44" s="95">
        <v>10.605</v>
      </c>
      <c r="I44" s="95">
        <v>0.40500000000000003</v>
      </c>
      <c r="J44" s="95">
        <v>2.1280000000000001</v>
      </c>
      <c r="K44" s="95">
        <v>0.63800000000000001</v>
      </c>
      <c r="L44" s="95">
        <v>99.812477750528885</v>
      </c>
      <c r="N44" s="90">
        <v>6.6359703882162373</v>
      </c>
      <c r="O44" s="90">
        <v>1.3640296117837627</v>
      </c>
      <c r="P44" s="90">
        <v>0</v>
      </c>
      <c r="Q44" s="94">
        <v>8</v>
      </c>
      <c r="R44" s="90">
        <v>8.3313625023598181E-2</v>
      </c>
      <c r="S44" s="90">
        <v>0.21210302893253916</v>
      </c>
      <c r="T44" s="90">
        <v>0.46927901001767935</v>
      </c>
      <c r="U44" s="90">
        <v>2.4502061057714832</v>
      </c>
      <c r="V44" s="90">
        <v>1.7850982302547003</v>
      </c>
      <c r="W44" s="90">
        <v>0</v>
      </c>
      <c r="X44" s="94">
        <v>5</v>
      </c>
      <c r="Y44" s="90">
        <v>0</v>
      </c>
      <c r="Z44" s="90">
        <v>5.9790424149327226E-2</v>
      </c>
      <c r="AA44" s="90">
        <v>5.1636478500220531E-2</v>
      </c>
      <c r="AB44" s="90">
        <v>1.7103911686067463</v>
      </c>
      <c r="AC44" s="90">
        <v>0.17818192874370586</v>
      </c>
      <c r="AD44" s="94">
        <v>2</v>
      </c>
      <c r="AE44" s="90">
        <v>0.44290134283564919</v>
      </c>
      <c r="AF44" s="90">
        <v>0.1225115047854555</v>
      </c>
      <c r="AG44" s="90">
        <v>0.56541284762110466</v>
      </c>
      <c r="AH44" s="90" t="s">
        <v>622</v>
      </c>
      <c r="AI44" s="90">
        <v>0.5704661346450387</v>
      </c>
      <c r="AJ44" t="s">
        <v>627</v>
      </c>
      <c r="AM44" s="90">
        <v>74.305503449361254</v>
      </c>
      <c r="AN44" s="90">
        <v>74.738046482640556</v>
      </c>
      <c r="AO44" s="90">
        <v>66.575272276416229</v>
      </c>
      <c r="AP44" s="90">
        <v>76.87907011961056</v>
      </c>
      <c r="AQ44" s="90"/>
      <c r="AR44" s="90">
        <v>0.42825967526792852</v>
      </c>
      <c r="AS44" s="90">
        <v>0.14934829014118095</v>
      </c>
      <c r="AT44" s="90"/>
      <c r="AU44" s="90">
        <v>1.8382905332281072</v>
      </c>
      <c r="AV44" s="90">
        <v>1.4767656673307628</v>
      </c>
      <c r="AW44" s="90"/>
      <c r="AX44" s="90">
        <v>0.19636076006242603</v>
      </c>
      <c r="AY44" s="90"/>
      <c r="AZ44" s="90">
        <v>0.21710404106502557</v>
      </c>
      <c r="BA44" s="90">
        <v>1.4917962448267514</v>
      </c>
      <c r="BB44" s="90"/>
      <c r="BC44" s="90">
        <v>4.4299561551703546</v>
      </c>
      <c r="BD44" s="90">
        <v>3.6785725490021299</v>
      </c>
      <c r="BE44" s="90"/>
      <c r="BF44" s="90">
        <v>14.181303332863351</v>
      </c>
    </row>
    <row r="45" spans="1:58">
      <c r="A45" t="s">
        <v>645</v>
      </c>
      <c r="B45" t="str">
        <f t="shared" si="0"/>
        <v>MgHst</v>
      </c>
      <c r="C45" s="95">
        <v>41.954000000000001</v>
      </c>
      <c r="D45" s="95">
        <v>3.2389999999999999</v>
      </c>
      <c r="E45" s="95">
        <v>11.191000000000001</v>
      </c>
      <c r="F45" s="95">
        <v>13.836982344265905</v>
      </c>
      <c r="G45" s="95">
        <v>12.266</v>
      </c>
      <c r="H45" s="95">
        <v>11.103</v>
      </c>
      <c r="I45" s="95">
        <v>0.379</v>
      </c>
      <c r="J45" s="95">
        <v>2.8660000000000001</v>
      </c>
      <c r="K45" s="95">
        <v>0.45200000000000001</v>
      </c>
      <c r="L45" s="95">
        <v>99.59289246653934</v>
      </c>
      <c r="N45" s="90">
        <v>6.182367077412863</v>
      </c>
      <c r="O45" s="90">
        <v>1.817632922587137</v>
      </c>
      <c r="P45" s="90">
        <v>0</v>
      </c>
      <c r="Q45" s="94">
        <v>8</v>
      </c>
      <c r="R45" s="90">
        <v>0.12582566609697854</v>
      </c>
      <c r="S45" s="90">
        <v>0.35903649980698871</v>
      </c>
      <c r="T45" s="90">
        <v>0.70143301109671796</v>
      </c>
      <c r="U45" s="90">
        <v>2.6940242459372987</v>
      </c>
      <c r="V45" s="90">
        <v>1.003810481698004</v>
      </c>
      <c r="W45" s="90">
        <v>4.7299806452993594E-2</v>
      </c>
      <c r="X45" s="94">
        <v>4.931429711088982</v>
      </c>
      <c r="Y45" s="90">
        <v>0</v>
      </c>
      <c r="Z45" s="90">
        <v>0</v>
      </c>
      <c r="AA45" s="90">
        <v>0</v>
      </c>
      <c r="AB45" s="90">
        <v>1.7528456398189114</v>
      </c>
      <c r="AC45" s="90">
        <v>0.24715436018108861</v>
      </c>
      <c r="AD45" s="94">
        <v>2</v>
      </c>
      <c r="AE45" s="90">
        <v>0.57163644066733865</v>
      </c>
      <c r="AF45" s="90">
        <v>8.4959743115247746E-2</v>
      </c>
      <c r="AG45" s="90">
        <v>0.65659618378258644</v>
      </c>
      <c r="AH45" s="90" t="s">
        <v>622</v>
      </c>
      <c r="AI45" s="90">
        <v>0.7285410096356788</v>
      </c>
      <c r="AJ45" t="s">
        <v>624</v>
      </c>
      <c r="AM45" s="90">
        <v>64.183476165961864</v>
      </c>
      <c r="AN45" s="90">
        <v>64.549951858820464</v>
      </c>
      <c r="AO45" s="90">
        <v>53.132540329694564</v>
      </c>
      <c r="AP45" s="90">
        <v>63.273485828860913</v>
      </c>
      <c r="AQ45" s="90"/>
      <c r="AR45" s="90">
        <v>1.4291985761375152</v>
      </c>
      <c r="AS45" s="90">
        <v>0.49280344949659322</v>
      </c>
      <c r="AT45" s="90"/>
      <c r="AU45" s="90">
        <v>3.9783398262352021</v>
      </c>
      <c r="AV45" s="90">
        <v>3.9480988020339538</v>
      </c>
      <c r="AW45" s="90"/>
      <c r="AX45" s="90">
        <v>0.92123882032325943</v>
      </c>
      <c r="AY45" s="90"/>
      <c r="AZ45" s="90">
        <v>3.7194960629887803</v>
      </c>
      <c r="BA45" s="90">
        <v>3.169694583941415</v>
      </c>
      <c r="BB45" s="90"/>
      <c r="BC45" s="90">
        <v>3.0153366857709898</v>
      </c>
      <c r="BD45" s="90">
        <v>3.0274219418372867</v>
      </c>
      <c r="BE45" s="90"/>
      <c r="BF45" s="90">
        <v>17.574074162680265</v>
      </c>
    </row>
    <row r="46" spans="1:58">
      <c r="A46" t="s">
        <v>646</v>
      </c>
      <c r="B46" t="str">
        <f t="shared" si="0"/>
        <v>MgHst</v>
      </c>
      <c r="C46" s="95">
        <v>43.715000000000003</v>
      </c>
      <c r="D46" s="95">
        <v>2.3149999999999999</v>
      </c>
      <c r="E46" s="95">
        <v>9.9410000000000007</v>
      </c>
      <c r="F46" s="95">
        <v>14.342975790521114</v>
      </c>
      <c r="G46" s="95">
        <v>12.726000000000001</v>
      </c>
      <c r="H46" s="95">
        <v>11.077999999999999</v>
      </c>
      <c r="I46" s="95">
        <v>0.41199999999999998</v>
      </c>
      <c r="J46" s="95">
        <v>2.58</v>
      </c>
      <c r="K46" s="95">
        <v>0.38500000000000001</v>
      </c>
      <c r="L46" s="95">
        <v>99.963732757360845</v>
      </c>
      <c r="N46" s="90">
        <v>6.4103134545917539</v>
      </c>
      <c r="O46" s="90">
        <v>1.5896865454082461</v>
      </c>
      <c r="P46" s="90">
        <v>0</v>
      </c>
      <c r="Q46" s="94">
        <v>8</v>
      </c>
      <c r="R46" s="90">
        <v>0.12823702745444776</v>
      </c>
      <c r="S46" s="90">
        <v>0.25535597166698204</v>
      </c>
      <c r="T46" s="90">
        <v>0.71445791795318314</v>
      </c>
      <c r="U46" s="90">
        <v>2.7813639951532716</v>
      </c>
      <c r="V46" s="90">
        <v>1.0444846095931255</v>
      </c>
      <c r="W46" s="90">
        <v>5.1166385612891288E-2</v>
      </c>
      <c r="X46" s="94">
        <v>4.9750659074339012</v>
      </c>
      <c r="Y46" s="90">
        <v>0</v>
      </c>
      <c r="Z46" s="90">
        <v>0</v>
      </c>
      <c r="AA46" s="90">
        <v>0</v>
      </c>
      <c r="AB46" s="90">
        <v>1.740331830654678</v>
      </c>
      <c r="AC46" s="90">
        <v>0.259668169345322</v>
      </c>
      <c r="AD46" s="94">
        <v>2</v>
      </c>
      <c r="AE46" s="90">
        <v>0.47380434570139285</v>
      </c>
      <c r="AF46" s="90">
        <v>7.2011665442780759E-2</v>
      </c>
      <c r="AG46" s="90">
        <v>0.54581601114417366</v>
      </c>
      <c r="AH46" s="90" t="s">
        <v>622</v>
      </c>
      <c r="AI46" s="90">
        <v>0.72699269691505186</v>
      </c>
      <c r="AJ46" t="s">
        <v>624</v>
      </c>
      <c r="AM46" s="90">
        <v>68.743224587735725</v>
      </c>
      <c r="AN46" s="90">
        <v>69.999383397644067</v>
      </c>
      <c r="AO46" s="90">
        <v>58.476181469526097</v>
      </c>
      <c r="AP46" s="90">
        <v>68.713762266644409</v>
      </c>
      <c r="AQ46" s="90"/>
      <c r="AR46" s="90">
        <v>0.88667589059749741</v>
      </c>
      <c r="AS46" s="90">
        <v>0.30232811155075073</v>
      </c>
      <c r="AT46" s="90"/>
      <c r="AU46" s="90">
        <v>2.6267050012966604</v>
      </c>
      <c r="AV46" s="90">
        <v>2.5698044917148763</v>
      </c>
      <c r="AW46" s="90"/>
      <c r="AX46" s="90">
        <v>0.5658901506501961</v>
      </c>
      <c r="AY46" s="90"/>
      <c r="AZ46" s="90">
        <v>2.8907651382230122</v>
      </c>
      <c r="BA46" s="90">
        <v>2.5816539676507078</v>
      </c>
      <c r="BB46" s="90"/>
      <c r="BC46" s="90">
        <v>3.2380900430246671</v>
      </c>
      <c r="BD46" s="90">
        <v>2.9187285233745177</v>
      </c>
      <c r="BE46" s="90"/>
      <c r="BF46" s="90">
        <v>16.419597303905046</v>
      </c>
    </row>
    <row r="47" spans="1:58">
      <c r="A47" t="s">
        <v>647</v>
      </c>
      <c r="B47" t="str">
        <f t="shared" si="0"/>
        <v>edenite</v>
      </c>
      <c r="C47" s="95">
        <v>44.389000000000003</v>
      </c>
      <c r="D47" s="95">
        <v>1.7669999999999999</v>
      </c>
      <c r="E47" s="95">
        <v>7.6269999999999998</v>
      </c>
      <c r="F47" s="95">
        <v>19.869968835420913</v>
      </c>
      <c r="G47" s="95">
        <v>10.028</v>
      </c>
      <c r="H47" s="95">
        <v>10.662000000000001</v>
      </c>
      <c r="I47" s="95">
        <v>0.48199999999999998</v>
      </c>
      <c r="J47" s="95">
        <v>1.9419999999999999</v>
      </c>
      <c r="K47" s="95">
        <v>0.64</v>
      </c>
      <c r="L47" s="95">
        <v>99.992383712169257</v>
      </c>
      <c r="N47" s="90">
        <v>6.7159453013161121</v>
      </c>
      <c r="O47" s="90">
        <v>1.2840546986838879</v>
      </c>
      <c r="P47" s="90">
        <v>0</v>
      </c>
      <c r="Q47" s="94">
        <v>8</v>
      </c>
      <c r="R47" s="90">
        <v>7.5856396048936237E-2</v>
      </c>
      <c r="S47" s="90">
        <v>0.20110116109861931</v>
      </c>
      <c r="T47" s="90">
        <v>0.42805657010310938</v>
      </c>
      <c r="U47" s="90">
        <v>2.2613263332840803</v>
      </c>
      <c r="V47" s="90">
        <v>2.0336595394652548</v>
      </c>
      <c r="W47" s="90">
        <v>0</v>
      </c>
      <c r="X47" s="94">
        <v>5</v>
      </c>
      <c r="Y47" s="90">
        <v>0</v>
      </c>
      <c r="Z47" s="90">
        <v>5.2441938225297857E-2</v>
      </c>
      <c r="AA47" s="90">
        <v>6.1761461882534334E-2</v>
      </c>
      <c r="AB47" s="90">
        <v>1.7281935751833024</v>
      </c>
      <c r="AC47" s="90">
        <v>0.15760302470886534</v>
      </c>
      <c r="AD47" s="94">
        <v>2</v>
      </c>
      <c r="AE47" s="90">
        <v>0.41203158662274997</v>
      </c>
      <c r="AF47" s="90">
        <v>0.12351084842072022</v>
      </c>
      <c r="AG47" s="90">
        <v>0.53554243504347021</v>
      </c>
      <c r="AH47" s="90" t="s">
        <v>622</v>
      </c>
      <c r="AI47" s="90">
        <v>0.5201527044510309</v>
      </c>
      <c r="AJ47" t="s">
        <v>627</v>
      </c>
      <c r="AM47" s="90">
        <v>77.455122675119981</v>
      </c>
      <c r="AN47" s="90">
        <v>78.044098540355122</v>
      </c>
      <c r="AO47" s="90">
        <v>69.915443317121884</v>
      </c>
      <c r="AP47" s="90">
        <v>80.237494600850482</v>
      </c>
      <c r="AQ47" s="90"/>
      <c r="AR47" s="90">
        <v>0.30217691951928105</v>
      </c>
      <c r="AS47" s="90">
        <v>0.10596645252294229</v>
      </c>
      <c r="AT47" s="90"/>
      <c r="AU47" s="90">
        <v>1.4281196939790533</v>
      </c>
      <c r="AV47" s="90">
        <v>1.1383967493879885</v>
      </c>
      <c r="AW47" s="90"/>
      <c r="AX47" s="90">
        <v>0.12441018713281651</v>
      </c>
      <c r="AY47" s="90"/>
      <c r="AZ47" s="90">
        <v>-0.89040668431526049</v>
      </c>
      <c r="BA47" s="90">
        <v>1.1833354262884346</v>
      </c>
      <c r="BB47" s="90"/>
      <c r="BC47" s="90">
        <v>4.9296020852634328</v>
      </c>
      <c r="BD47" s="90">
        <v>4.0580470005740672</v>
      </c>
      <c r="BE47" s="90"/>
      <c r="BF47" s="90">
        <v>13.465822398983301</v>
      </c>
    </row>
    <row r="48" spans="1:58">
      <c r="C48" s="95"/>
      <c r="D48" s="95"/>
      <c r="E48" s="95"/>
      <c r="F48" s="95"/>
      <c r="G48" s="95"/>
      <c r="H48" s="95"/>
      <c r="I48" s="95"/>
      <c r="J48" s="95"/>
      <c r="K48" s="95"/>
      <c r="L48" s="95"/>
      <c r="N48" s="90"/>
      <c r="O48" s="90"/>
      <c r="P48" s="90"/>
      <c r="Q48" s="94"/>
      <c r="R48" s="90"/>
      <c r="S48" s="90"/>
      <c r="T48" s="90"/>
      <c r="U48" s="90"/>
      <c r="V48" s="90"/>
      <c r="W48" s="90"/>
      <c r="X48" s="94"/>
      <c r="Y48" s="90"/>
      <c r="Z48" s="90"/>
      <c r="AA48" s="90"/>
      <c r="AB48" s="90"/>
      <c r="AC48" s="90"/>
      <c r="AD48" s="94"/>
      <c r="AE48" s="90"/>
      <c r="AF48" s="90"/>
      <c r="AG48" s="90"/>
      <c r="AH48" s="90"/>
      <c r="AI48" s="90"/>
      <c r="AM48" s="90"/>
      <c r="AN48" s="90"/>
      <c r="AO48" s="90"/>
      <c r="AP48" s="90"/>
      <c r="AQ48" s="90"/>
      <c r="AR48" s="90"/>
      <c r="AS48" s="90"/>
      <c r="AT48" s="90"/>
      <c r="AU48" s="90"/>
      <c r="AV48" s="90"/>
      <c r="AW48" s="90"/>
      <c r="AX48" s="90"/>
      <c r="AY48" s="90"/>
      <c r="AZ48" s="90"/>
      <c r="BA48" s="90"/>
      <c r="BB48" s="90"/>
      <c r="BC48" s="90"/>
      <c r="BD48" s="90"/>
      <c r="BE48" s="90"/>
      <c r="BF48" s="90"/>
    </row>
    <row r="49" spans="1:58">
      <c r="A49" t="s">
        <v>363</v>
      </c>
      <c r="B49" t="str">
        <f t="shared" si="0"/>
        <v>MgHst</v>
      </c>
      <c r="C49" s="95">
        <v>42.959781697457522</v>
      </c>
      <c r="D49" s="95">
        <v>2.6218151354370289</v>
      </c>
      <c r="E49" s="95">
        <v>10.491959890610755</v>
      </c>
      <c r="F49" s="95">
        <v>13.755008738352398</v>
      </c>
      <c r="G49" s="95">
        <v>12.413167195830587</v>
      </c>
      <c r="H49" s="95">
        <v>11.030547664719702</v>
      </c>
      <c r="I49" s="95">
        <v>0.26210995542347698</v>
      </c>
      <c r="J49" s="95">
        <v>2.7212020033388979</v>
      </c>
      <c r="K49" s="95">
        <v>0.42146225007460458</v>
      </c>
      <c r="L49" s="95">
        <v>98.960308607492379</v>
      </c>
      <c r="N49" s="90">
        <v>6.3274208762364967</v>
      </c>
      <c r="O49" s="90">
        <v>1.6725791237635033</v>
      </c>
      <c r="P49" s="90">
        <v>0</v>
      </c>
      <c r="Q49" s="94">
        <v>8</v>
      </c>
      <c r="R49" s="90">
        <v>0.14857315027328122</v>
      </c>
      <c r="S49" s="90">
        <v>0.29047781096375414</v>
      </c>
      <c r="T49" s="90">
        <v>0.82370066345832527</v>
      </c>
      <c r="U49" s="90">
        <v>2.7249867075546219</v>
      </c>
      <c r="V49" s="90">
        <v>0.87059472279980787</v>
      </c>
      <c r="W49" s="90">
        <v>3.2695419478412924E-2</v>
      </c>
      <c r="X49" s="94">
        <v>4.8910284745282038</v>
      </c>
      <c r="Y49" s="90">
        <v>0</v>
      </c>
      <c r="Z49" s="90">
        <v>0</v>
      </c>
      <c r="AA49" s="90">
        <v>0</v>
      </c>
      <c r="AB49" s="90">
        <v>1.7405385711912853</v>
      </c>
      <c r="AC49" s="90">
        <v>0.2594614288087147</v>
      </c>
      <c r="AD49" s="94">
        <v>2</v>
      </c>
      <c r="AE49" s="90">
        <v>0.51757395213338275</v>
      </c>
      <c r="AF49" s="90">
        <v>7.9180215723321637E-2</v>
      </c>
      <c r="AG49" s="90">
        <v>0.59675416785670443</v>
      </c>
      <c r="AH49" s="90" t="s">
        <v>622</v>
      </c>
      <c r="AI49" s="90">
        <v>0.75787094808919686</v>
      </c>
      <c r="AJ49" t="s">
        <v>624</v>
      </c>
      <c r="AM49" s="90">
        <v>68.969044302773554</v>
      </c>
      <c r="AN49" s="90">
        <v>69.725603040448362</v>
      </c>
      <c r="AO49" s="90">
        <v>56.735617879739472</v>
      </c>
      <c r="AP49" s="90">
        <v>66.936886989900898</v>
      </c>
      <c r="AQ49" s="90"/>
      <c r="AR49" s="90">
        <v>0.94679670461345777</v>
      </c>
      <c r="AS49" s="90">
        <v>0.32060364960883159</v>
      </c>
      <c r="AT49" s="90"/>
      <c r="AU49" s="90">
        <v>2.8056566005689954</v>
      </c>
      <c r="AV49" s="90">
        <v>2.9945417422643885</v>
      </c>
      <c r="AW49" s="90"/>
      <c r="AX49" s="90">
        <v>0.66972081065075617</v>
      </c>
      <c r="AY49" s="90"/>
      <c r="AZ49" s="90">
        <v>3.0611769422130299</v>
      </c>
      <c r="BA49" s="90">
        <v>2.8133493599165607</v>
      </c>
      <c r="BB49" s="90"/>
      <c r="BC49" s="90">
        <v>2.6710058324838428</v>
      </c>
      <c r="BD49" s="90">
        <v>2.8765995514864375</v>
      </c>
      <c r="BE49" s="90"/>
      <c r="BF49" s="90">
        <v>17.523083469030869</v>
      </c>
    </row>
    <row r="50" spans="1:58">
      <c r="A50" t="s">
        <v>363</v>
      </c>
      <c r="B50" t="str">
        <f t="shared" si="0"/>
        <v>edenite</v>
      </c>
      <c r="C50" s="95">
        <v>44.79661607174846</v>
      </c>
      <c r="D50" s="95">
        <v>1.8794750069812902</v>
      </c>
      <c r="E50" s="95">
        <v>7.5333313996850908</v>
      </c>
      <c r="F50" s="95">
        <v>19.466740288992295</v>
      </c>
      <c r="G50" s="95">
        <v>10.634812196729168</v>
      </c>
      <c r="H50" s="95">
        <v>10.648843675237623</v>
      </c>
      <c r="I50" s="95">
        <v>0.36695393759286771</v>
      </c>
      <c r="J50" s="95">
        <v>1.9899408104416452</v>
      </c>
      <c r="K50" s="95">
        <v>0.65174574753804826</v>
      </c>
      <c r="L50" s="95">
        <v>100.61770553711135</v>
      </c>
      <c r="N50" s="90">
        <v>6.7291168074111258</v>
      </c>
      <c r="O50" s="90">
        <v>1.2708831925888742</v>
      </c>
      <c r="P50" s="90">
        <v>0</v>
      </c>
      <c r="Q50" s="94">
        <v>8</v>
      </c>
      <c r="R50" s="90">
        <v>6.2714737851637725E-2</v>
      </c>
      <c r="S50" s="90">
        <v>0.21237121554558161</v>
      </c>
      <c r="T50" s="90">
        <v>0.35504313338782367</v>
      </c>
      <c r="U50" s="90">
        <v>2.3810022684836447</v>
      </c>
      <c r="V50" s="90">
        <v>1.9888686447313124</v>
      </c>
      <c r="W50" s="90">
        <v>0</v>
      </c>
      <c r="X50" s="94">
        <v>5</v>
      </c>
      <c r="Y50" s="90">
        <v>0</v>
      </c>
      <c r="Z50" s="90">
        <v>0.10159963260894234</v>
      </c>
      <c r="AA50" s="90">
        <v>4.668347221695681E-2</v>
      </c>
      <c r="AB50" s="90">
        <v>1.7137095978051855</v>
      </c>
      <c r="AC50" s="90">
        <v>0.13800729736891526</v>
      </c>
      <c r="AD50" s="94">
        <v>2</v>
      </c>
      <c r="AE50" s="90">
        <v>0.44151262701226024</v>
      </c>
      <c r="AF50" s="90">
        <v>0.12487756061491495</v>
      </c>
      <c r="AG50" s="90">
        <v>0.56639018762717519</v>
      </c>
      <c r="AH50" s="90" t="s">
        <v>622</v>
      </c>
      <c r="AI50" s="90">
        <v>0.53248752151736001</v>
      </c>
      <c r="AJ50" t="s">
        <v>627</v>
      </c>
      <c r="AM50" s="90">
        <v>76.826162900124416</v>
      </c>
      <c r="AN50" s="90">
        <v>76.54149417917543</v>
      </c>
      <c r="AO50" s="90">
        <v>69.374788596103301</v>
      </c>
      <c r="AP50" s="90">
        <v>79.709311042522231</v>
      </c>
      <c r="AQ50" s="90"/>
      <c r="AR50" s="90">
        <v>0.33983545362950995</v>
      </c>
      <c r="AS50" s="90">
        <v>0.11974467588674055</v>
      </c>
      <c r="AT50" s="90"/>
      <c r="AU50" s="90">
        <v>1.5289926160083291</v>
      </c>
      <c r="AV50" s="90">
        <v>1.1792974118395128</v>
      </c>
      <c r="AW50" s="90"/>
      <c r="AX50" s="90">
        <v>0.13782070383289421</v>
      </c>
      <c r="AY50" s="90"/>
      <c r="AZ50" s="90">
        <v>-0.69811176458584878</v>
      </c>
      <c r="BA50" s="90">
        <v>1.2418394275224052</v>
      </c>
      <c r="BB50" s="90"/>
      <c r="BC50" s="90">
        <v>4.7045801411334542</v>
      </c>
      <c r="BD50" s="90">
        <v>4.009255637558657</v>
      </c>
      <c r="BE50" s="90"/>
      <c r="BF50" s="90">
        <v>13.441210278624164</v>
      </c>
    </row>
    <row r="51" spans="1:58">
      <c r="A51" t="s">
        <v>363</v>
      </c>
      <c r="B51" t="str">
        <f t="shared" si="0"/>
        <v>edenite</v>
      </c>
      <c r="C51" s="95">
        <v>43.718213514859706</v>
      </c>
      <c r="D51" s="95">
        <v>2.2815938018815718</v>
      </c>
      <c r="E51" s="95">
        <v>8.5920763198363375</v>
      </c>
      <c r="F51" s="95">
        <v>19.009788684797343</v>
      </c>
      <c r="G51" s="95">
        <v>10.127383904014033</v>
      </c>
      <c r="H51" s="95">
        <v>10.618187913644112</v>
      </c>
      <c r="I51" s="95">
        <v>0.37758456465990964</v>
      </c>
      <c r="J51" s="95">
        <v>2.137527206771463</v>
      </c>
      <c r="K51" s="95">
        <v>0.60317380352644834</v>
      </c>
      <c r="L51" s="95">
        <v>99.990445973430383</v>
      </c>
      <c r="N51" s="90">
        <v>6.5728660993907377</v>
      </c>
      <c r="O51" s="90">
        <v>1.4271339006092623</v>
      </c>
      <c r="P51" s="90">
        <v>0</v>
      </c>
      <c r="Q51" s="94">
        <v>8</v>
      </c>
      <c r="R51" s="90">
        <v>9.5219514516641679E-2</v>
      </c>
      <c r="S51" s="90">
        <v>0.25803400677323657</v>
      </c>
      <c r="T51" s="90">
        <v>0.53478179280001115</v>
      </c>
      <c r="U51" s="90">
        <v>2.2693776710275975</v>
      </c>
      <c r="V51" s="90">
        <v>1.842587014882513</v>
      </c>
      <c r="W51" s="90">
        <v>0</v>
      </c>
      <c r="X51" s="94">
        <v>5</v>
      </c>
      <c r="Y51" s="90">
        <v>0</v>
      </c>
      <c r="Z51" s="90">
        <v>1.2825830400989169E-2</v>
      </c>
      <c r="AA51" s="90">
        <v>4.8077884578827709E-2</v>
      </c>
      <c r="AB51" s="90">
        <v>1.7102701040778678</v>
      </c>
      <c r="AC51" s="90">
        <v>0.22882618094231533</v>
      </c>
      <c r="AD51" s="94">
        <v>2</v>
      </c>
      <c r="AE51" s="90">
        <v>0.39421877482561785</v>
      </c>
      <c r="AF51" s="90">
        <v>0.11567198586283763</v>
      </c>
      <c r="AG51" s="90">
        <v>0.50989076068845551</v>
      </c>
      <c r="AH51" s="90" t="s">
        <v>622</v>
      </c>
      <c r="AI51" s="90">
        <v>0.55018010297821307</v>
      </c>
      <c r="AJ51" t="s">
        <v>627</v>
      </c>
      <c r="AM51" s="90">
        <v>74.946385303835797</v>
      </c>
      <c r="AN51" s="90">
        <v>75.593808075927654</v>
      </c>
      <c r="AO51" s="90">
        <v>66.304108924187432</v>
      </c>
      <c r="AP51" s="90">
        <v>76.572464811498378</v>
      </c>
      <c r="AQ51" s="90"/>
      <c r="AR51" s="90">
        <v>0.46097286595395726</v>
      </c>
      <c r="AS51" s="90">
        <v>0.16004697908355245</v>
      </c>
      <c r="AT51" s="90"/>
      <c r="AU51" s="90">
        <v>1.8367647995204914</v>
      </c>
      <c r="AV51" s="90">
        <v>1.578371228462101</v>
      </c>
      <c r="AW51" s="90"/>
      <c r="AX51" s="90">
        <v>0.18691063176153005</v>
      </c>
      <c r="AY51" s="90"/>
      <c r="AZ51" s="90">
        <v>0.25827872299166432</v>
      </c>
      <c r="BA51" s="90">
        <v>1.4438022516017701</v>
      </c>
      <c r="BB51" s="90"/>
      <c r="BC51" s="90">
        <v>4.5718754373278001</v>
      </c>
      <c r="BD51" s="90">
        <v>3.8971397563223702</v>
      </c>
      <c r="BE51" s="90"/>
      <c r="BF51" s="90">
        <v>14.305767708463904</v>
      </c>
    </row>
    <row r="52" spans="1:58">
      <c r="A52" t="s">
        <v>363</v>
      </c>
      <c r="B52" t="str">
        <f t="shared" si="0"/>
        <v>Mghbl</v>
      </c>
      <c r="C52" s="95">
        <v>45.43635729702806</v>
      </c>
      <c r="D52" s="95">
        <v>1.7957277255118982</v>
      </c>
      <c r="E52" s="95">
        <v>6.7840151414992587</v>
      </c>
      <c r="F52" s="95">
        <v>18.342880822456866</v>
      </c>
      <c r="G52" s="95">
        <v>10.8925363734205</v>
      </c>
      <c r="H52" s="95">
        <v>10.698370567324643</v>
      </c>
      <c r="I52" s="95">
        <v>0.35450482354377827</v>
      </c>
      <c r="J52" s="95">
        <v>1.7433313180169285</v>
      </c>
      <c r="K52" s="95">
        <v>0.48627204030226701</v>
      </c>
      <c r="L52" s="95">
        <v>99.033485184880632</v>
      </c>
      <c r="N52" s="90">
        <v>6.8640849663473373</v>
      </c>
      <c r="O52" s="90">
        <v>1.1359150336526627</v>
      </c>
      <c r="P52" s="90">
        <v>0</v>
      </c>
      <c r="Q52" s="94">
        <v>8</v>
      </c>
      <c r="R52" s="90">
        <v>7.1873590578246827E-2</v>
      </c>
      <c r="S52" s="90">
        <v>0.20406375427520357</v>
      </c>
      <c r="T52" s="90">
        <v>0.40597836512525731</v>
      </c>
      <c r="U52" s="90">
        <v>2.4525918987531079</v>
      </c>
      <c r="V52" s="90">
        <v>1.8654923912681847</v>
      </c>
      <c r="W52" s="90">
        <v>0</v>
      </c>
      <c r="X52" s="94">
        <v>5</v>
      </c>
      <c r="Y52" s="90">
        <v>0</v>
      </c>
      <c r="Z52" s="90">
        <v>4.5978798490117434E-2</v>
      </c>
      <c r="AA52" s="90">
        <v>4.5356552124978335E-2</v>
      </c>
      <c r="AB52" s="90">
        <v>1.7314848682937547</v>
      </c>
      <c r="AC52" s="90">
        <v>0.17717978109114951</v>
      </c>
      <c r="AD52" s="94">
        <v>2</v>
      </c>
      <c r="AE52" s="90">
        <v>0.33341271935674277</v>
      </c>
      <c r="AF52" s="90">
        <v>9.3702631133155384E-2</v>
      </c>
      <c r="AG52" s="90">
        <v>0.42711535048989813</v>
      </c>
      <c r="AH52" s="90" t="s">
        <v>622</v>
      </c>
      <c r="AI52" s="90">
        <v>0.56199735178202737</v>
      </c>
      <c r="AJ52" t="s">
        <v>623</v>
      </c>
      <c r="AM52" s="90">
        <v>80.552820335202256</v>
      </c>
      <c r="AN52" s="90">
        <v>81.081322709712964</v>
      </c>
      <c r="AO52" s="90">
        <v>72.134691291166718</v>
      </c>
      <c r="AP52" s="90">
        <v>82.523708579019697</v>
      </c>
      <c r="AQ52" s="90"/>
      <c r="AR52" s="90">
        <v>0.29441471217261106</v>
      </c>
      <c r="AS52" s="90">
        <v>0.10235843375435758</v>
      </c>
      <c r="AT52" s="90"/>
      <c r="AU52" s="90">
        <v>1.01142715267668</v>
      </c>
      <c r="AV52" s="90">
        <v>0.89081695584842235</v>
      </c>
      <c r="AW52" s="90"/>
      <c r="AX52" s="90">
        <v>0.10675927920023252</v>
      </c>
      <c r="AY52" s="90"/>
      <c r="AZ52" s="90">
        <v>-0.8633794862320554</v>
      </c>
      <c r="BA52" s="90">
        <v>1.1260952909546273</v>
      </c>
      <c r="BB52" s="90"/>
      <c r="BC52" s="90">
        <v>4.690195046484293</v>
      </c>
      <c r="BD52" s="90">
        <v>4.0897722376458585</v>
      </c>
      <c r="BE52" s="90"/>
      <c r="BF52" s="90">
        <v>12.98577924607415</v>
      </c>
    </row>
    <row r="53" spans="1:58">
      <c r="A53" t="s">
        <v>363</v>
      </c>
      <c r="B53" t="str">
        <f t="shared" si="0"/>
        <v>MgHst</v>
      </c>
      <c r="C53" s="95">
        <v>41.818160385190104</v>
      </c>
      <c r="D53" s="95">
        <v>2.2909573879358054</v>
      </c>
      <c r="E53" s="95">
        <v>11.999226781526813</v>
      </c>
      <c r="F53" s="95">
        <v>12.750957220367116</v>
      </c>
      <c r="G53" s="95">
        <v>13.25227488340575</v>
      </c>
      <c r="H53" s="95">
        <v>11.279694806508481</v>
      </c>
      <c r="I53" s="95">
        <v>0.17171327390401758</v>
      </c>
      <c r="J53" s="95">
        <v>2.6371704957678355</v>
      </c>
      <c r="K53" s="95">
        <v>0.2868513853904282</v>
      </c>
      <c r="L53" s="95">
        <v>99.029003024158428</v>
      </c>
      <c r="N53" s="90">
        <v>6.1505027945329491</v>
      </c>
      <c r="O53" s="90">
        <v>1.8494972054670509</v>
      </c>
      <c r="P53" s="90">
        <v>0</v>
      </c>
      <c r="Q53" s="94">
        <v>8</v>
      </c>
      <c r="R53" s="90">
        <v>0.23031412194445</v>
      </c>
      <c r="S53" s="90">
        <v>0.25345971787782057</v>
      </c>
      <c r="T53" s="90">
        <v>0.79466073002100046</v>
      </c>
      <c r="U53" s="90">
        <v>2.9050476323989431</v>
      </c>
      <c r="V53" s="90">
        <v>0.77372212189005563</v>
      </c>
      <c r="W53" s="90">
        <v>2.138889284292611E-2</v>
      </c>
      <c r="X53" s="94">
        <v>4.9785932169751952</v>
      </c>
      <c r="Y53" s="90">
        <v>0</v>
      </c>
      <c r="Z53" s="90">
        <v>0</v>
      </c>
      <c r="AA53" s="90">
        <v>0</v>
      </c>
      <c r="AB53" s="90">
        <v>1.7773172843580272</v>
      </c>
      <c r="AC53" s="90">
        <v>0.22268271564197284</v>
      </c>
      <c r="AD53" s="94">
        <v>2</v>
      </c>
      <c r="AE53" s="90">
        <v>0.52928511077696416</v>
      </c>
      <c r="AF53" s="90">
        <v>5.3814088660583272E-2</v>
      </c>
      <c r="AG53" s="90">
        <v>0.5830991994375474</v>
      </c>
      <c r="AH53" s="90" t="s">
        <v>622</v>
      </c>
      <c r="AI53" s="90">
        <v>0.78967911188570861</v>
      </c>
      <c r="AJ53" t="s">
        <v>624</v>
      </c>
      <c r="AM53" s="90">
        <v>63.783929989470785</v>
      </c>
      <c r="AN53" s="90">
        <v>63.281026049810819</v>
      </c>
      <c r="AO53" s="90">
        <v>50.75654369978011</v>
      </c>
      <c r="AP53" s="90">
        <v>60.897777360007026</v>
      </c>
      <c r="AQ53" s="90"/>
      <c r="AR53" s="90">
        <v>1.4260164434983609</v>
      </c>
      <c r="AS53" s="90">
        <v>0.4971925257367017</v>
      </c>
      <c r="AT53" s="90"/>
      <c r="AU53" s="90">
        <v>4.3056315334803692</v>
      </c>
      <c r="AV53" s="90">
        <v>4.4122876549221637</v>
      </c>
      <c r="AW53" s="90"/>
      <c r="AX53" s="90">
        <v>1.4586309581774963</v>
      </c>
      <c r="AY53" s="90"/>
      <c r="AZ53" s="90">
        <v>4.9307612678034198</v>
      </c>
      <c r="BA53" s="90">
        <v>4.3573633510251586</v>
      </c>
      <c r="BB53" s="90"/>
      <c r="BC53" s="90">
        <v>1.8986716912075021</v>
      </c>
      <c r="BD53" s="90">
        <v>2.3451026835836428</v>
      </c>
      <c r="BE53" s="90"/>
      <c r="BF53" s="90">
        <v>18.002389477710995</v>
      </c>
    </row>
    <row r="54" spans="1:58">
      <c r="A54" t="s">
        <v>363</v>
      </c>
      <c r="B54" t="str">
        <f t="shared" si="0"/>
        <v>MgHst</v>
      </c>
      <c r="C54" s="95">
        <v>43.752196579777518</v>
      </c>
      <c r="D54" s="95">
        <v>2.4595019369120088</v>
      </c>
      <c r="E54" s="95">
        <v>10.186117972876119</v>
      </c>
      <c r="F54" s="95">
        <v>12.955115386376141</v>
      </c>
      <c r="G54" s="95">
        <v>13.664918085063981</v>
      </c>
      <c r="H54" s="95">
        <v>11.251630877720297</v>
      </c>
      <c r="I54" s="95">
        <v>0.23356698009524973</v>
      </c>
      <c r="J54" s="95">
        <v>2.4252902055622729</v>
      </c>
      <c r="K54" s="95">
        <v>0.35365239294710327</v>
      </c>
      <c r="L54" s="95">
        <v>99.786428826942043</v>
      </c>
      <c r="N54" s="90">
        <v>6.3799083531255816</v>
      </c>
      <c r="O54" s="90">
        <v>1.6200916468744184</v>
      </c>
      <c r="P54" s="90">
        <v>0</v>
      </c>
      <c r="Q54" s="94">
        <v>8</v>
      </c>
      <c r="R54" s="90">
        <v>0.13035251580073903</v>
      </c>
      <c r="S54" s="90">
        <v>0.26977890461487569</v>
      </c>
      <c r="T54" s="90">
        <v>0.72587215060885768</v>
      </c>
      <c r="U54" s="90">
        <v>2.9698788734733905</v>
      </c>
      <c r="V54" s="90">
        <v>0.85399098080775238</v>
      </c>
      <c r="W54" s="90">
        <v>2.8844616147459517E-2</v>
      </c>
      <c r="X54" s="94">
        <v>4.9787180414530745</v>
      </c>
      <c r="Y54" s="90">
        <v>0</v>
      </c>
      <c r="Z54" s="90">
        <v>0</v>
      </c>
      <c r="AA54" s="90">
        <v>0</v>
      </c>
      <c r="AB54" s="90">
        <v>1.7577292255273154</v>
      </c>
      <c r="AC54" s="90">
        <v>0.24227077447268464</v>
      </c>
      <c r="AD54" s="94">
        <v>2</v>
      </c>
      <c r="AE54" s="90">
        <v>0.44336527861857655</v>
      </c>
      <c r="AF54" s="90">
        <v>6.5778584183025943E-2</v>
      </c>
      <c r="AG54" s="90">
        <v>0.50914386280160251</v>
      </c>
      <c r="AH54" s="90" t="s">
        <v>622</v>
      </c>
      <c r="AI54" s="90">
        <v>0.77666839789235032</v>
      </c>
      <c r="AJ54" t="s">
        <v>624</v>
      </c>
      <c r="AM54" s="90">
        <v>68.248380145786527</v>
      </c>
      <c r="AN54" s="90">
        <v>68.759028521718051</v>
      </c>
      <c r="AO54" s="90">
        <v>56.330810281440549</v>
      </c>
      <c r="AP54" s="90">
        <v>66.568300595271708</v>
      </c>
      <c r="AQ54" s="90"/>
      <c r="AR54" s="90">
        <v>1.154436463546002</v>
      </c>
      <c r="AS54" s="90">
        <v>0.39233046799854115</v>
      </c>
      <c r="AT54" s="90"/>
      <c r="AU54" s="90">
        <v>2.7501204846618248</v>
      </c>
      <c r="AV54" s="90">
        <v>2.8666433755577905</v>
      </c>
      <c r="AW54" s="90"/>
      <c r="AX54" s="90">
        <v>0.7791773983019411</v>
      </c>
      <c r="AY54" s="90"/>
      <c r="AZ54" s="90">
        <v>3.9494909434076666</v>
      </c>
      <c r="BA54" s="90">
        <v>3.048336589618506</v>
      </c>
      <c r="BB54" s="90"/>
      <c r="BC54" s="90">
        <v>2.7082571559144188</v>
      </c>
      <c r="BD54" s="90">
        <v>2.7705489403620396</v>
      </c>
      <c r="BE54" s="90"/>
      <c r="BF54" s="90">
        <v>16.544215254085589</v>
      </c>
    </row>
    <row r="55" spans="1:58">
      <c r="A55" t="s">
        <v>363</v>
      </c>
      <c r="B55" t="str">
        <f t="shared" si="0"/>
        <v>MgHst</v>
      </c>
      <c r="C55" s="95">
        <v>43.174484476174662</v>
      </c>
      <c r="D55" s="95">
        <v>2.7705810736026564</v>
      </c>
      <c r="E55" s="95">
        <v>10.500080578383004</v>
      </c>
      <c r="F55" s="95">
        <v>13.673547496259841</v>
      </c>
      <c r="G55" s="95">
        <v>13.190067365567826</v>
      </c>
      <c r="H55" s="95">
        <v>11.100286118898296</v>
      </c>
      <c r="I55" s="95">
        <v>0.17817560141653438</v>
      </c>
      <c r="J55" s="95">
        <v>2.4923035066505439</v>
      </c>
      <c r="K55" s="95">
        <v>0.36544080604534007</v>
      </c>
      <c r="L55" s="95">
        <v>99.984766391995251</v>
      </c>
      <c r="N55" s="90">
        <v>6.3150120609221041</v>
      </c>
      <c r="O55" s="90">
        <v>1.6849879390778959</v>
      </c>
      <c r="P55" s="90">
        <v>0</v>
      </c>
      <c r="Q55" s="94">
        <v>8</v>
      </c>
      <c r="R55" s="90">
        <v>0.12495397406643871</v>
      </c>
      <c r="S55" s="90">
        <v>0.30483450647605875</v>
      </c>
      <c r="T55" s="90">
        <v>0.69672084139521928</v>
      </c>
      <c r="U55" s="90">
        <v>2.8754853759582075</v>
      </c>
      <c r="V55" s="90">
        <v>0.97587813869284434</v>
      </c>
      <c r="W55" s="90">
        <v>2.2071609153795663E-2</v>
      </c>
      <c r="X55" s="94">
        <v>4.9999444457425639</v>
      </c>
      <c r="Y55" s="90">
        <v>0</v>
      </c>
      <c r="Z55" s="90">
        <v>0</v>
      </c>
      <c r="AA55" s="90">
        <v>0</v>
      </c>
      <c r="AB55" s="90">
        <v>1.7394146198491194</v>
      </c>
      <c r="AC55" s="90">
        <v>0.26058538015088062</v>
      </c>
      <c r="AD55" s="94">
        <v>2</v>
      </c>
      <c r="AE55" s="90">
        <v>0.44616053512323439</v>
      </c>
      <c r="AF55" s="90">
        <v>6.8180064206649696E-2</v>
      </c>
      <c r="AG55" s="90">
        <v>0.51434059932988407</v>
      </c>
      <c r="AH55" s="90" t="s">
        <v>622</v>
      </c>
      <c r="AI55" s="90">
        <v>0.7466148975601794</v>
      </c>
      <c r="AJ55" t="s">
        <v>624</v>
      </c>
      <c r="AM55" s="90">
        <v>67.016770551237002</v>
      </c>
      <c r="AN55" s="90">
        <v>67.086874206269059</v>
      </c>
      <c r="AO55" s="90">
        <v>55.325265909043083</v>
      </c>
      <c r="AP55" s="90">
        <v>65.531075456258478</v>
      </c>
      <c r="AQ55" s="90"/>
      <c r="AR55" s="90">
        <v>1.3295786921397048</v>
      </c>
      <c r="AS55" s="90">
        <v>0.45403450104749127</v>
      </c>
      <c r="AT55" s="90"/>
      <c r="AU55" s="90">
        <v>3.2270083884687888</v>
      </c>
      <c r="AV55" s="90">
        <v>3.2516767598144773</v>
      </c>
      <c r="AW55" s="90"/>
      <c r="AX55" s="90">
        <v>0.81598959578704344</v>
      </c>
      <c r="AY55" s="90"/>
      <c r="AZ55" s="90">
        <v>4.0586481755729622</v>
      </c>
      <c r="BA55" s="90">
        <v>3.0639526875720851</v>
      </c>
      <c r="BB55" s="90"/>
      <c r="BC55" s="90">
        <v>2.830419839119847</v>
      </c>
      <c r="BD55" s="90">
        <v>2.8978772282048859</v>
      </c>
      <c r="BE55" s="90"/>
      <c r="BF55" s="90">
        <v>16.508502456232801</v>
      </c>
    </row>
    <row r="56" spans="1:58">
      <c r="A56" t="s">
        <v>363</v>
      </c>
      <c r="B56" t="str">
        <f t="shared" si="0"/>
        <v>Mghbl</v>
      </c>
      <c r="C56" s="95">
        <v>45.480335381039353</v>
      </c>
      <c r="D56" s="95">
        <v>2.2181294964028777</v>
      </c>
      <c r="E56" s="95">
        <v>7.9257891184390896</v>
      </c>
      <c r="F56" s="95">
        <v>15.325267066571122</v>
      </c>
      <c r="G56" s="95">
        <v>12.575249730936344</v>
      </c>
      <c r="H56" s="95">
        <v>10.89782491835496</v>
      </c>
      <c r="I56" s="95">
        <v>0.3406569788740994</v>
      </c>
      <c r="J56" s="95">
        <v>1.9897037484885127</v>
      </c>
      <c r="K56" s="95">
        <v>0.55307304785894207</v>
      </c>
      <c r="L56" s="95">
        <v>99.781920154357564</v>
      </c>
      <c r="N56" s="90">
        <v>6.7122464705026212</v>
      </c>
      <c r="O56" s="90">
        <v>1.2877535294973788</v>
      </c>
      <c r="P56" s="90">
        <v>0</v>
      </c>
      <c r="Q56" s="94">
        <v>8</v>
      </c>
      <c r="R56" s="90">
        <v>9.0762216013574593E-2</v>
      </c>
      <c r="S56" s="90">
        <v>0.24625064302056585</v>
      </c>
      <c r="T56" s="90">
        <v>0.51030366911585645</v>
      </c>
      <c r="U56" s="90">
        <v>2.7661643563088445</v>
      </c>
      <c r="V56" s="90">
        <v>1.3812378935603211</v>
      </c>
      <c r="W56" s="90">
        <v>5.2812219808373584E-3</v>
      </c>
      <c r="X56" s="94">
        <v>5</v>
      </c>
      <c r="Y56" s="90">
        <v>0</v>
      </c>
      <c r="Z56" s="90">
        <v>0</v>
      </c>
      <c r="AA56" s="90">
        <v>3.7298249555450351E-2</v>
      </c>
      <c r="AB56" s="90">
        <v>1.7230821442381816</v>
      </c>
      <c r="AC56" s="90">
        <v>0.23961960620636802</v>
      </c>
      <c r="AD56" s="94">
        <v>2</v>
      </c>
      <c r="AE56" s="90">
        <v>0.32968934146775508</v>
      </c>
      <c r="AF56" s="90">
        <v>0.10411662306543293</v>
      </c>
      <c r="AG56" s="90">
        <v>0.43380596453318798</v>
      </c>
      <c r="AH56" s="90" t="s">
        <v>622</v>
      </c>
      <c r="AI56" s="90">
        <v>0.66696312285506087</v>
      </c>
      <c r="AJ56" t="s">
        <v>623</v>
      </c>
      <c r="AM56" s="90">
        <v>74.878792067704183</v>
      </c>
      <c r="AN56" s="90">
        <v>76.207687031636439</v>
      </c>
      <c r="AO56" s="90">
        <v>66.180118256893522</v>
      </c>
      <c r="AP56" s="90">
        <v>76.532587707470569</v>
      </c>
      <c r="AQ56" s="90"/>
      <c r="AR56" s="90">
        <v>0.60684862498653547</v>
      </c>
      <c r="AS56" s="90">
        <v>0.20804443091773145</v>
      </c>
      <c r="AT56" s="90"/>
      <c r="AU56" s="90">
        <v>1.4501943756345086</v>
      </c>
      <c r="AV56" s="90">
        <v>1.3885075527765471</v>
      </c>
      <c r="AW56" s="90"/>
      <c r="AX56" s="90">
        <v>0.24110727306507268</v>
      </c>
      <c r="AY56" s="90"/>
      <c r="AZ56" s="90">
        <v>1.3897340441292323</v>
      </c>
      <c r="BA56" s="90">
        <v>1.7062406810941351</v>
      </c>
      <c r="BB56" s="90"/>
      <c r="BC56" s="90">
        <v>4.1184862692004574</v>
      </c>
      <c r="BD56" s="90">
        <v>3.4950126735560043</v>
      </c>
      <c r="BE56" s="90"/>
      <c r="BF56" s="90">
        <v>14.131586203226862</v>
      </c>
    </row>
    <row r="57" spans="1:58">
      <c r="A57" t="s">
        <v>363</v>
      </c>
      <c r="B57" t="str">
        <f t="shared" si="0"/>
        <v>MgHst</v>
      </c>
      <c r="C57" s="95">
        <v>41.392759769198292</v>
      </c>
      <c r="D57" s="95">
        <v>3.6506556927297664</v>
      </c>
      <c r="E57" s="95">
        <v>10.864881330746689</v>
      </c>
      <c r="F57" s="95">
        <v>12.685531400839022</v>
      </c>
      <c r="G57" s="95">
        <v>12.307448965186211</v>
      </c>
      <c r="H57" s="95">
        <v>11.254988124541176</v>
      </c>
      <c r="I57" s="95">
        <v>0.25172835070068272</v>
      </c>
      <c r="J57" s="95">
        <v>2.5334477742217048</v>
      </c>
      <c r="K57" s="95">
        <v>0.33305263157894743</v>
      </c>
      <c r="L57" s="95">
        <v>97.395737773001073</v>
      </c>
      <c r="N57" s="90">
        <v>6.1995966622073899</v>
      </c>
      <c r="O57" s="90">
        <v>1.8004033377926101</v>
      </c>
      <c r="P57" s="90">
        <v>0</v>
      </c>
      <c r="Q57" s="94">
        <v>8</v>
      </c>
      <c r="R57" s="90">
        <v>0.11733354792175033</v>
      </c>
      <c r="S57" s="90">
        <v>0.41129759237773422</v>
      </c>
      <c r="T57" s="90">
        <v>0.65544157906818867</v>
      </c>
      <c r="U57" s="90">
        <v>2.7474147292166</v>
      </c>
      <c r="V57" s="90">
        <v>0.93351239599534197</v>
      </c>
      <c r="W57" s="90">
        <v>3.1930809077208355E-2</v>
      </c>
      <c r="X57" s="94">
        <v>4.896930653656824</v>
      </c>
      <c r="Y57" s="90">
        <v>0</v>
      </c>
      <c r="Z57" s="90">
        <v>0</v>
      </c>
      <c r="AA57" s="90">
        <v>0</v>
      </c>
      <c r="AB57" s="90">
        <v>1.8059512091897854</v>
      </c>
      <c r="AC57" s="90">
        <v>0.19404879081021464</v>
      </c>
      <c r="AD57" s="94">
        <v>2</v>
      </c>
      <c r="AE57" s="90">
        <v>0.54159295025339604</v>
      </c>
      <c r="AF57" s="90">
        <v>6.3627559290366995E-2</v>
      </c>
      <c r="AG57" s="90">
        <v>0.60522050954376305</v>
      </c>
      <c r="AH57" s="90" t="s">
        <v>622</v>
      </c>
      <c r="AI57" s="90">
        <v>0.7463920462860042</v>
      </c>
      <c r="AJ57" t="s">
        <v>624</v>
      </c>
      <c r="AM57" s="90">
        <v>66.943939175450851</v>
      </c>
      <c r="AN57" s="90">
        <v>66.070347800387765</v>
      </c>
      <c r="AO57" s="90">
        <v>53.206311919403646</v>
      </c>
      <c r="AP57" s="90">
        <v>63.357625867977589</v>
      </c>
      <c r="AQ57" s="90"/>
      <c r="AR57" s="90">
        <v>1.5440516247667997</v>
      </c>
      <c r="AS57" s="90">
        <v>0.53483496874312331</v>
      </c>
      <c r="AT57" s="90"/>
      <c r="AU57" s="90">
        <v>3.2354949420299213</v>
      </c>
      <c r="AV57" s="90">
        <v>3.6178347424591646</v>
      </c>
      <c r="AW57" s="90"/>
      <c r="AX57" s="90">
        <v>0.93331926325134706</v>
      </c>
      <c r="AY57" s="90"/>
      <c r="AZ57" s="90">
        <v>3.9414563659171513</v>
      </c>
      <c r="BA57" s="90">
        <v>3.184731383189594</v>
      </c>
      <c r="BB57" s="90"/>
      <c r="BC57" s="90">
        <v>2.6975711736616561</v>
      </c>
      <c r="BD57" s="90">
        <v>3.3339942485442675</v>
      </c>
      <c r="BE57" s="90"/>
      <c r="BF57" s="90">
        <v>17.456890709241254</v>
      </c>
    </row>
    <row r="58" spans="1:58">
      <c r="A58" t="s">
        <v>363</v>
      </c>
      <c r="B58" t="str">
        <f t="shared" si="0"/>
        <v>MgHst</v>
      </c>
      <c r="C58" s="95">
        <v>42.5047243983675</v>
      </c>
      <c r="D58" s="95">
        <v>3.0265679012345679</v>
      </c>
      <c r="E58" s="95">
        <v>10.594407066496061</v>
      </c>
      <c r="F58" s="95">
        <v>13.990646956466414</v>
      </c>
      <c r="G58" s="95">
        <v>12.331928734788377</v>
      </c>
      <c r="H58" s="95">
        <v>11.120203826056917</v>
      </c>
      <c r="I58" s="95">
        <v>0.18381602587136187</v>
      </c>
      <c r="J58" s="95">
        <v>2.3295199301716614</v>
      </c>
      <c r="K58" s="95">
        <v>0.43719298245614036</v>
      </c>
      <c r="L58" s="95">
        <v>98.890286137029904</v>
      </c>
      <c r="N58" s="90">
        <v>6.2870813824110883</v>
      </c>
      <c r="O58" s="90">
        <v>1.7129186175889117</v>
      </c>
      <c r="P58" s="90">
        <v>0</v>
      </c>
      <c r="Q58" s="94">
        <v>8</v>
      </c>
      <c r="R58" s="90">
        <v>0.1338543750844905</v>
      </c>
      <c r="S58" s="90">
        <v>0.33675072458055078</v>
      </c>
      <c r="T58" s="90">
        <v>0.74474094818116754</v>
      </c>
      <c r="U58" s="90">
        <v>2.7186920026078498</v>
      </c>
      <c r="V58" s="90">
        <v>0.98592510643273523</v>
      </c>
      <c r="W58" s="90">
        <v>2.3026821252699392E-2</v>
      </c>
      <c r="X58" s="94">
        <v>4.9429899781394937</v>
      </c>
      <c r="Y58" s="90">
        <v>0</v>
      </c>
      <c r="Z58" s="90">
        <v>0</v>
      </c>
      <c r="AA58" s="90">
        <v>0</v>
      </c>
      <c r="AB58" s="90">
        <v>1.7621648910156804</v>
      </c>
      <c r="AC58" s="90">
        <v>0.23783510898431959</v>
      </c>
      <c r="AD58" s="94">
        <v>2</v>
      </c>
      <c r="AE58" s="90">
        <v>0.43019134772559064</v>
      </c>
      <c r="AF58" s="90">
        <v>8.248565014189875E-2</v>
      </c>
      <c r="AG58" s="90">
        <v>0.51267699786748944</v>
      </c>
      <c r="AH58" s="90" t="s">
        <v>622</v>
      </c>
      <c r="AI58" s="90">
        <v>0.73386585511719227</v>
      </c>
      <c r="AJ58" t="s">
        <v>624</v>
      </c>
      <c r="AM58" s="90">
        <v>68.801520279993881</v>
      </c>
      <c r="AN58" s="90">
        <v>68.794605407923058</v>
      </c>
      <c r="AO58" s="90">
        <v>55.725759821915084</v>
      </c>
      <c r="AP58" s="90">
        <v>65.910534250973029</v>
      </c>
      <c r="AQ58" s="90"/>
      <c r="AR58" s="90">
        <v>1.2342183385529415</v>
      </c>
      <c r="AS58" s="90">
        <v>0.42100646249968887</v>
      </c>
      <c r="AT58" s="90"/>
      <c r="AU58" s="90">
        <v>2.9038111334999099</v>
      </c>
      <c r="AV58" s="90">
        <v>3.1590760272761274</v>
      </c>
      <c r="AW58" s="90"/>
      <c r="AX58" s="90">
        <v>0.72752075368075941</v>
      </c>
      <c r="AY58" s="90"/>
      <c r="AZ58" s="90">
        <v>3.7692511322331503</v>
      </c>
      <c r="BA58" s="90">
        <v>2.8807023732776127</v>
      </c>
      <c r="BB58" s="90"/>
      <c r="BC58" s="90">
        <v>2.8506694878481462</v>
      </c>
      <c r="BD58" s="90">
        <v>3.1509175290631317</v>
      </c>
      <c r="BE58" s="90"/>
      <c r="BF58" s="90">
        <v>16.707093197900452</v>
      </c>
    </row>
    <row r="59" spans="1:58">
      <c r="A59" t="s">
        <v>363</v>
      </c>
      <c r="B59" t="str">
        <f t="shared" si="0"/>
        <v>Mghbl</v>
      </c>
      <c r="C59" s="95">
        <v>45.252512548670076</v>
      </c>
      <c r="D59" s="95">
        <v>1.9712921810699586</v>
      </c>
      <c r="E59" s="95">
        <v>7.5363511784372816</v>
      </c>
      <c r="F59" s="95">
        <v>19.270284782323905</v>
      </c>
      <c r="G59" s="95">
        <v>10.471466245023576</v>
      </c>
      <c r="H59" s="95">
        <v>10.751793410199941</v>
      </c>
      <c r="I59" s="95">
        <v>0.34227811713977724</v>
      </c>
      <c r="J59" s="95">
        <v>1.8429386092522548</v>
      </c>
      <c r="K59" s="95">
        <v>0.56884210526315793</v>
      </c>
      <c r="L59" s="95">
        <v>100.56650493403684</v>
      </c>
      <c r="N59" s="90">
        <v>6.7568115168476846</v>
      </c>
      <c r="O59" s="90">
        <v>1.2431884831523154</v>
      </c>
      <c r="P59" s="90">
        <v>0</v>
      </c>
      <c r="Q59" s="94">
        <v>8</v>
      </c>
      <c r="R59" s="90">
        <v>8.2938817536956533E-2</v>
      </c>
      <c r="S59" s="90">
        <v>0.22140954820713782</v>
      </c>
      <c r="T59" s="90">
        <v>0.46721072457823709</v>
      </c>
      <c r="U59" s="90">
        <v>2.3303638240426077</v>
      </c>
      <c r="V59" s="90">
        <v>1.8980770856350606</v>
      </c>
      <c r="W59" s="90">
        <v>0</v>
      </c>
      <c r="X59" s="94">
        <v>5</v>
      </c>
      <c r="Y59" s="90">
        <v>0</v>
      </c>
      <c r="Z59" s="90">
        <v>4.1018112635650805E-2</v>
      </c>
      <c r="AA59" s="90">
        <v>4.3282962760578525E-2</v>
      </c>
      <c r="AB59" s="90">
        <v>1.7198950119207117</v>
      </c>
      <c r="AC59" s="90">
        <v>0.19580391268305908</v>
      </c>
      <c r="AD59" s="94">
        <v>2</v>
      </c>
      <c r="AE59" s="90">
        <v>0.33768491664092637</v>
      </c>
      <c r="AF59" s="90">
        <v>0.10833884066497577</v>
      </c>
      <c r="AG59" s="90">
        <v>0.44602375730590216</v>
      </c>
      <c r="AH59" s="90" t="s">
        <v>622</v>
      </c>
      <c r="AI59" s="90">
        <v>0.54582180362043808</v>
      </c>
      <c r="AJ59" t="s">
        <v>623</v>
      </c>
      <c r="AM59" s="90">
        <v>79.112716403268166</v>
      </c>
      <c r="AN59" s="90">
        <v>79.63561494716896</v>
      </c>
      <c r="AO59" s="90">
        <v>70.418036651211665</v>
      </c>
      <c r="AP59" s="90">
        <v>80.759706715187519</v>
      </c>
      <c r="AQ59" s="90"/>
      <c r="AR59" s="90">
        <v>0.33144849838444695</v>
      </c>
      <c r="AS59" s="90">
        <v>0.11505756666795475</v>
      </c>
      <c r="AT59" s="90"/>
      <c r="AU59" s="90">
        <v>1.2411556111719004</v>
      </c>
      <c r="AV59" s="90">
        <v>1.0834593122395435</v>
      </c>
      <c r="AW59" s="90"/>
      <c r="AX59" s="90">
        <v>0.12279008519645797</v>
      </c>
      <c r="AY59" s="90"/>
      <c r="AZ59" s="90">
        <v>-0.55809792743541631</v>
      </c>
      <c r="BA59" s="90">
        <v>1.1930103864238355</v>
      </c>
      <c r="BB59" s="90"/>
      <c r="BC59" s="90">
        <v>4.6933107986097546</v>
      </c>
      <c r="BD59" s="90">
        <v>4.0714936559144581</v>
      </c>
      <c r="BE59" s="90"/>
      <c r="BF59" s="90">
        <v>13.351984981647805</v>
      </c>
    </row>
    <row r="60" spans="1:58">
      <c r="A60" t="s">
        <v>363</v>
      </c>
      <c r="B60" t="str">
        <f t="shared" si="0"/>
        <v>Mghbl</v>
      </c>
      <c r="C60" s="95">
        <v>45.075586621006707</v>
      </c>
      <c r="D60" s="95">
        <v>1.7649821673525377</v>
      </c>
      <c r="E60" s="95">
        <v>8.9426177405374183</v>
      </c>
      <c r="F60" s="95">
        <v>15.980856903259431</v>
      </c>
      <c r="G60" s="95">
        <v>11.768894033938505</v>
      </c>
      <c r="H60" s="95">
        <v>10.590052252018827</v>
      </c>
      <c r="I60" s="95">
        <v>0.35857707509881426</v>
      </c>
      <c r="J60" s="95">
        <v>2.1540471341286005</v>
      </c>
      <c r="K60" s="95">
        <v>0.30161403508771933</v>
      </c>
      <c r="L60" s="95">
        <v>99.493971900554655</v>
      </c>
      <c r="N60" s="90">
        <v>6.6389980229180354</v>
      </c>
      <c r="O60" s="90">
        <v>1.3610019770819646</v>
      </c>
      <c r="P60" s="90">
        <v>0</v>
      </c>
      <c r="Q60" s="94">
        <v>8</v>
      </c>
      <c r="R60" s="90">
        <v>0.19120917844138674</v>
      </c>
      <c r="S60" s="90">
        <v>0.19554544916656716</v>
      </c>
      <c r="T60" s="90">
        <v>0.7979868130308887</v>
      </c>
      <c r="U60" s="90">
        <v>2.583532506344477</v>
      </c>
      <c r="V60" s="90">
        <v>1.1704651227821459</v>
      </c>
      <c r="W60" s="90">
        <v>4.472830205915259E-2</v>
      </c>
      <c r="X60" s="94">
        <v>4.9834673718246183</v>
      </c>
      <c r="Y60" s="90">
        <v>0</v>
      </c>
      <c r="Z60" s="90">
        <v>0</v>
      </c>
      <c r="AA60" s="90">
        <v>0</v>
      </c>
      <c r="AB60" s="90">
        <v>1.6710181762514309</v>
      </c>
      <c r="AC60" s="90">
        <v>0.3289818237485691</v>
      </c>
      <c r="AD60" s="94">
        <v>2</v>
      </c>
      <c r="AE60" s="90">
        <v>0.28609832239108834</v>
      </c>
      <c r="AF60" s="90">
        <v>5.6663844984812216E-2</v>
      </c>
      <c r="AG60" s="90">
        <v>0.34276216737590054</v>
      </c>
      <c r="AH60" s="90" t="s">
        <v>622</v>
      </c>
      <c r="AI60" s="90">
        <v>0.68820834789539875</v>
      </c>
      <c r="AJ60" t="s">
        <v>623</v>
      </c>
      <c r="AM60" s="90">
        <v>75.943777515847984</v>
      </c>
      <c r="AN60" s="90">
        <v>77.858612496447577</v>
      </c>
      <c r="AO60" s="90">
        <v>65.688052406604683</v>
      </c>
      <c r="AP60" s="90">
        <v>76.001397922234389</v>
      </c>
      <c r="AQ60" s="90"/>
      <c r="AR60" s="90">
        <v>0.51565879821821725</v>
      </c>
      <c r="AS60" s="90">
        <v>0.1738728262717843</v>
      </c>
      <c r="AT60" s="90"/>
      <c r="AU60" s="90">
        <v>1.5622697879125333</v>
      </c>
      <c r="AV60" s="90">
        <v>1.6234136972655921</v>
      </c>
      <c r="AW60" s="90"/>
      <c r="AX60" s="90">
        <v>0.25808991803548648</v>
      </c>
      <c r="AY60" s="90"/>
      <c r="AZ60" s="90">
        <v>1.4716541795508526</v>
      </c>
      <c r="BA60" s="90">
        <v>1.8759769024901067</v>
      </c>
      <c r="BB60" s="90"/>
      <c r="BC60" s="90">
        <v>3.4167333565077276</v>
      </c>
      <c r="BD60" s="90">
        <v>3.0561789554832721</v>
      </c>
      <c r="BE60" s="90"/>
      <c r="BF60" s="90">
        <v>15.338237782730348</v>
      </c>
    </row>
    <row r="61" spans="1:58">
      <c r="A61" t="s">
        <v>363</v>
      </c>
      <c r="B61" t="str">
        <f t="shared" si="0"/>
        <v>Mghbl</v>
      </c>
      <c r="C61" s="95">
        <v>43.980425012900504</v>
      </c>
      <c r="D61" s="95">
        <v>2.1621289437585731</v>
      </c>
      <c r="E61" s="95">
        <v>9.1232666033763987</v>
      </c>
      <c r="F61" s="95">
        <v>18.150475941182904</v>
      </c>
      <c r="G61" s="95">
        <v>10.786765677499506</v>
      </c>
      <c r="H61" s="95">
        <v>10.641969166990544</v>
      </c>
      <c r="I61" s="95">
        <v>0.32054617319439455</v>
      </c>
      <c r="J61" s="95">
        <v>2.1521501309281352</v>
      </c>
      <c r="K61" s="95">
        <v>0.42540350877192984</v>
      </c>
      <c r="L61" s="95">
        <v>100.38377124437265</v>
      </c>
      <c r="N61" s="90">
        <v>6.5280181868044629</v>
      </c>
      <c r="O61" s="90">
        <v>1.4719818131955371</v>
      </c>
      <c r="P61" s="90">
        <v>0</v>
      </c>
      <c r="Q61" s="94">
        <v>8</v>
      </c>
      <c r="R61" s="90">
        <v>0.12388734434453808</v>
      </c>
      <c r="S61" s="90">
        <v>0.24140694711286989</v>
      </c>
      <c r="T61" s="90">
        <v>0.69095217254953667</v>
      </c>
      <c r="U61" s="90">
        <v>2.3863289182218184</v>
      </c>
      <c r="V61" s="90">
        <v>1.557424617771237</v>
      </c>
      <c r="W61" s="90">
        <v>0</v>
      </c>
      <c r="X61" s="94">
        <v>5</v>
      </c>
      <c r="Y61" s="90">
        <v>0</v>
      </c>
      <c r="Z61" s="90">
        <v>4.6873305293511081E-3</v>
      </c>
      <c r="AA61" s="90">
        <v>4.029501020339555E-2</v>
      </c>
      <c r="AB61" s="90">
        <v>1.6922551680859357</v>
      </c>
      <c r="AC61" s="90">
        <v>0.26276249118131756</v>
      </c>
      <c r="AD61" s="94">
        <v>2</v>
      </c>
      <c r="AE61" s="90">
        <v>0.35655001827247002</v>
      </c>
      <c r="AF61" s="90">
        <v>8.0540874984585981E-2</v>
      </c>
      <c r="AG61" s="90">
        <v>0.43709089325705597</v>
      </c>
      <c r="AH61" s="90" t="s">
        <v>622</v>
      </c>
      <c r="AI61" s="90">
        <v>0.60437245963457475</v>
      </c>
      <c r="AJ61" t="s">
        <v>623</v>
      </c>
      <c r="AM61" s="90">
        <v>74.620796675719248</v>
      </c>
      <c r="AN61" s="90">
        <v>75.2924508419039</v>
      </c>
      <c r="AO61" s="90">
        <v>64.330153137769742</v>
      </c>
      <c r="AP61" s="90">
        <v>74.588644126546271</v>
      </c>
      <c r="AQ61" s="90"/>
      <c r="AR61" s="90">
        <v>0.53551416977239186</v>
      </c>
      <c r="AS61" s="90">
        <v>0.18259167479502467</v>
      </c>
      <c r="AT61" s="90"/>
      <c r="AU61" s="90">
        <v>1.9921646158752273</v>
      </c>
      <c r="AV61" s="90">
        <v>1.8534348920894266</v>
      </c>
      <c r="AW61" s="90"/>
      <c r="AX61" s="90">
        <v>0.25117870617484445</v>
      </c>
      <c r="AY61" s="90"/>
      <c r="AZ61" s="90">
        <v>1.1968146667169095</v>
      </c>
      <c r="BA61" s="90">
        <v>1.7108121880641791</v>
      </c>
      <c r="BB61" s="90"/>
      <c r="BC61" s="90">
        <v>3.8685392742067344</v>
      </c>
      <c r="BD61" s="90">
        <v>3.5147176125801787</v>
      </c>
      <c r="BE61" s="90"/>
      <c r="BF61" s="90">
        <v>14.963585777593918</v>
      </c>
    </row>
    <row r="62" spans="1:58">
      <c r="A62" t="s">
        <v>363</v>
      </c>
      <c r="B62" t="str">
        <f t="shared" si="0"/>
        <v>Tsch</v>
      </c>
      <c r="C62" s="95">
        <v>42.357450860815312</v>
      </c>
      <c r="D62" s="95">
        <v>2.9007187928669405</v>
      </c>
      <c r="E62" s="95">
        <v>10.084398398481035</v>
      </c>
      <c r="F62" s="95">
        <v>18.338763429355577</v>
      </c>
      <c r="G62" s="95">
        <v>9.7106350057881805</v>
      </c>
      <c r="H62" s="95">
        <v>10.825675173813535</v>
      </c>
      <c r="I62" s="95">
        <v>0.36038807042759613</v>
      </c>
      <c r="J62" s="95">
        <v>2.3655629909805063</v>
      </c>
      <c r="K62" s="95">
        <v>0.384140350877193</v>
      </c>
      <c r="L62" s="95">
        <v>99.707139332753982</v>
      </c>
      <c r="N62" s="90">
        <v>6.346162007044609</v>
      </c>
      <c r="O62" s="90">
        <v>1.653837992955391</v>
      </c>
      <c r="P62" s="90">
        <v>0</v>
      </c>
      <c r="Q62" s="94">
        <v>8</v>
      </c>
      <c r="R62" s="90">
        <v>0.12672078755404792</v>
      </c>
      <c r="S62" s="90">
        <v>0.32691376492471497</v>
      </c>
      <c r="T62" s="90">
        <v>0.70626976327870494</v>
      </c>
      <c r="U62" s="90">
        <v>2.1684334371495102</v>
      </c>
      <c r="V62" s="90">
        <v>1.5915448523461921</v>
      </c>
      <c r="W62" s="90">
        <v>4.5728871653503401E-2</v>
      </c>
      <c r="X62" s="94">
        <v>4.9656114769066733</v>
      </c>
      <c r="Y62" s="90">
        <v>0</v>
      </c>
      <c r="Z62" s="90">
        <v>0</v>
      </c>
      <c r="AA62" s="90">
        <v>0</v>
      </c>
      <c r="AB62" s="90">
        <v>1.7376337767070691</v>
      </c>
      <c r="AC62" s="90">
        <v>0.26236622329293091</v>
      </c>
      <c r="AD62" s="94">
        <v>2</v>
      </c>
      <c r="AE62" s="90">
        <v>0.42475159524841832</v>
      </c>
      <c r="AF62" s="90">
        <v>7.3411586504373169E-2</v>
      </c>
      <c r="AG62" s="90">
        <v>0.49816318175279151</v>
      </c>
      <c r="AH62" s="90" t="s">
        <v>622</v>
      </c>
      <c r="AI62" s="90">
        <v>0.57671435050768494</v>
      </c>
      <c r="AJ62" t="s">
        <v>332</v>
      </c>
      <c r="AM62" s="90">
        <v>72.834578944897572</v>
      </c>
      <c r="AN62" s="90">
        <v>73.099225172121891</v>
      </c>
      <c r="AO62" s="90">
        <v>61.241365620292363</v>
      </c>
      <c r="AP62" s="90">
        <v>71.415015935196067</v>
      </c>
      <c r="AQ62" s="90"/>
      <c r="AR62" s="90">
        <v>0.65237486253322197</v>
      </c>
      <c r="AS62" s="90">
        <v>0.22486108070870947</v>
      </c>
      <c r="AT62" s="90"/>
      <c r="AU62" s="90">
        <v>2.4054575251435608</v>
      </c>
      <c r="AV62" s="90">
        <v>2.3595329002005019</v>
      </c>
      <c r="AW62" s="90"/>
      <c r="AX62" s="90">
        <v>0.3089379747131345</v>
      </c>
      <c r="AY62" s="90"/>
      <c r="AZ62" s="90">
        <v>1.3679714887048622</v>
      </c>
      <c r="BA62" s="90">
        <v>1.8341272873624015</v>
      </c>
      <c r="BB62" s="90"/>
      <c r="BC62" s="90">
        <v>3.9302877604871322</v>
      </c>
      <c r="BD62" s="90">
        <v>3.8288421593124289</v>
      </c>
      <c r="BE62" s="90"/>
      <c r="BF62" s="90">
        <v>15.831630695712811</v>
      </c>
    </row>
    <row r="63" spans="1:58">
      <c r="A63" t="s">
        <v>363</v>
      </c>
      <c r="B63" t="str">
        <f t="shared" si="0"/>
        <v>MgHst</v>
      </c>
      <c r="C63" s="95">
        <v>42.112272795484195</v>
      </c>
      <c r="D63" s="95">
        <v>2.928510408218437</v>
      </c>
      <c r="E63" s="95">
        <v>10.761343985541476</v>
      </c>
      <c r="F63" s="95">
        <v>14.655158819733661</v>
      </c>
      <c r="G63" s="95">
        <v>11.969178528740628</v>
      </c>
      <c r="H63" s="95">
        <v>10.799283839035938</v>
      </c>
      <c r="I63" s="95">
        <v>0.24298737727910241</v>
      </c>
      <c r="J63" s="95">
        <v>2.5209302325581393</v>
      </c>
      <c r="K63" s="95">
        <v>0.33341259119156985</v>
      </c>
      <c r="L63" s="95">
        <v>98.800414811131688</v>
      </c>
      <c r="N63" s="90">
        <v>6.2565448013748899</v>
      </c>
      <c r="O63" s="90">
        <v>1.7434551986251101</v>
      </c>
      <c r="P63" s="90">
        <v>0</v>
      </c>
      <c r="Q63" s="94">
        <v>8</v>
      </c>
      <c r="R63" s="90">
        <v>0.14070303818376328</v>
      </c>
      <c r="S63" s="90">
        <v>0.3272795650691922</v>
      </c>
      <c r="T63" s="90">
        <v>0.78155082564094869</v>
      </c>
      <c r="U63" s="90">
        <v>2.6503751355561755</v>
      </c>
      <c r="V63" s="90">
        <v>1.0393236473064549</v>
      </c>
      <c r="W63" s="90">
        <v>3.0573723327995371E-2</v>
      </c>
      <c r="X63" s="94">
        <v>4.9698059350845298</v>
      </c>
      <c r="Y63" s="90">
        <v>0</v>
      </c>
      <c r="Z63" s="90">
        <v>0</v>
      </c>
      <c r="AA63" s="90">
        <v>0</v>
      </c>
      <c r="AB63" s="90">
        <v>1.7188688961682028</v>
      </c>
      <c r="AC63" s="90">
        <v>0.28113110383179718</v>
      </c>
      <c r="AD63" s="94">
        <v>2</v>
      </c>
      <c r="AE63" s="90">
        <v>0.44497829665591115</v>
      </c>
      <c r="AF63" s="90">
        <v>6.3183141668839704E-2</v>
      </c>
      <c r="AG63" s="90">
        <v>0.5081614383247508</v>
      </c>
      <c r="AH63" s="90" t="s">
        <v>622</v>
      </c>
      <c r="AI63" s="90">
        <v>0.71831748105461823</v>
      </c>
      <c r="AJ63" t="s">
        <v>624</v>
      </c>
      <c r="AM63" s="90">
        <v>67.590022981970009</v>
      </c>
      <c r="AN63" s="90">
        <v>67.778493198385988</v>
      </c>
      <c r="AO63" s="90">
        <v>55.415575767988621</v>
      </c>
      <c r="AP63" s="90">
        <v>65.58379128913316</v>
      </c>
      <c r="AQ63" s="90"/>
      <c r="AR63" s="90">
        <v>1.234851171274195</v>
      </c>
      <c r="AS63" s="90">
        <v>0.41970130507928216</v>
      </c>
      <c r="AT63" s="90"/>
      <c r="AU63" s="90">
        <v>3.3773357764745948</v>
      </c>
      <c r="AV63" s="90">
        <v>3.4800121278458049</v>
      </c>
      <c r="AW63" s="90"/>
      <c r="AX63" s="90">
        <v>0.72858116896169389</v>
      </c>
      <c r="AY63" s="90"/>
      <c r="AZ63" s="90">
        <v>3.6656407904507087</v>
      </c>
      <c r="BA63" s="90">
        <v>2.876692129717207</v>
      </c>
      <c r="BB63" s="90"/>
      <c r="BC63" s="90">
        <v>2.8798048531270615</v>
      </c>
      <c r="BD63" s="90">
        <v>3.034480841702929</v>
      </c>
      <c r="BE63" s="90"/>
      <c r="BF63" s="90">
        <v>16.902407223950668</v>
      </c>
    </row>
    <row r="64" spans="1:58">
      <c r="C64" s="95"/>
      <c r="D64" s="95"/>
      <c r="E64" s="95"/>
      <c r="F64" s="95"/>
      <c r="G64" s="95"/>
      <c r="H64" s="95"/>
      <c r="I64" s="95"/>
      <c r="J64" s="95"/>
      <c r="K64" s="95"/>
      <c r="L64" s="95"/>
      <c r="N64" s="90"/>
      <c r="O64" s="90"/>
      <c r="P64" s="90"/>
      <c r="Q64" s="94"/>
      <c r="R64" s="90"/>
      <c r="S64" s="90"/>
      <c r="T64" s="90"/>
      <c r="U64" s="90"/>
      <c r="V64" s="90"/>
      <c r="W64" s="90"/>
      <c r="X64" s="94"/>
      <c r="Y64" s="90"/>
      <c r="Z64" s="90"/>
      <c r="AA64" s="90"/>
      <c r="AB64" s="90"/>
      <c r="AC64" s="90"/>
      <c r="AD64" s="94"/>
      <c r="AE64" s="90"/>
      <c r="AF64" s="90"/>
      <c r="AG64" s="90"/>
      <c r="AH64" s="90"/>
      <c r="AI64" s="90"/>
      <c r="AM64" s="90"/>
      <c r="AN64" s="90"/>
      <c r="AO64" s="90"/>
      <c r="AP64" s="90"/>
      <c r="AQ64" s="90"/>
      <c r="AR64" s="90"/>
      <c r="AS64" s="90"/>
      <c r="AT64" s="90"/>
      <c r="AU64" s="90"/>
      <c r="AV64" s="90"/>
      <c r="AW64" s="90"/>
      <c r="AX64" s="90"/>
      <c r="AY64" s="90"/>
      <c r="AZ64" s="90"/>
      <c r="BA64" s="90"/>
      <c r="BB64" s="90"/>
      <c r="BC64" s="90"/>
      <c r="BD64" s="90"/>
      <c r="BE64" s="90"/>
      <c r="BF64" s="90"/>
    </row>
    <row r="65" spans="1:58">
      <c r="A65" t="s">
        <v>402</v>
      </c>
      <c r="B65" t="str">
        <f t="shared" si="0"/>
        <v>MgHst</v>
      </c>
      <c r="C65" s="95">
        <v>42.253245262621185</v>
      </c>
      <c r="D65" s="95">
        <v>2.8811054119124879</v>
      </c>
      <c r="E65" s="95">
        <v>10.653808376575242</v>
      </c>
      <c r="F65" s="95">
        <v>14.237772741577102</v>
      </c>
      <c r="G65" s="95">
        <v>12.293165605498476</v>
      </c>
      <c r="H65" s="95">
        <v>11.032320369317461</v>
      </c>
      <c r="I65" s="95">
        <v>0.26073261452987428</v>
      </c>
      <c r="J65" s="95">
        <v>2.6177878487466364</v>
      </c>
      <c r="K65" s="95">
        <v>0.37980650241871977</v>
      </c>
      <c r="L65" s="95">
        <v>99.009340684210642</v>
      </c>
      <c r="N65" s="90">
        <v>6.265344700185115</v>
      </c>
      <c r="O65" s="90">
        <v>1.734655299814885</v>
      </c>
      <c r="P65" s="90">
        <v>0</v>
      </c>
      <c r="Q65" s="94">
        <v>8</v>
      </c>
      <c r="R65" s="90">
        <v>0.12706640354825915</v>
      </c>
      <c r="S65" s="90">
        <v>0.32135886642324052</v>
      </c>
      <c r="T65" s="90">
        <v>0.70813672372640468</v>
      </c>
      <c r="U65" s="90">
        <v>2.7168505990453031</v>
      </c>
      <c r="V65" s="90">
        <v>1.0574561038353583</v>
      </c>
      <c r="W65" s="90">
        <v>3.2743039983897312E-2</v>
      </c>
      <c r="X65" s="94">
        <v>4.9636117365624628</v>
      </c>
      <c r="Y65" s="90">
        <v>0</v>
      </c>
      <c r="Z65" s="90">
        <v>0</v>
      </c>
      <c r="AA65" s="90">
        <v>0</v>
      </c>
      <c r="AB65" s="90">
        <v>1.7525631785689819</v>
      </c>
      <c r="AC65" s="90">
        <v>0.24743682143101808</v>
      </c>
      <c r="AD65" s="94">
        <v>2</v>
      </c>
      <c r="AE65" s="90">
        <v>0.5051120369546791</v>
      </c>
      <c r="AF65" s="90">
        <v>7.1835751045156979E-2</v>
      </c>
      <c r="AG65" s="90">
        <v>0.57694778799983604</v>
      </c>
      <c r="AH65" s="90" t="s">
        <v>622</v>
      </c>
      <c r="AI65" s="90">
        <v>0.71982772278991614</v>
      </c>
      <c r="AJ65" t="s">
        <v>624</v>
      </c>
      <c r="AM65" s="90">
        <v>66.899398515964137</v>
      </c>
      <c r="AN65" s="90">
        <v>66.988538583890005</v>
      </c>
      <c r="AO65" s="90">
        <v>55.167600650156757</v>
      </c>
      <c r="AP65" s="90">
        <v>65.343541826252846</v>
      </c>
      <c r="AQ65" s="90"/>
      <c r="AR65" s="90">
        <v>1.1952620748612894</v>
      </c>
      <c r="AS65" s="90">
        <v>0.41038385010285877</v>
      </c>
      <c r="AT65" s="90"/>
      <c r="AU65" s="90">
        <v>3.3413592558089444</v>
      </c>
      <c r="AV65" s="90">
        <v>3.3466625635577749</v>
      </c>
      <c r="AW65" s="90"/>
      <c r="AX65" s="90">
        <v>0.76311080147352195</v>
      </c>
      <c r="AY65" s="90"/>
      <c r="AZ65" s="90">
        <v>3.5410750302734466</v>
      </c>
      <c r="BA65" s="90">
        <v>2.9251366323194321</v>
      </c>
      <c r="BB65" s="90"/>
      <c r="BC65" s="90">
        <v>2.9588552614564345</v>
      </c>
      <c r="BD65" s="90">
        <v>3.051277803765386</v>
      </c>
      <c r="BE65" s="90"/>
      <c r="BF65" s="90">
        <v>16.935601447676099</v>
      </c>
    </row>
    <row r="66" spans="1:58">
      <c r="A66" t="s">
        <v>402</v>
      </c>
      <c r="B66" t="str">
        <f t="shared" si="0"/>
        <v>MgHst</v>
      </c>
      <c r="C66" s="95">
        <v>42.113667649347711</v>
      </c>
      <c r="D66" s="95">
        <v>3.2353396838689412</v>
      </c>
      <c r="E66" s="95">
        <v>11.296318623817207</v>
      </c>
      <c r="F66" s="95">
        <v>15.657087943142329</v>
      </c>
      <c r="G66" s="95">
        <v>11.314629236144963</v>
      </c>
      <c r="H66" s="95">
        <v>11.059788355298332</v>
      </c>
      <c r="I66" s="95">
        <v>0.29098827628419416</v>
      </c>
      <c r="J66" s="95">
        <v>2.7177109676897242</v>
      </c>
      <c r="K66" s="95">
        <v>0.3531893351333108</v>
      </c>
      <c r="L66" s="95">
        <v>100.42068218204324</v>
      </c>
      <c r="N66" s="90">
        <v>6.1845942656872044</v>
      </c>
      <c r="O66" s="90">
        <v>1.8154057343127956</v>
      </c>
      <c r="P66" s="90">
        <v>0</v>
      </c>
      <c r="Q66" s="94">
        <v>8</v>
      </c>
      <c r="R66" s="90">
        <v>0.13960912699887107</v>
      </c>
      <c r="S66" s="90">
        <v>0.35739977293533248</v>
      </c>
      <c r="T66" s="90">
        <v>0.77567949592910423</v>
      </c>
      <c r="U66" s="90">
        <v>2.476541449715703</v>
      </c>
      <c r="V66" s="90">
        <v>1.1472472463534225</v>
      </c>
      <c r="W66" s="90">
        <v>3.6191149699367688E-2</v>
      </c>
      <c r="X66" s="94">
        <v>4.9326682416318013</v>
      </c>
      <c r="Y66" s="90">
        <v>0</v>
      </c>
      <c r="Z66" s="90">
        <v>0</v>
      </c>
      <c r="AA66" s="90">
        <v>0</v>
      </c>
      <c r="AB66" s="90">
        <v>1.740030589601079</v>
      </c>
      <c r="AC66" s="90">
        <v>0.25996941039892096</v>
      </c>
      <c r="AD66" s="94">
        <v>2</v>
      </c>
      <c r="AE66" s="90">
        <v>0.51379147148230542</v>
      </c>
      <c r="AF66" s="90">
        <v>6.615902116716571E-2</v>
      </c>
      <c r="AG66" s="90">
        <v>0.57995049264947118</v>
      </c>
      <c r="AH66" s="90" t="s">
        <v>622</v>
      </c>
      <c r="AI66" s="90">
        <v>0.68341221230755278</v>
      </c>
      <c r="AJ66" t="s">
        <v>624</v>
      </c>
      <c r="AM66" s="90">
        <v>67.287331586474124</v>
      </c>
      <c r="AN66" s="90">
        <v>67.166519545084171</v>
      </c>
      <c r="AO66" s="90">
        <v>54.761978928807324</v>
      </c>
      <c r="AP66" s="90">
        <v>64.890129593920534</v>
      </c>
      <c r="AQ66" s="90"/>
      <c r="AR66" s="90">
        <v>1.153547786380559</v>
      </c>
      <c r="AS66" s="90">
        <v>0.3955190968359063</v>
      </c>
      <c r="AT66" s="90"/>
      <c r="AU66" s="90">
        <v>3.5994753581422256</v>
      </c>
      <c r="AV66" s="90">
        <v>3.6926257577831545</v>
      </c>
      <c r="AW66" s="90"/>
      <c r="AX66" s="90">
        <v>0.70643069149651061</v>
      </c>
      <c r="AY66" s="90"/>
      <c r="AZ66" s="90">
        <v>3.2033246432372318</v>
      </c>
      <c r="BA66" s="90">
        <v>2.7784810126953943</v>
      </c>
      <c r="BB66" s="90"/>
      <c r="BC66" s="90">
        <v>2.9776044303818674</v>
      </c>
      <c r="BD66" s="90">
        <v>3.2537925748380307</v>
      </c>
      <c r="BE66" s="90"/>
      <c r="BF66" s="90">
        <v>17.365046751187787</v>
      </c>
    </row>
    <row r="67" spans="1:58">
      <c r="A67" t="s">
        <v>402</v>
      </c>
      <c r="B67" t="str">
        <f t="shared" si="0"/>
        <v>Mghbl</v>
      </c>
      <c r="C67" s="95">
        <v>44.84124684206693</v>
      </c>
      <c r="D67" s="95">
        <v>2.2031403747513867</v>
      </c>
      <c r="E67" s="95">
        <v>8.1549377534557195</v>
      </c>
      <c r="F67" s="95">
        <v>17.339485025053563</v>
      </c>
      <c r="G67" s="95">
        <v>11.384317286187944</v>
      </c>
      <c r="H67" s="95">
        <v>11.005833382835904</v>
      </c>
      <c r="I67" s="95">
        <v>0.33014266208390225</v>
      </c>
      <c r="J67" s="95">
        <v>1.9262407186355635</v>
      </c>
      <c r="K67" s="95">
        <v>0.6459781752728091</v>
      </c>
      <c r="L67" s="95">
        <v>100.30502511750107</v>
      </c>
      <c r="N67" s="90">
        <v>6.6593528903963009</v>
      </c>
      <c r="O67" s="90">
        <v>1.3406471096036991</v>
      </c>
      <c r="P67" s="90">
        <v>0</v>
      </c>
      <c r="Q67" s="94">
        <v>8</v>
      </c>
      <c r="R67" s="90">
        <v>8.6602659822105021E-2</v>
      </c>
      <c r="S67" s="90">
        <v>0.24611764936396915</v>
      </c>
      <c r="T67" s="90">
        <v>0.48741248947240479</v>
      </c>
      <c r="U67" s="90">
        <v>2.5198719176603928</v>
      </c>
      <c r="V67" s="90">
        <v>1.6599952836811283</v>
      </c>
      <c r="W67" s="90">
        <v>0</v>
      </c>
      <c r="X67" s="94">
        <v>5</v>
      </c>
      <c r="Y67" s="90">
        <v>0</v>
      </c>
      <c r="Z67" s="90">
        <v>6.1381876180508499E-3</v>
      </c>
      <c r="AA67" s="90">
        <v>4.1523575091544931E-2</v>
      </c>
      <c r="AB67" s="90">
        <v>1.7510526413363585</v>
      </c>
      <c r="AC67" s="90">
        <v>0.2012855959540456</v>
      </c>
      <c r="AD67" s="94">
        <v>2</v>
      </c>
      <c r="AE67" s="90">
        <v>0.35331491264001424</v>
      </c>
      <c r="AF67" s="90">
        <v>0.12236734489528597</v>
      </c>
      <c r="AG67" s="90">
        <v>0.47568225753530025</v>
      </c>
      <c r="AH67" s="90" t="s">
        <v>622</v>
      </c>
      <c r="AI67" s="90">
        <v>0.6019753162063427</v>
      </c>
      <c r="AJ67" t="s">
        <v>623</v>
      </c>
      <c r="AM67" s="90">
        <v>75.709453383726384</v>
      </c>
      <c r="AN67" s="90">
        <v>76.565587947142205</v>
      </c>
      <c r="AO67" s="90">
        <v>66.652726803938833</v>
      </c>
      <c r="AP67" s="90">
        <v>76.969766904695931</v>
      </c>
      <c r="AQ67" s="90"/>
      <c r="AR67" s="90">
        <v>0.49453244875274049</v>
      </c>
      <c r="AS67" s="90">
        <v>0.17153408331882675</v>
      </c>
      <c r="AT67" s="90"/>
      <c r="AU67" s="90">
        <v>1.4923340236812939</v>
      </c>
      <c r="AV67" s="90">
        <v>1.3662862923954884</v>
      </c>
      <c r="AW67" s="90"/>
      <c r="AX67" s="90">
        <v>0.20228347078414702</v>
      </c>
      <c r="AY67" s="90"/>
      <c r="AZ67" s="90">
        <v>0.75436947885599603</v>
      </c>
      <c r="BA67" s="90">
        <v>1.5281592366773908</v>
      </c>
      <c r="BB67" s="90"/>
      <c r="BC67" s="90">
        <v>4.4454861108498829</v>
      </c>
      <c r="BD67" s="90">
        <v>3.811829548763626</v>
      </c>
      <c r="BE67" s="90"/>
      <c r="BF67" s="90">
        <v>13.919065661928638</v>
      </c>
    </row>
    <row r="68" spans="1:58">
      <c r="A68" t="s">
        <v>402</v>
      </c>
      <c r="B68" t="str">
        <f t="shared" si="0"/>
        <v>Mghbl</v>
      </c>
      <c r="C68" s="95">
        <v>46.302934625514183</v>
      </c>
      <c r="D68" s="95">
        <v>2.5691824557730554</v>
      </c>
      <c r="E68" s="95">
        <v>7.0517970828064369</v>
      </c>
      <c r="F68" s="95">
        <v>14.160110446639745</v>
      </c>
      <c r="G68" s="95">
        <v>13.302674441537755</v>
      </c>
      <c r="H68" s="95">
        <v>10.860645456937009</v>
      </c>
      <c r="I68" s="95">
        <v>0.282089552238806</v>
      </c>
      <c r="J68" s="95">
        <v>1.9430594614279644</v>
      </c>
      <c r="K68" s="95">
        <v>0.54769940375745307</v>
      </c>
      <c r="L68" s="95">
        <v>99.398778795950278</v>
      </c>
      <c r="N68" s="90">
        <v>6.8330792407111929</v>
      </c>
      <c r="O68" s="90">
        <v>1.1669207592888071</v>
      </c>
      <c r="P68" s="90">
        <v>0</v>
      </c>
      <c r="Q68" s="94">
        <v>8</v>
      </c>
      <c r="R68" s="90">
        <v>5.9480897528443544E-2</v>
      </c>
      <c r="S68" s="90">
        <v>0.2851997413945408</v>
      </c>
      <c r="T68" s="90">
        <v>0.33700383809838996</v>
      </c>
      <c r="U68" s="90">
        <v>2.925930652123335</v>
      </c>
      <c r="V68" s="90">
        <v>1.3923848708552908</v>
      </c>
      <c r="W68" s="90">
        <v>0</v>
      </c>
      <c r="X68" s="94">
        <v>5</v>
      </c>
      <c r="Y68" s="90">
        <v>0</v>
      </c>
      <c r="Z68" s="90">
        <v>1.8195779558337843E-2</v>
      </c>
      <c r="AA68" s="90">
        <v>3.5256052277711648E-2</v>
      </c>
      <c r="AB68" s="90">
        <v>1.7170600968568772</v>
      </c>
      <c r="AC68" s="90">
        <v>0.22948807130707327</v>
      </c>
      <c r="AD68" s="94">
        <v>2</v>
      </c>
      <c r="AE68" s="90">
        <v>0.32642820037099318</v>
      </c>
      <c r="AF68" s="90">
        <v>0.10309641180897521</v>
      </c>
      <c r="AG68" s="90">
        <v>0.4295246121799684</v>
      </c>
      <c r="AH68" s="90" t="s">
        <v>622</v>
      </c>
      <c r="AI68" s="90">
        <v>0.67471994144500325</v>
      </c>
      <c r="AJ68" t="s">
        <v>623</v>
      </c>
      <c r="AM68" s="90">
        <v>75.723316015632932</v>
      </c>
      <c r="AN68" s="90">
        <v>76.574370036837252</v>
      </c>
      <c r="AO68" s="90">
        <v>67.970649684612638</v>
      </c>
      <c r="AP68" s="90">
        <v>78.378092028955692</v>
      </c>
      <c r="AQ68" s="90"/>
      <c r="AR68" s="90">
        <v>0.66214165305910033</v>
      </c>
      <c r="AS68" s="90">
        <v>0.22899844026338351</v>
      </c>
      <c r="AT68" s="90"/>
      <c r="AU68" s="90">
        <v>1.2090449457294399</v>
      </c>
      <c r="AV68" s="90">
        <v>1.1516069520509118</v>
      </c>
      <c r="AW68" s="90"/>
      <c r="AX68" s="90">
        <v>0.20762654763772856</v>
      </c>
      <c r="AY68" s="90"/>
      <c r="AZ68" s="90">
        <v>1.1184710997629201</v>
      </c>
      <c r="BA68" s="90">
        <v>1.5831227990516974</v>
      </c>
      <c r="BB68" s="90"/>
      <c r="BC68" s="90">
        <v>4.2893881569894825</v>
      </c>
      <c r="BD68" s="90">
        <v>3.6995414017991233</v>
      </c>
      <c r="BE68" s="90"/>
      <c r="BF68" s="90">
        <v>13.496691512066965</v>
      </c>
    </row>
    <row r="69" spans="1:58">
      <c r="A69" t="s">
        <v>402</v>
      </c>
      <c r="B69" t="str">
        <f t="shared" si="0"/>
        <v>MgHst</v>
      </c>
      <c r="C69" s="95">
        <v>40.982507408443901</v>
      </c>
      <c r="D69" s="95">
        <v>3.3337380927457341</v>
      </c>
      <c r="E69" s="95">
        <v>11.920047802293638</v>
      </c>
      <c r="F69" s="95">
        <v>16.585168888844848</v>
      </c>
      <c r="G69" s="95">
        <v>10.708730356604608</v>
      </c>
      <c r="H69" s="95">
        <v>10.736058520523768</v>
      </c>
      <c r="I69" s="95">
        <v>0.23403644239370969</v>
      </c>
      <c r="J69" s="95">
        <v>2.7434337507839843</v>
      </c>
      <c r="K69" s="95">
        <v>0.42587467656654293</v>
      </c>
      <c r="L69" s="95">
        <v>100.18869073004946</v>
      </c>
      <c r="N69" s="90">
        <v>6.0691154702653876</v>
      </c>
      <c r="O69" s="90">
        <v>1.9308845297346124</v>
      </c>
      <c r="P69" s="90">
        <v>0</v>
      </c>
      <c r="Q69" s="94">
        <v>8</v>
      </c>
      <c r="R69" s="90">
        <v>0.14943407423880428</v>
      </c>
      <c r="S69" s="90">
        <v>0.3713680963253374</v>
      </c>
      <c r="T69" s="90">
        <v>0.82830179875143273</v>
      </c>
      <c r="U69" s="90">
        <v>2.3636435512116534</v>
      </c>
      <c r="V69" s="90">
        <v>1.2257451836612501</v>
      </c>
      <c r="W69" s="90">
        <v>2.9352770700899481E-2</v>
      </c>
      <c r="X69" s="94">
        <v>4.9678454748893781</v>
      </c>
      <c r="Y69" s="90">
        <v>0</v>
      </c>
      <c r="Z69" s="90">
        <v>0</v>
      </c>
      <c r="AA69" s="90">
        <v>0</v>
      </c>
      <c r="AB69" s="90">
        <v>1.7033098719361794</v>
      </c>
      <c r="AC69" s="90">
        <v>0.29669012806382056</v>
      </c>
      <c r="AD69" s="94">
        <v>2</v>
      </c>
      <c r="AE69" s="90">
        <v>0.49096609093332289</v>
      </c>
      <c r="AF69" s="90">
        <v>8.0445551445440827E-2</v>
      </c>
      <c r="AG69" s="90">
        <v>0.57141164237876374</v>
      </c>
      <c r="AH69" s="90" t="s">
        <v>622</v>
      </c>
      <c r="AI69" s="90">
        <v>0.65850865587434004</v>
      </c>
      <c r="AJ69" t="s">
        <v>624</v>
      </c>
      <c r="AM69" s="90">
        <v>64.592220682358558</v>
      </c>
      <c r="AN69" s="90">
        <v>64.49431930430967</v>
      </c>
      <c r="AO69" s="90">
        <v>52.466981234805246</v>
      </c>
      <c r="AP69" s="90">
        <v>62.540577579659001</v>
      </c>
      <c r="AQ69" s="90"/>
      <c r="AR69" s="90">
        <v>1.4105988561306562</v>
      </c>
      <c r="AS69" s="90">
        <v>0.482362058225698</v>
      </c>
      <c r="AT69" s="90"/>
      <c r="AU69" s="90">
        <v>4.8305886533706843</v>
      </c>
      <c r="AV69" s="90">
        <v>4.7406518263664399</v>
      </c>
      <c r="AW69" s="90"/>
      <c r="AX69" s="90">
        <v>0.83897207308693533</v>
      </c>
      <c r="AY69" s="90"/>
      <c r="AZ69" s="90">
        <v>3.7382928595368736</v>
      </c>
      <c r="BA69" s="90">
        <v>2.9860205780382603</v>
      </c>
      <c r="BB69" s="90"/>
      <c r="BC69" s="90">
        <v>3.0156837806942565</v>
      </c>
      <c r="BD69" s="90">
        <v>3.1822077981168122</v>
      </c>
      <c r="BE69" s="90"/>
      <c r="BF69" s="90">
        <v>17.478991394448339</v>
      </c>
    </row>
    <row r="70" spans="1:58">
      <c r="A70" t="s">
        <v>402</v>
      </c>
      <c r="B70" t="str">
        <f t="shared" si="0"/>
        <v>MgHst</v>
      </c>
      <c r="C70" s="95">
        <v>42.793139225074853</v>
      </c>
      <c r="D70" s="95">
        <v>2.1155657908510412</v>
      </c>
      <c r="E70" s="95">
        <v>10.504548303754415</v>
      </c>
      <c r="F70" s="95">
        <v>15.459036128112386</v>
      </c>
      <c r="G70" s="95">
        <v>11.924399674021039</v>
      </c>
      <c r="H70" s="95">
        <v>10.994061388844104</v>
      </c>
      <c r="I70" s="95">
        <v>0.31234521399312581</v>
      </c>
      <c r="J70" s="95">
        <v>2.4496004208226272</v>
      </c>
      <c r="K70" s="95">
        <v>0.34295196310046128</v>
      </c>
      <c r="L70" s="95">
        <v>99.450391623135289</v>
      </c>
      <c r="N70" s="90">
        <v>6.3258068322657515</v>
      </c>
      <c r="O70" s="90">
        <v>1.6741931677342485</v>
      </c>
      <c r="P70" s="90">
        <v>0</v>
      </c>
      <c r="Q70" s="94">
        <v>8</v>
      </c>
      <c r="R70" s="90">
        <v>0.15577756200314852</v>
      </c>
      <c r="S70" s="90">
        <v>0.23524183292132131</v>
      </c>
      <c r="T70" s="90">
        <v>0.86214525985009516</v>
      </c>
      <c r="U70" s="90">
        <v>2.6272138753034171</v>
      </c>
      <c r="V70" s="90">
        <v>1.048974011055368</v>
      </c>
      <c r="W70" s="90">
        <v>3.9103476926471113E-2</v>
      </c>
      <c r="X70" s="94">
        <v>4.968456018059821</v>
      </c>
      <c r="Y70" s="90">
        <v>0</v>
      </c>
      <c r="Z70" s="90">
        <v>0</v>
      </c>
      <c r="AA70" s="90">
        <v>0</v>
      </c>
      <c r="AB70" s="90">
        <v>1.741092545051433</v>
      </c>
      <c r="AC70" s="90">
        <v>0.25890745494856704</v>
      </c>
      <c r="AD70" s="94">
        <v>2</v>
      </c>
      <c r="AE70" s="90">
        <v>0.44311722803417219</v>
      </c>
      <c r="AF70" s="90">
        <v>6.4664870833114327E-2</v>
      </c>
      <c r="AG70" s="90">
        <v>0.50778209886728654</v>
      </c>
      <c r="AH70" s="90" t="s">
        <v>622</v>
      </c>
      <c r="AI70" s="90">
        <v>0.71465712757832878</v>
      </c>
      <c r="AJ70" t="s">
        <v>624</v>
      </c>
      <c r="AM70" s="90">
        <v>69.604770953178118</v>
      </c>
      <c r="AN70" s="90">
        <v>70.528276436316162</v>
      </c>
      <c r="AO70" s="90">
        <v>57.399345201323165</v>
      </c>
      <c r="AP70" s="90">
        <v>67.593812486707776</v>
      </c>
      <c r="AQ70" s="90"/>
      <c r="AR70" s="90">
        <v>0.80910026979766314</v>
      </c>
      <c r="AS70" s="90">
        <v>0.27345822960320287</v>
      </c>
      <c r="AT70" s="90"/>
      <c r="AU70" s="90">
        <v>2.850741879990712</v>
      </c>
      <c r="AV70" s="90">
        <v>2.8973386711460516</v>
      </c>
      <c r="AW70" s="90"/>
      <c r="AX70" s="90">
        <v>0.59910998413514815</v>
      </c>
      <c r="AY70" s="90"/>
      <c r="AZ70" s="90">
        <v>3.0923177381506335</v>
      </c>
      <c r="BA70" s="90">
        <v>2.6632675580992053</v>
      </c>
      <c r="BB70" s="90"/>
      <c r="BC70" s="90">
        <v>2.8828207076346946</v>
      </c>
      <c r="BD70" s="90">
        <v>2.8649736399976415</v>
      </c>
      <c r="BE70" s="90"/>
      <c r="BF70" s="90">
        <v>16.78744534334416</v>
      </c>
    </row>
    <row r="71" spans="1:58">
      <c r="A71" t="s">
        <v>402</v>
      </c>
      <c r="B71" t="str">
        <f t="shared" si="0"/>
        <v>Mghbl</v>
      </c>
      <c r="C71" s="95">
        <v>44.625095399289251</v>
      </c>
      <c r="D71" s="95">
        <v>1.7928190097351615</v>
      </c>
      <c r="E71" s="95">
        <v>7.5292316203723892</v>
      </c>
      <c r="F71" s="95">
        <v>20.452841350273903</v>
      </c>
      <c r="G71" s="95">
        <v>9.8192398289726821</v>
      </c>
      <c r="H71" s="95">
        <v>10.539858620660395</v>
      </c>
      <c r="I71" s="95">
        <v>0.37997551673807617</v>
      </c>
      <c r="J71" s="95">
        <v>1.8352216399943351</v>
      </c>
      <c r="K71" s="95">
        <v>0.649049386882664</v>
      </c>
      <c r="L71" s="95">
        <v>100.26651192301969</v>
      </c>
      <c r="N71" s="90">
        <v>6.7396016534134668</v>
      </c>
      <c r="O71" s="90">
        <v>1.2603983465865332</v>
      </c>
      <c r="P71" s="90">
        <v>0</v>
      </c>
      <c r="Q71" s="94">
        <v>8</v>
      </c>
      <c r="R71" s="90">
        <v>7.9681604036798692E-2</v>
      </c>
      <c r="S71" s="90">
        <v>0.20367501579527042</v>
      </c>
      <c r="T71" s="90">
        <v>0.44922056932897902</v>
      </c>
      <c r="U71" s="90">
        <v>2.210294097833776</v>
      </c>
      <c r="V71" s="90">
        <v>2.0571287130051759</v>
      </c>
      <c r="W71" s="90">
        <v>0</v>
      </c>
      <c r="X71" s="94">
        <v>5</v>
      </c>
      <c r="Y71" s="90">
        <v>0</v>
      </c>
      <c r="Z71" s="90">
        <v>7.6935707853903246E-2</v>
      </c>
      <c r="AA71" s="90">
        <v>4.8601472195298888E-2</v>
      </c>
      <c r="AB71" s="90">
        <v>1.705343126269163</v>
      </c>
      <c r="AC71" s="90">
        <v>0.16911969368163482</v>
      </c>
      <c r="AD71" s="94">
        <v>2</v>
      </c>
      <c r="AE71" s="90">
        <v>0.36823240203172103</v>
      </c>
      <c r="AF71" s="90">
        <v>0.12503343328012326</v>
      </c>
      <c r="AG71" s="90">
        <v>0.49326583531184431</v>
      </c>
      <c r="AH71" s="90" t="s">
        <v>622</v>
      </c>
      <c r="AI71" s="90">
        <v>0.50877341000365151</v>
      </c>
      <c r="AJ71" t="s">
        <v>623</v>
      </c>
      <c r="AM71" s="90">
        <v>78.886444051041153</v>
      </c>
      <c r="AN71" s="90">
        <v>79.170225056851194</v>
      </c>
      <c r="AO71" s="90">
        <v>70.864022423919863</v>
      </c>
      <c r="AP71" s="90">
        <v>81.191709019321138</v>
      </c>
      <c r="AQ71" s="90"/>
      <c r="AR71" s="90">
        <v>0.28907772382390107</v>
      </c>
      <c r="AS71" s="90">
        <v>0.10089650703404512</v>
      </c>
      <c r="AT71" s="90"/>
      <c r="AU71" s="90">
        <v>1.3579463788460178</v>
      </c>
      <c r="AV71" s="90">
        <v>1.0961893336826851</v>
      </c>
      <c r="AW71" s="90"/>
      <c r="AX71" s="90">
        <v>0.11005948031016681</v>
      </c>
      <c r="AY71" s="90"/>
      <c r="AZ71" s="90">
        <v>-1.0255345942316516</v>
      </c>
      <c r="BA71" s="90">
        <v>1.1174550716808154</v>
      </c>
      <c r="BB71" s="90"/>
      <c r="BC71" s="90">
        <v>4.8691597660546115</v>
      </c>
      <c r="BD71" s="90">
        <v>4.1284741850813509</v>
      </c>
      <c r="BE71" s="90"/>
      <c r="BF71" s="90">
        <v>13.239417178327555</v>
      </c>
    </row>
    <row r="72" spans="1:58">
      <c r="A72" t="s">
        <v>402</v>
      </c>
      <c r="B72" t="str">
        <f t="shared" si="0"/>
        <v>MgHst</v>
      </c>
      <c r="C72" s="95">
        <v>42.484905329095923</v>
      </c>
      <c r="D72" s="95">
        <v>3.2018842248508319</v>
      </c>
      <c r="E72" s="95">
        <v>11.659089794183055</v>
      </c>
      <c r="F72" s="95">
        <v>14.41931273778178</v>
      </c>
      <c r="G72" s="95">
        <v>12.17314729709112</v>
      </c>
      <c r="H72" s="95">
        <v>11.150040309235484</v>
      </c>
      <c r="I72" s="95">
        <v>0.22068835632562739</v>
      </c>
      <c r="J72" s="95">
        <v>2.6227345378032245</v>
      </c>
      <c r="K72" s="95">
        <v>0.41051861851726856</v>
      </c>
      <c r="L72" s="95">
        <v>100.7798183421453</v>
      </c>
      <c r="N72" s="90">
        <v>6.1652661264885156</v>
      </c>
      <c r="O72" s="90">
        <v>1.8347338735114844</v>
      </c>
      <c r="P72" s="90">
        <v>0</v>
      </c>
      <c r="Q72" s="94">
        <v>8</v>
      </c>
      <c r="R72" s="90">
        <v>0.1591818662664708</v>
      </c>
      <c r="S72" s="90">
        <v>0.34951758990463427</v>
      </c>
      <c r="T72" s="90">
        <v>0.85833735449683246</v>
      </c>
      <c r="U72" s="90">
        <v>2.6329170443255792</v>
      </c>
      <c r="V72" s="90">
        <v>0.89161141462140892</v>
      </c>
      <c r="W72" s="90">
        <v>2.7122850675112151E-2</v>
      </c>
      <c r="X72" s="94">
        <v>4.9186881202900379</v>
      </c>
      <c r="Y72" s="90">
        <v>0</v>
      </c>
      <c r="Z72" s="90">
        <v>0</v>
      </c>
      <c r="AA72" s="90">
        <v>0</v>
      </c>
      <c r="AB72" s="90">
        <v>1.7334668047404627</v>
      </c>
      <c r="AC72" s="90">
        <v>0.26653319525953734</v>
      </c>
      <c r="AD72" s="94">
        <v>2</v>
      </c>
      <c r="AE72" s="90">
        <v>0.47134871462177041</v>
      </c>
      <c r="AF72" s="90">
        <v>7.598771299660316E-2</v>
      </c>
      <c r="AG72" s="90">
        <v>0.54733642761837353</v>
      </c>
      <c r="AH72" s="90" t="s">
        <v>622</v>
      </c>
      <c r="AI72" s="90">
        <v>0.74702675123588225</v>
      </c>
      <c r="AJ72" t="s">
        <v>624</v>
      </c>
      <c r="AM72" s="90">
        <v>66.470171575159952</v>
      </c>
      <c r="AN72" s="90">
        <v>66.57178692273294</v>
      </c>
      <c r="AO72" s="90">
        <v>53.116636851725517</v>
      </c>
      <c r="AP72" s="90">
        <v>63.246760715164612</v>
      </c>
      <c r="AQ72" s="90"/>
      <c r="AR72" s="90">
        <v>1.4050022906512603</v>
      </c>
      <c r="AS72" s="90">
        <v>0.47638095992035923</v>
      </c>
      <c r="AT72" s="90"/>
      <c r="AU72" s="90">
        <v>3.7572070169467913</v>
      </c>
      <c r="AV72" s="90">
        <v>4.1066551794385973</v>
      </c>
      <c r="AW72" s="90"/>
      <c r="AX72" s="90">
        <v>0.92401934783746931</v>
      </c>
      <c r="AY72" s="90"/>
      <c r="AZ72" s="90">
        <v>4.1258636167123584</v>
      </c>
      <c r="BA72" s="90">
        <v>3.2424830296629481</v>
      </c>
      <c r="BB72" s="90"/>
      <c r="BC72" s="90">
        <v>2.5317460746548499</v>
      </c>
      <c r="BD72" s="90">
        <v>2.948247787931904</v>
      </c>
      <c r="BE72" s="90"/>
      <c r="BF72" s="90">
        <v>17.683348830195612</v>
      </c>
    </row>
    <row r="73" spans="1:58">
      <c r="A73" t="s">
        <v>402</v>
      </c>
      <c r="B73" t="str">
        <f t="shared" ref="B73:B81" si="1">AJ73</f>
        <v>edenite</v>
      </c>
      <c r="C73" s="95">
        <v>44.593108862914079</v>
      </c>
      <c r="D73" s="95">
        <v>1.8410342300847899</v>
      </c>
      <c r="E73" s="95">
        <v>7.5964480770069329</v>
      </c>
      <c r="F73" s="95">
        <v>20.44022100121758</v>
      </c>
      <c r="G73" s="95">
        <v>10.036047095773064</v>
      </c>
      <c r="H73" s="95">
        <v>10.76646950500259</v>
      </c>
      <c r="I73" s="95">
        <v>0.37463628231084323</v>
      </c>
      <c r="J73" s="95">
        <v>1.8589657474659598</v>
      </c>
      <c r="K73" s="95">
        <v>0.64802564967937903</v>
      </c>
      <c r="L73" s="95">
        <v>100.80468040449456</v>
      </c>
      <c r="N73" s="90">
        <v>6.7151611848949333</v>
      </c>
      <c r="O73" s="90">
        <v>1.2848388151050667</v>
      </c>
      <c r="P73" s="90">
        <v>0</v>
      </c>
      <c r="Q73" s="94">
        <v>8</v>
      </c>
      <c r="R73" s="90">
        <v>6.3267819457669461E-2</v>
      </c>
      <c r="S73" s="90">
        <v>0.20854356513308672</v>
      </c>
      <c r="T73" s="90">
        <v>0.37085173555878015</v>
      </c>
      <c r="U73" s="90">
        <v>2.2525192299217296</v>
      </c>
      <c r="V73" s="90">
        <v>2.1048176499287341</v>
      </c>
      <c r="W73" s="90">
        <v>0</v>
      </c>
      <c r="X73" s="94">
        <v>5</v>
      </c>
      <c r="Y73" s="90">
        <v>0</v>
      </c>
      <c r="Z73" s="90">
        <v>9.8504488587164651E-2</v>
      </c>
      <c r="AA73" s="90">
        <v>4.7779023089646599E-2</v>
      </c>
      <c r="AB73" s="90">
        <v>1.7369364317243479</v>
      </c>
      <c r="AC73" s="90">
        <v>0.11678005659884083</v>
      </c>
      <c r="AD73" s="94">
        <v>2</v>
      </c>
      <c r="AE73" s="90">
        <v>0.42593945238684616</v>
      </c>
      <c r="AF73" s="90">
        <v>0.12447273403444002</v>
      </c>
      <c r="AG73" s="90">
        <v>0.5504121864212862</v>
      </c>
      <c r="AH73" s="90" t="s">
        <v>622</v>
      </c>
      <c r="AI73" s="90">
        <v>0.50552051647914487</v>
      </c>
      <c r="AJ73" t="s">
        <v>627</v>
      </c>
      <c r="AM73" s="90">
        <v>78.173725528728554</v>
      </c>
      <c r="AN73" s="90">
        <v>77.723944707964833</v>
      </c>
      <c r="AO73" s="90">
        <v>69.959756189283922</v>
      </c>
      <c r="AP73" s="90">
        <v>80.280958737422893</v>
      </c>
      <c r="AQ73" s="90"/>
      <c r="AR73" s="90">
        <v>0.29540610029878867</v>
      </c>
      <c r="AS73" s="90">
        <v>0.10431861455676625</v>
      </c>
      <c r="AT73" s="90"/>
      <c r="AU73" s="90">
        <v>1.4407566710606878</v>
      </c>
      <c r="AV73" s="90">
        <v>1.1234615732217619</v>
      </c>
      <c r="AW73" s="90"/>
      <c r="AX73" s="90">
        <v>0.12167217848935041</v>
      </c>
      <c r="AY73" s="90"/>
      <c r="AZ73" s="90">
        <v>-0.9869801019240283</v>
      </c>
      <c r="BA73" s="90">
        <v>1.1579812664034828</v>
      </c>
      <c r="BB73" s="90"/>
      <c r="BC73" s="90">
        <v>4.8283853095271523</v>
      </c>
      <c r="BD73" s="90">
        <v>4.1943487207451664</v>
      </c>
      <c r="BE73" s="90"/>
      <c r="BF73" s="90">
        <v>13.253462163306541</v>
      </c>
    </row>
    <row r="74" spans="1:58">
      <c r="A74" t="s">
        <v>402</v>
      </c>
      <c r="B74" t="str">
        <f t="shared" si="1"/>
        <v>MgHst</v>
      </c>
      <c r="C74" s="95">
        <v>42.134999942587029</v>
      </c>
      <c r="D74" s="95">
        <v>2.7086456529269141</v>
      </c>
      <c r="E74" s="95">
        <v>11.601058957284392</v>
      </c>
      <c r="F74" s="95">
        <v>15.141368139336672</v>
      </c>
      <c r="G74" s="95">
        <v>11.158391648166155</v>
      </c>
      <c r="H74" s="95">
        <v>11.208205099277979</v>
      </c>
      <c r="I74" s="95">
        <v>0.22429787234042556</v>
      </c>
      <c r="J74" s="95">
        <v>2.5383356897596445</v>
      </c>
      <c r="K74" s="95">
        <v>0.387017347509793</v>
      </c>
      <c r="L74" s="95">
        <v>99.372273888591707</v>
      </c>
      <c r="N74" s="90">
        <v>6.2061292559469443</v>
      </c>
      <c r="O74" s="90">
        <v>1.7938707440530557</v>
      </c>
      <c r="P74" s="90">
        <v>0</v>
      </c>
      <c r="Q74" s="94">
        <v>8</v>
      </c>
      <c r="R74" s="90">
        <v>0.2198555192882532</v>
      </c>
      <c r="S74" s="90">
        <v>0.30010708769259453</v>
      </c>
      <c r="T74" s="90">
        <v>0.91366143745761264</v>
      </c>
      <c r="U74" s="90">
        <v>2.4496077381765202</v>
      </c>
      <c r="V74" s="90">
        <v>0.95145752665245675</v>
      </c>
      <c r="W74" s="90">
        <v>2.7979613601761093E-2</v>
      </c>
      <c r="X74" s="94">
        <v>4.8626689228691982</v>
      </c>
      <c r="Y74" s="90">
        <v>0</v>
      </c>
      <c r="Z74" s="90">
        <v>0</v>
      </c>
      <c r="AA74" s="90">
        <v>0</v>
      </c>
      <c r="AB74" s="90">
        <v>1.7686251944649867</v>
      </c>
      <c r="AC74" s="90">
        <v>0.23137480553501333</v>
      </c>
      <c r="AD74" s="94">
        <v>2</v>
      </c>
      <c r="AE74" s="90">
        <v>0.49346532471966575</v>
      </c>
      <c r="AF74" s="90">
        <v>7.2711246998951248E-2</v>
      </c>
      <c r="AG74" s="90">
        <v>0.56617657171861702</v>
      </c>
      <c r="AH74" s="90" t="s">
        <v>622</v>
      </c>
      <c r="AI74" s="90">
        <v>0.72024720122496655</v>
      </c>
      <c r="AJ74" t="s">
        <v>624</v>
      </c>
      <c r="AM74" s="90">
        <v>70.093506553368186</v>
      </c>
      <c r="AN74" s="90">
        <v>70.039860337842853</v>
      </c>
      <c r="AO74" s="90">
        <v>55.529951646951332</v>
      </c>
      <c r="AP74" s="90">
        <v>65.665154553611387</v>
      </c>
      <c r="AQ74" s="90"/>
      <c r="AR74" s="90">
        <v>0.87161454015100825</v>
      </c>
      <c r="AS74" s="90">
        <v>0.29902341689538486</v>
      </c>
      <c r="AT74" s="90"/>
      <c r="AU74" s="90">
        <v>2.9473025786993805</v>
      </c>
      <c r="AV74" s="90">
        <v>3.3645716904427503</v>
      </c>
      <c r="AW74" s="90"/>
      <c r="AX74" s="90">
        <v>0.7019457815862058</v>
      </c>
      <c r="AY74" s="90"/>
      <c r="AZ74" s="90">
        <v>3.0528175767935277</v>
      </c>
      <c r="BA74" s="90">
        <v>2.9573432042333909</v>
      </c>
      <c r="BB74" s="90"/>
      <c r="BC74" s="90">
        <v>2.3518946989778549</v>
      </c>
      <c r="BD74" s="90">
        <v>3.0148801063739352</v>
      </c>
      <c r="BE74" s="90"/>
      <c r="BF74" s="90">
        <v>18.034777619983746</v>
      </c>
    </row>
    <row r="75" spans="1:58">
      <c r="A75" t="s">
        <v>402</v>
      </c>
      <c r="B75" t="str">
        <f t="shared" si="1"/>
        <v>MgHst</v>
      </c>
      <c r="C75" s="95">
        <v>42.375002698409659</v>
      </c>
      <c r="D75" s="95">
        <v>3.038801524073433</v>
      </c>
      <c r="E75" s="95">
        <v>10.621213253207729</v>
      </c>
      <c r="F75" s="95">
        <v>16.134589196276448</v>
      </c>
      <c r="G75" s="95">
        <v>10.873013228629615</v>
      </c>
      <c r="H75" s="95">
        <v>10.815981498194947</v>
      </c>
      <c r="I75" s="95">
        <v>0.30919148936170215</v>
      </c>
      <c r="J75" s="95">
        <v>2.4395677640880633</v>
      </c>
      <c r="K75" s="95">
        <v>0.4980302182428652</v>
      </c>
      <c r="L75" s="95">
        <v>99.469914466838915</v>
      </c>
      <c r="N75" s="90">
        <v>6.2869837834411548</v>
      </c>
      <c r="O75" s="90">
        <v>1.7130162165588452</v>
      </c>
      <c r="P75" s="90">
        <v>0</v>
      </c>
      <c r="Q75" s="94">
        <v>8</v>
      </c>
      <c r="R75" s="90">
        <v>0.1440684814907045</v>
      </c>
      <c r="S75" s="90">
        <v>0.33914168717573256</v>
      </c>
      <c r="T75" s="90">
        <v>0.79959467105480542</v>
      </c>
      <c r="U75" s="90">
        <v>2.4043608265034426</v>
      </c>
      <c r="V75" s="90">
        <v>1.2023594195603744</v>
      </c>
      <c r="W75" s="90">
        <v>3.8850702164384132E-2</v>
      </c>
      <c r="X75" s="94">
        <v>4.9283757879494443</v>
      </c>
      <c r="Y75" s="90">
        <v>0</v>
      </c>
      <c r="Z75" s="90">
        <v>0</v>
      </c>
      <c r="AA75" s="90">
        <v>0</v>
      </c>
      <c r="AB75" s="90">
        <v>1.7191764604017303</v>
      </c>
      <c r="AC75" s="90">
        <v>0.28082353959826967</v>
      </c>
      <c r="AD75" s="94">
        <v>2</v>
      </c>
      <c r="AE75" s="90">
        <v>0.42089159281852451</v>
      </c>
      <c r="AF75" s="90">
        <v>9.4250060542730066E-2</v>
      </c>
      <c r="AG75" s="90">
        <v>0.51514165336125461</v>
      </c>
      <c r="AH75" s="90" t="s">
        <v>622</v>
      </c>
      <c r="AI75" s="90">
        <v>0.66663357911593901</v>
      </c>
      <c r="AJ75" t="s">
        <v>624</v>
      </c>
      <c r="AM75" s="90">
        <v>69.975790705450009</v>
      </c>
      <c r="AN75" s="90">
        <v>70.69438536692941</v>
      </c>
      <c r="AO75" s="90">
        <v>57.992355146459609</v>
      </c>
      <c r="AP75" s="90">
        <v>68.157287637884849</v>
      </c>
      <c r="AQ75" s="90"/>
      <c r="AR75" s="90">
        <v>0.95720609474192808</v>
      </c>
      <c r="AS75" s="90">
        <v>0.32538308044797815</v>
      </c>
      <c r="AT75" s="90"/>
      <c r="AU75" s="90">
        <v>2.8459475983403437</v>
      </c>
      <c r="AV75" s="90">
        <v>2.9835665751337577</v>
      </c>
      <c r="AW75" s="90"/>
      <c r="AX75" s="90">
        <v>0.49494982757932615</v>
      </c>
      <c r="AY75" s="90"/>
      <c r="AZ75" s="90">
        <v>2.6723159010147093</v>
      </c>
      <c r="BA75" s="90">
        <v>2.3601447017227981</v>
      </c>
      <c r="BB75" s="90"/>
      <c r="BC75" s="90">
        <v>3.3564185644282531</v>
      </c>
      <c r="BD75" s="90">
        <v>3.3702649136097955</v>
      </c>
      <c r="BE75" s="90"/>
      <c r="BF75" s="90">
        <v>16.658875585428159</v>
      </c>
    </row>
    <row r="76" spans="1:58">
      <c r="A76" t="s">
        <v>402</v>
      </c>
      <c r="B76" t="str">
        <f t="shared" si="1"/>
        <v>MgHst</v>
      </c>
      <c r="C76" s="95">
        <v>41.755640747899641</v>
      </c>
      <c r="D76" s="95">
        <v>2.889352268791133</v>
      </c>
      <c r="E76" s="95">
        <v>11.259389312977099</v>
      </c>
      <c r="F76" s="95">
        <v>16.01694557471161</v>
      </c>
      <c r="G76" s="95">
        <v>10.685942425187603</v>
      </c>
      <c r="H76" s="95">
        <v>10.940201940433216</v>
      </c>
      <c r="I76" s="95">
        <v>0.33868085106382984</v>
      </c>
      <c r="J76" s="95">
        <v>2.5304342557059178</v>
      </c>
      <c r="K76" s="95">
        <v>0.38599888080581984</v>
      </c>
      <c r="L76" s="95">
        <v>99.147353057747154</v>
      </c>
      <c r="N76" s="90">
        <v>6.1989248775810024</v>
      </c>
      <c r="O76" s="90">
        <v>1.8010751224189976</v>
      </c>
      <c r="P76" s="90">
        <v>0</v>
      </c>
      <c r="Q76" s="94">
        <v>8</v>
      </c>
      <c r="R76" s="90">
        <v>0.16881062667132984</v>
      </c>
      <c r="S76" s="90">
        <v>0.32266209894121867</v>
      </c>
      <c r="T76" s="90">
        <v>0.93135542991568343</v>
      </c>
      <c r="U76" s="90">
        <v>2.3644556734667765</v>
      </c>
      <c r="V76" s="90">
        <v>1.0572312273710134</v>
      </c>
      <c r="W76" s="90">
        <v>4.2582445889657559E-2</v>
      </c>
      <c r="X76" s="94">
        <v>4.8870975022556804</v>
      </c>
      <c r="Y76" s="90">
        <v>0</v>
      </c>
      <c r="Z76" s="90">
        <v>0</v>
      </c>
      <c r="AA76" s="90">
        <v>0</v>
      </c>
      <c r="AB76" s="90">
        <v>1.7399969158536559</v>
      </c>
      <c r="AC76" s="90">
        <v>0.2600030841463441</v>
      </c>
      <c r="AD76" s="94">
        <v>2</v>
      </c>
      <c r="AE76" s="90">
        <v>0.46829913617524799</v>
      </c>
      <c r="AF76" s="90">
        <v>7.3093811409286266E-2</v>
      </c>
      <c r="AG76" s="90">
        <v>0.54139294758453427</v>
      </c>
      <c r="AH76" s="90" t="s">
        <v>622</v>
      </c>
      <c r="AI76" s="90">
        <v>0.69102046504834991</v>
      </c>
      <c r="AJ76" t="s">
        <v>624</v>
      </c>
      <c r="AM76" s="90">
        <v>69.624693065533847</v>
      </c>
      <c r="AN76" s="90">
        <v>70.193201926265061</v>
      </c>
      <c r="AO76" s="90">
        <v>55.953013071716988</v>
      </c>
      <c r="AP76" s="90">
        <v>66.079927844369735</v>
      </c>
      <c r="AQ76" s="90"/>
      <c r="AR76" s="90">
        <v>0.90729257596052371</v>
      </c>
      <c r="AS76" s="90">
        <v>0.30659493231971852</v>
      </c>
      <c r="AT76" s="90"/>
      <c r="AU76" s="90">
        <v>3.1206783116648911</v>
      </c>
      <c r="AV76" s="90">
        <v>3.4400100064769399</v>
      </c>
      <c r="AW76" s="90"/>
      <c r="AX76" s="90">
        <v>0.60905057391230044</v>
      </c>
      <c r="AY76" s="90"/>
      <c r="AZ76" s="90">
        <v>2.9215316884660223</v>
      </c>
      <c r="BA76" s="90">
        <v>2.6318951252791347</v>
      </c>
      <c r="BB76" s="90"/>
      <c r="BC76" s="90">
        <v>2.8270364653588738</v>
      </c>
      <c r="BD76" s="90">
        <v>3.1839042474566321</v>
      </c>
      <c r="BE76" s="90"/>
      <c r="BF76" s="90">
        <v>17.629911711259336</v>
      </c>
    </row>
    <row r="77" spans="1:58">
      <c r="A77" t="s">
        <v>402</v>
      </c>
      <c r="B77" t="str">
        <f t="shared" si="1"/>
        <v>MgHst</v>
      </c>
      <c r="C77" s="95">
        <v>42.081773524965072</v>
      </c>
      <c r="D77" s="95">
        <v>3.4959404225839976</v>
      </c>
      <c r="E77" s="95">
        <v>11.426296897839856</v>
      </c>
      <c r="F77" s="95">
        <v>13.340061160331524</v>
      </c>
      <c r="G77" s="95">
        <v>12.427800671522668</v>
      </c>
      <c r="H77" s="95">
        <v>11.073225406137185</v>
      </c>
      <c r="I77" s="95">
        <v>0.2108936170212766</v>
      </c>
      <c r="J77" s="95">
        <v>2.7388345788729551</v>
      </c>
      <c r="K77" s="95">
        <v>0.34016787912702862</v>
      </c>
      <c r="L77" s="95">
        <v>99.442827478924059</v>
      </c>
      <c r="N77" s="90">
        <v>6.1684256884438176</v>
      </c>
      <c r="O77" s="90">
        <v>1.8315743115561824</v>
      </c>
      <c r="P77" s="90">
        <v>0</v>
      </c>
      <c r="Q77" s="94">
        <v>8</v>
      </c>
      <c r="R77" s="90">
        <v>0.14226042830226993</v>
      </c>
      <c r="S77" s="90">
        <v>0.38546998306511199</v>
      </c>
      <c r="T77" s="90">
        <v>0.78990442720505172</v>
      </c>
      <c r="U77" s="90">
        <v>2.7151367448279524</v>
      </c>
      <c r="V77" s="90">
        <v>0.8454117139131867</v>
      </c>
      <c r="W77" s="90">
        <v>2.6180773753379075E-2</v>
      </c>
      <c r="X77" s="94">
        <v>4.9043640710669516</v>
      </c>
      <c r="Y77" s="90">
        <v>0</v>
      </c>
      <c r="Z77" s="90">
        <v>0</v>
      </c>
      <c r="AA77" s="90">
        <v>0</v>
      </c>
      <c r="AB77" s="90">
        <v>1.7389070246063156</v>
      </c>
      <c r="AC77" s="90">
        <v>0.26109297539368437</v>
      </c>
      <c r="AD77" s="94">
        <v>2</v>
      </c>
      <c r="AE77" s="90">
        <v>0.51723288346945528</v>
      </c>
      <c r="AF77" s="90">
        <v>6.360143970896584E-2</v>
      </c>
      <c r="AG77" s="90">
        <v>0.5808343231784211</v>
      </c>
      <c r="AH77" s="90" t="s">
        <v>622</v>
      </c>
      <c r="AI77" s="90">
        <v>0.76256137959934156</v>
      </c>
      <c r="AJ77" t="s">
        <v>624</v>
      </c>
      <c r="AM77" s="90">
        <v>65.903339740059678</v>
      </c>
      <c r="AN77" s="90">
        <v>65.576819090068824</v>
      </c>
      <c r="AO77" s="90">
        <v>52.60763000918017</v>
      </c>
      <c r="AP77" s="90">
        <v>62.744223289935348</v>
      </c>
      <c r="AQ77" s="90"/>
      <c r="AR77" s="90">
        <v>1.5914098226488986</v>
      </c>
      <c r="AS77" s="90">
        <v>0.54223949443887143</v>
      </c>
      <c r="AT77" s="90"/>
      <c r="AU77" s="90">
        <v>3.794108606921593</v>
      </c>
      <c r="AV77" s="90">
        <v>4.1733407180899107</v>
      </c>
      <c r="AW77" s="90"/>
      <c r="AX77" s="90">
        <v>0.99852214099221315</v>
      </c>
      <c r="AY77" s="90"/>
      <c r="AZ77" s="90">
        <v>4.1710813797151598</v>
      </c>
      <c r="BA77" s="90">
        <v>3.3400594131218817</v>
      </c>
      <c r="BB77" s="90"/>
      <c r="BC77" s="90">
        <v>2.4589349806925109</v>
      </c>
      <c r="BD77" s="90">
        <v>3.0093368755224752</v>
      </c>
      <c r="BE77" s="90"/>
      <c r="BF77" s="90">
        <v>17.880228025173587</v>
      </c>
    </row>
    <row r="78" spans="1:58">
      <c r="A78" t="s">
        <v>402</v>
      </c>
      <c r="B78" t="str">
        <f t="shared" si="1"/>
        <v>MgHst</v>
      </c>
      <c r="C78" s="95">
        <v>41.581445199318694</v>
      </c>
      <c r="D78" s="95">
        <v>3.4646830620020785</v>
      </c>
      <c r="E78" s="95">
        <v>11.41451518596719</v>
      </c>
      <c r="F78" s="95">
        <v>13.457699807066925</v>
      </c>
      <c r="G78" s="95">
        <v>12.674046933196335</v>
      </c>
      <c r="H78" s="95">
        <v>11.046816335740074</v>
      </c>
      <c r="I78" s="95">
        <v>0.24931914893617024</v>
      </c>
      <c r="J78" s="95">
        <v>2.7378468996162391</v>
      </c>
      <c r="K78" s="95">
        <v>0.40433128147733638</v>
      </c>
      <c r="L78" s="95">
        <v>99.46176354526628</v>
      </c>
      <c r="N78" s="90">
        <v>6.1343429116666339</v>
      </c>
      <c r="O78" s="90">
        <v>1.8656570883333661</v>
      </c>
      <c r="P78" s="90">
        <v>0</v>
      </c>
      <c r="Q78" s="94">
        <v>8</v>
      </c>
      <c r="R78" s="90">
        <v>0.11884208232723781</v>
      </c>
      <c r="S78" s="90">
        <v>0.3844839564122039</v>
      </c>
      <c r="T78" s="90">
        <v>0.6636253196631543</v>
      </c>
      <c r="U78" s="90">
        <v>2.7867685896402854</v>
      </c>
      <c r="V78" s="90">
        <v>0.99673714498249644</v>
      </c>
      <c r="W78" s="90">
        <v>3.1150343895758808E-2</v>
      </c>
      <c r="X78" s="94">
        <v>4.9816074369211369</v>
      </c>
      <c r="Y78" s="90">
        <v>0</v>
      </c>
      <c r="Z78" s="90">
        <v>0</v>
      </c>
      <c r="AA78" s="90">
        <v>0</v>
      </c>
      <c r="AB78" s="90">
        <v>1.7459327942789122</v>
      </c>
      <c r="AC78" s="90">
        <v>0.25406720572108776</v>
      </c>
      <c r="AD78" s="94">
        <v>2</v>
      </c>
      <c r="AE78" s="90">
        <v>0.52898908625797936</v>
      </c>
      <c r="AF78" s="90">
        <v>7.6085019139399149E-2</v>
      </c>
      <c r="AG78" s="90">
        <v>0.60507410539737849</v>
      </c>
      <c r="AH78" s="90" t="s">
        <v>622</v>
      </c>
      <c r="AI78" s="90">
        <v>0.7365572527454165</v>
      </c>
      <c r="AJ78" t="s">
        <v>624</v>
      </c>
      <c r="AM78" s="90">
        <v>62.673773449064463</v>
      </c>
      <c r="AN78" s="90">
        <v>62.329425873856351</v>
      </c>
      <c r="AO78" s="90">
        <v>51.176307199434447</v>
      </c>
      <c r="AP78" s="90">
        <v>61.303467389940153</v>
      </c>
      <c r="AQ78" s="90"/>
      <c r="AR78" s="90">
        <v>1.9350238882798847</v>
      </c>
      <c r="AS78" s="90">
        <v>0.66836666146957124</v>
      </c>
      <c r="AT78" s="90"/>
      <c r="AU78" s="90">
        <v>4.6121889155078888</v>
      </c>
      <c r="AV78" s="90">
        <v>4.5582333173989724</v>
      </c>
      <c r="AW78" s="90"/>
      <c r="AX78" s="90">
        <v>1.1663932211759092</v>
      </c>
      <c r="AY78" s="90"/>
      <c r="AZ78" s="90">
        <v>4.6178551133415722</v>
      </c>
      <c r="BA78" s="90">
        <v>3.538150146616144</v>
      </c>
      <c r="BB78" s="90"/>
      <c r="BC78" s="90">
        <v>2.8561425505030495</v>
      </c>
      <c r="BD78" s="90">
        <v>2.9986528678809052</v>
      </c>
      <c r="BE78" s="90"/>
      <c r="BF78" s="90">
        <v>17.294000671266726</v>
      </c>
    </row>
    <row r="79" spans="1:58">
      <c r="A79" t="s">
        <v>402</v>
      </c>
      <c r="B79" t="str">
        <f t="shared" si="1"/>
        <v>MgHst</v>
      </c>
      <c r="C79" s="95">
        <v>42.671135130997264</v>
      </c>
      <c r="D79" s="95">
        <v>2.4683546934534122</v>
      </c>
      <c r="E79" s="95">
        <v>11.638367711547831</v>
      </c>
      <c r="F79" s="95">
        <v>13.415268371285727</v>
      </c>
      <c r="G79" s="95">
        <v>12.782853420912609</v>
      </c>
      <c r="H79" s="95">
        <v>11.153430731046933</v>
      </c>
      <c r="I79" s="95">
        <v>0.23055319148936174</v>
      </c>
      <c r="J79" s="95">
        <v>2.5343849727327812</v>
      </c>
      <c r="K79" s="95">
        <v>0.32590934527140464</v>
      </c>
      <c r="L79" s="95">
        <v>99.720409612798179</v>
      </c>
      <c r="N79" s="90">
        <v>6.2327501294786547</v>
      </c>
      <c r="O79" s="90">
        <v>1.7672498705213453</v>
      </c>
      <c r="P79" s="90">
        <v>0</v>
      </c>
      <c r="Q79" s="94">
        <v>8</v>
      </c>
      <c r="R79" s="90">
        <v>0.23612663546949975</v>
      </c>
      <c r="S79" s="90">
        <v>0.27120602054865367</v>
      </c>
      <c r="T79" s="90">
        <v>0.80477683442021686</v>
      </c>
      <c r="U79" s="90">
        <v>2.782854212138433</v>
      </c>
      <c r="V79" s="90">
        <v>0.83395724627675616</v>
      </c>
      <c r="W79" s="90">
        <v>2.8520385973988885E-2</v>
      </c>
      <c r="X79" s="94">
        <v>4.957441334827549</v>
      </c>
      <c r="Y79" s="90">
        <v>0</v>
      </c>
      <c r="Z79" s="90">
        <v>0</v>
      </c>
      <c r="AA79" s="90">
        <v>0</v>
      </c>
      <c r="AB79" s="90">
        <v>1.7453234095912602</v>
      </c>
      <c r="AC79" s="90">
        <v>0.2546765904087398</v>
      </c>
      <c r="AD79" s="94">
        <v>2</v>
      </c>
      <c r="AE79" s="90">
        <v>0.46300773316286914</v>
      </c>
      <c r="AF79" s="90">
        <v>6.0720547125090188E-2</v>
      </c>
      <c r="AG79" s="90">
        <v>0.52372828028795937</v>
      </c>
      <c r="AH79" s="90" t="s">
        <v>622</v>
      </c>
      <c r="AI79" s="90">
        <v>0.76942197406049506</v>
      </c>
      <c r="AJ79" t="s">
        <v>624</v>
      </c>
      <c r="AM79" s="90">
        <v>66.503540282166668</v>
      </c>
      <c r="AN79" s="90">
        <v>66.486571662256978</v>
      </c>
      <c r="AO79" s="90">
        <v>53.830490777990093</v>
      </c>
      <c r="AP79" s="90">
        <v>63.997461665471455</v>
      </c>
      <c r="AQ79" s="90"/>
      <c r="AR79" s="90">
        <v>1.2492329428264961</v>
      </c>
      <c r="AS79" s="90">
        <v>0.4329579720664129</v>
      </c>
      <c r="AT79" s="90"/>
      <c r="AU79" s="90">
        <v>3.490157896584015</v>
      </c>
      <c r="AV79" s="90">
        <v>3.7061800599102002</v>
      </c>
      <c r="AW79" s="90"/>
      <c r="AX79" s="90">
        <v>1.0132152890611141</v>
      </c>
      <c r="AY79" s="90"/>
      <c r="AZ79" s="90">
        <v>4.2283030968212341</v>
      </c>
      <c r="BA79" s="90">
        <v>3.6701687794620801</v>
      </c>
      <c r="BB79" s="90"/>
      <c r="BC79" s="90">
        <v>2.2219293740525359</v>
      </c>
      <c r="BD79" s="90">
        <v>2.5652487013094665</v>
      </c>
      <c r="BE79" s="90"/>
      <c r="BF79" s="90">
        <v>17.597812563449896</v>
      </c>
    </row>
    <row r="80" spans="1:58">
      <c r="A80" t="s">
        <v>402</v>
      </c>
      <c r="B80" t="str">
        <f t="shared" si="1"/>
        <v>Mghbl</v>
      </c>
      <c r="C80" s="95">
        <v>45.758267353070636</v>
      </c>
      <c r="D80" s="95">
        <v>1.934049186006235</v>
      </c>
      <c r="E80" s="95">
        <v>7.6414219587461423</v>
      </c>
      <c r="F80" s="95">
        <v>18.165387199903467</v>
      </c>
      <c r="G80" s="95">
        <v>11.196569363154319</v>
      </c>
      <c r="H80" s="95">
        <v>10.562650045126354</v>
      </c>
      <c r="I80" s="95">
        <v>0.36280851063829794</v>
      </c>
      <c r="J80" s="95">
        <v>1.9417774187032923</v>
      </c>
      <c r="K80" s="95">
        <v>0.4980302182428652</v>
      </c>
      <c r="L80" s="95">
        <v>100.68972882402127</v>
      </c>
      <c r="N80" s="90">
        <v>6.7673250999717451</v>
      </c>
      <c r="O80" s="90">
        <v>1.2326749000282549</v>
      </c>
      <c r="P80" s="90">
        <v>0</v>
      </c>
      <c r="Q80" s="94">
        <v>8</v>
      </c>
      <c r="R80" s="90">
        <v>9.9148473493023248E-2</v>
      </c>
      <c r="S80" s="90">
        <v>0.21515984520809001</v>
      </c>
      <c r="T80" s="90">
        <v>0.55631429431887369</v>
      </c>
      <c r="U80" s="90">
        <v>2.4680250856084713</v>
      </c>
      <c r="V80" s="90">
        <v>1.6613523013715419</v>
      </c>
      <c r="W80" s="90">
        <v>0</v>
      </c>
      <c r="X80" s="94">
        <v>5</v>
      </c>
      <c r="Y80" s="90">
        <v>0</v>
      </c>
      <c r="Z80" s="90">
        <v>2.9088465247080642E-2</v>
      </c>
      <c r="AA80" s="90">
        <v>4.5442652654053367E-2</v>
      </c>
      <c r="AB80" s="90">
        <v>1.6735638228034573</v>
      </c>
      <c r="AC80" s="90">
        <v>0.25190505929540863</v>
      </c>
      <c r="AD80" s="94">
        <v>2</v>
      </c>
      <c r="AE80" s="90">
        <v>0.30484756144089231</v>
      </c>
      <c r="AF80" s="90">
        <v>9.3949939654696349E-2</v>
      </c>
      <c r="AG80" s="90">
        <v>0.39879750109558865</v>
      </c>
      <c r="AH80" s="90" t="s">
        <v>622</v>
      </c>
      <c r="AI80" s="90">
        <v>0.59349413300741771</v>
      </c>
      <c r="AJ80" t="s">
        <v>623</v>
      </c>
      <c r="AM80" s="90">
        <v>78.109967708847094</v>
      </c>
      <c r="AN80" s="90">
        <v>79.267234891952057</v>
      </c>
      <c r="AO80" s="90">
        <v>69.680800086943719</v>
      </c>
      <c r="AP80" s="90">
        <v>80.035056212754824</v>
      </c>
      <c r="AQ80" s="90"/>
      <c r="AR80" s="90">
        <v>0.39323445346218616</v>
      </c>
      <c r="AS80" s="90">
        <v>0.13430164980513792</v>
      </c>
      <c r="AT80" s="90"/>
      <c r="AU80" s="90">
        <v>1.3098296826814564</v>
      </c>
      <c r="AV80" s="90">
        <v>1.185286915039085</v>
      </c>
      <c r="AW80" s="90"/>
      <c r="AX80" s="90">
        <v>0.14450677293956563</v>
      </c>
      <c r="AY80" s="90"/>
      <c r="AZ80" s="90">
        <v>3.3125539231442902E-2</v>
      </c>
      <c r="BA80" s="90">
        <v>1.3215097120184129</v>
      </c>
      <c r="BB80" s="90"/>
      <c r="BC80" s="90">
        <v>4.3700653371380938</v>
      </c>
      <c r="BD80" s="90">
        <v>3.7230108126744588</v>
      </c>
      <c r="BE80" s="90"/>
      <c r="BF80" s="90">
        <v>13.735836352530239</v>
      </c>
    </row>
    <row r="81" spans="1:58">
      <c r="A81" t="s">
        <v>402</v>
      </c>
      <c r="B81" t="str">
        <f t="shared" si="1"/>
        <v>MgHst</v>
      </c>
      <c r="C81" s="95">
        <v>42.208549174210091</v>
      </c>
      <c r="D81" s="95">
        <v>3.2869068236924148</v>
      </c>
      <c r="E81" s="95">
        <v>11.686476368361214</v>
      </c>
      <c r="F81" s="95">
        <v>13.808704918199169</v>
      </c>
      <c r="G81" s="95">
        <v>12.535652716364234</v>
      </c>
      <c r="H81" s="95">
        <v>11.160277527075815</v>
      </c>
      <c r="I81" s="95">
        <v>0.27880851063829787</v>
      </c>
      <c r="J81" s="95">
        <v>2.8198242779236518</v>
      </c>
      <c r="K81" s="95">
        <v>0.34220481253497487</v>
      </c>
      <c r="L81" s="95">
        <v>100.55254610374517</v>
      </c>
      <c r="N81" s="90">
        <v>6.139531143137348</v>
      </c>
      <c r="O81" s="90">
        <v>1.860468856862652</v>
      </c>
      <c r="P81" s="90">
        <v>0</v>
      </c>
      <c r="Q81" s="94">
        <v>8</v>
      </c>
      <c r="R81" s="90">
        <v>0.14281895584665838</v>
      </c>
      <c r="S81" s="90">
        <v>0.35964035257624732</v>
      </c>
      <c r="T81" s="90">
        <v>0.79289875311528846</v>
      </c>
      <c r="U81" s="90">
        <v>2.7176833903634794</v>
      </c>
      <c r="V81" s="90">
        <v>0.88687709123994041</v>
      </c>
      <c r="W81" s="90">
        <v>3.4346267540301428E-2</v>
      </c>
      <c r="X81" s="94">
        <v>4.9342648106819151</v>
      </c>
      <c r="Y81" s="90">
        <v>0</v>
      </c>
      <c r="Z81" s="90">
        <v>0</v>
      </c>
      <c r="AA81" s="90">
        <v>0</v>
      </c>
      <c r="AB81" s="90">
        <v>1.7391285944471409</v>
      </c>
      <c r="AC81" s="90">
        <v>0.26087140555285915</v>
      </c>
      <c r="AD81" s="94">
        <v>2</v>
      </c>
      <c r="AE81" s="90">
        <v>0.53432092436563638</v>
      </c>
      <c r="AF81" s="90">
        <v>6.3491302571607483E-2</v>
      </c>
      <c r="AG81" s="90">
        <v>0.5978122269372439</v>
      </c>
      <c r="AH81" s="90" t="s">
        <v>622</v>
      </c>
      <c r="AI81" s="90">
        <v>0.7539569398914816</v>
      </c>
      <c r="AJ81" t="s">
        <v>624</v>
      </c>
      <c r="AM81" s="90">
        <v>64.360105747471209</v>
      </c>
      <c r="AN81" s="90">
        <v>64.30350643933761</v>
      </c>
      <c r="AO81" s="90">
        <v>51.81452600645602</v>
      </c>
      <c r="AP81" s="90">
        <v>61.939461727955234</v>
      </c>
      <c r="AQ81" s="90"/>
      <c r="AR81" s="90">
        <v>1.5847368300224713</v>
      </c>
      <c r="AS81" s="90">
        <v>0.54107626037506718</v>
      </c>
      <c r="AT81" s="90"/>
      <c r="AU81" s="90">
        <v>4.2509700541302093</v>
      </c>
      <c r="AV81" s="90">
        <v>4.4367837609182068</v>
      </c>
      <c r="AW81" s="90"/>
      <c r="AX81" s="90">
        <v>1.0815166952585087</v>
      </c>
      <c r="AY81" s="90"/>
      <c r="AZ81" s="90">
        <v>4.3020779743237512</v>
      </c>
      <c r="BA81" s="90">
        <v>3.4637947707989793</v>
      </c>
      <c r="BB81" s="90"/>
      <c r="BC81" s="90">
        <v>2.5457287600068597</v>
      </c>
      <c r="BD81" s="90">
        <v>2.885960638715324</v>
      </c>
      <c r="BE81" s="90"/>
      <c r="BF81" s="90">
        <v>17.868307485711998</v>
      </c>
    </row>
    <row r="82" spans="1:58">
      <c r="C82" s="95"/>
      <c r="D82" s="95"/>
      <c r="E82" s="95"/>
      <c r="F82" s="95"/>
      <c r="G82" s="95"/>
      <c r="H82" s="95"/>
      <c r="I82" s="95"/>
      <c r="J82" s="95"/>
      <c r="K82" s="95"/>
      <c r="L82" s="95"/>
      <c r="N82" s="90"/>
      <c r="O82" s="90"/>
      <c r="P82" s="90"/>
      <c r="Q82" s="94"/>
      <c r="R82" s="90"/>
      <c r="S82" s="90"/>
      <c r="T82" s="90"/>
      <c r="U82" s="90"/>
      <c r="V82" s="90"/>
      <c r="W82" s="90"/>
      <c r="X82" s="94"/>
      <c r="Y82" s="90"/>
      <c r="Z82" s="90"/>
      <c r="AA82" s="90"/>
      <c r="AB82" s="90"/>
      <c r="AC82" s="90"/>
      <c r="AD82" s="94"/>
      <c r="AE82" s="90"/>
      <c r="AF82" s="90"/>
      <c r="AG82" s="90"/>
      <c r="AH82" s="90"/>
      <c r="AI82" s="90"/>
      <c r="AM82" s="90"/>
      <c r="AN82" s="90"/>
      <c r="AO82" s="90"/>
      <c r="AP82" s="90"/>
      <c r="AQ82" s="90"/>
      <c r="AR82" s="90"/>
      <c r="AS82" s="90"/>
      <c r="AT82" s="90"/>
      <c r="AU82" s="90"/>
      <c r="AV82" s="90"/>
      <c r="AW82" s="90"/>
      <c r="AX82" s="90"/>
      <c r="AY82" s="90"/>
      <c r="AZ82" s="90"/>
      <c r="BA82" s="90"/>
      <c r="BB82" s="90"/>
      <c r="BC82" s="90"/>
      <c r="BD82" s="90"/>
      <c r="BE82" s="90"/>
      <c r="BF82" s="90"/>
    </row>
    <row r="83" spans="1:58" ht="17.399999999999999">
      <c r="A83" s="98" t="s">
        <v>648</v>
      </c>
      <c r="C83" s="95"/>
      <c r="D83" s="95"/>
      <c r="E83" s="95"/>
      <c r="F83" s="95"/>
      <c r="G83" s="95"/>
      <c r="H83" s="95"/>
      <c r="I83" s="95"/>
      <c r="J83" s="95"/>
      <c r="K83" s="95"/>
      <c r="L83" s="95"/>
      <c r="N83" s="90"/>
      <c r="O83" s="90"/>
      <c r="P83" s="90"/>
      <c r="Q83" s="94"/>
      <c r="R83" s="90"/>
      <c r="S83" s="90"/>
      <c r="T83" s="90"/>
      <c r="U83" s="90"/>
      <c r="V83" s="90"/>
      <c r="W83" s="90"/>
      <c r="X83" s="94"/>
      <c r="Y83" s="90"/>
      <c r="Z83" s="90"/>
      <c r="AA83" s="90"/>
      <c r="AB83" s="90"/>
      <c r="AC83" s="90"/>
      <c r="AD83" s="94"/>
      <c r="AE83" s="90"/>
      <c r="AF83" s="90"/>
      <c r="AG83" s="90"/>
      <c r="AH83" s="90"/>
      <c r="AI83" s="90"/>
      <c r="AL83" t="s">
        <v>649</v>
      </c>
      <c r="AM83" s="90"/>
      <c r="AN83" s="90"/>
      <c r="AO83" s="90"/>
      <c r="AP83" s="90"/>
      <c r="AQ83" s="90"/>
      <c r="AR83" s="90"/>
      <c r="AS83" s="90"/>
      <c r="AT83" s="90"/>
      <c r="AU83" s="90"/>
      <c r="AV83" s="90"/>
      <c r="AW83" s="90"/>
      <c r="AX83" s="90"/>
      <c r="AY83" s="90"/>
      <c r="AZ83" s="90"/>
      <c r="BA83" s="90"/>
      <c r="BB83" s="90"/>
      <c r="BC83" s="90"/>
      <c r="BD83" s="90"/>
      <c r="BE83" s="90"/>
      <c r="BF83" s="90"/>
    </row>
    <row r="84" spans="1:58">
      <c r="A84" t="s">
        <v>338</v>
      </c>
      <c r="B84" t="str">
        <f t="shared" ref="B84:B111" si="2">AJ84</f>
        <v>Mghbl</v>
      </c>
      <c r="C84" s="95">
        <v>44.89</v>
      </c>
      <c r="D84" s="95">
        <v>1.8120000000000001</v>
      </c>
      <c r="E84" s="95">
        <v>7.83</v>
      </c>
      <c r="F84" s="95">
        <v>19.187000000000001</v>
      </c>
      <c r="G84" s="95">
        <v>10.186</v>
      </c>
      <c r="H84" s="95">
        <v>10.631</v>
      </c>
      <c r="I84" s="95">
        <v>0.48</v>
      </c>
      <c r="J84" s="95">
        <v>1.9710000000000001</v>
      </c>
      <c r="K84" s="95">
        <v>0.67400000000000004</v>
      </c>
      <c r="L84" s="95">
        <v>97.661000000000016</v>
      </c>
      <c r="N84" s="90">
        <v>6.7207033098263089</v>
      </c>
      <c r="O84" s="90">
        <v>1.2792966901736911</v>
      </c>
      <c r="P84" s="90">
        <v>0</v>
      </c>
      <c r="Q84" s="94">
        <v>8</v>
      </c>
      <c r="R84" s="90">
        <v>0.1022064034813146</v>
      </c>
      <c r="S84" s="90">
        <v>0.20406548282865106</v>
      </c>
      <c r="T84" s="90">
        <v>0.57304461279061769</v>
      </c>
      <c r="U84" s="90">
        <v>2.272929241211175</v>
      </c>
      <c r="V84" s="90">
        <v>1.8293026974280675</v>
      </c>
      <c r="W84" s="90">
        <v>1.8451562260174192E-2</v>
      </c>
      <c r="X84" s="94">
        <v>5</v>
      </c>
      <c r="Y84" s="90">
        <v>0</v>
      </c>
      <c r="Z84" s="90">
        <v>0</v>
      </c>
      <c r="AA84" s="90">
        <v>4.2410280183022328E-2</v>
      </c>
      <c r="AB84" s="90">
        <v>1.7051443697673843</v>
      </c>
      <c r="AC84" s="90">
        <v>0.25244535004959334</v>
      </c>
      <c r="AD84" s="94">
        <v>2</v>
      </c>
      <c r="AE84" s="90">
        <v>0.31964826041094108</v>
      </c>
      <c r="AF84" s="90">
        <v>0.12871179788310555</v>
      </c>
      <c r="AG84" s="90">
        <v>0.44836005829404663</v>
      </c>
      <c r="AH84" s="90" t="s">
        <v>622</v>
      </c>
      <c r="AI84" s="90">
        <v>0.55407136290912207</v>
      </c>
      <c r="AJ84" t="s">
        <v>623</v>
      </c>
      <c r="AM84" s="90">
        <v>77.541779658290963</v>
      </c>
      <c r="AN84" s="90">
        <v>79.673008969413715</v>
      </c>
      <c r="AO84" s="90">
        <v>69.948537170433127</v>
      </c>
      <c r="AP84" s="90">
        <v>80.273102011017357</v>
      </c>
      <c r="AQ84" s="90"/>
      <c r="AR84" s="90">
        <v>0.33688089344870426</v>
      </c>
      <c r="AS84" s="90">
        <v>0.11573696233115166</v>
      </c>
      <c r="AT84" s="90"/>
      <c r="AU84" s="90">
        <v>1.3258301660345546</v>
      </c>
      <c r="AV84" s="90">
        <v>1.1671456168019503</v>
      </c>
      <c r="AW84" s="90"/>
      <c r="AX84" s="90">
        <v>0.12816922068228842</v>
      </c>
      <c r="AY84" s="90"/>
      <c r="AZ84" s="90">
        <v>-0.41644064379174051</v>
      </c>
      <c r="BA84" s="90">
        <v>1.2280004512578822</v>
      </c>
      <c r="BB84" s="90"/>
      <c r="BC84" s="90">
        <v>4.9331473888904798</v>
      </c>
      <c r="BD84" s="90">
        <v>3.8744248945386004</v>
      </c>
      <c r="BE84" s="90"/>
      <c r="BF84" s="90">
        <v>13.676466306965606</v>
      </c>
    </row>
    <row r="85" spans="1:58">
      <c r="A85" t="s">
        <v>338</v>
      </c>
      <c r="B85" t="str">
        <f t="shared" si="2"/>
        <v>Mghbl</v>
      </c>
      <c r="C85" s="95">
        <v>45.152000000000001</v>
      </c>
      <c r="D85" s="95">
        <v>1.7549999999999999</v>
      </c>
      <c r="E85" s="95">
        <v>7.6520000000000001</v>
      </c>
      <c r="F85" s="95">
        <v>19.327000000000002</v>
      </c>
      <c r="G85" s="95">
        <v>10.385</v>
      </c>
      <c r="H85" s="95">
        <v>10.635</v>
      </c>
      <c r="I85" s="95">
        <v>0.48799999999999999</v>
      </c>
      <c r="J85" s="95">
        <v>1.968</v>
      </c>
      <c r="K85" s="95">
        <v>0.64500000000000002</v>
      </c>
      <c r="L85" s="95">
        <v>98.007000000000019</v>
      </c>
      <c r="N85" s="90">
        <v>6.7448645017945248</v>
      </c>
      <c r="O85" s="90">
        <v>1.2551354982054752</v>
      </c>
      <c r="P85" s="90">
        <v>0</v>
      </c>
      <c r="Q85" s="94">
        <v>8</v>
      </c>
      <c r="R85" s="90">
        <v>9.1953162237737862E-2</v>
      </c>
      <c r="S85" s="90">
        <v>0.19720576095811279</v>
      </c>
      <c r="T85" s="90">
        <v>0.51684920320822414</v>
      </c>
      <c r="U85" s="90">
        <v>2.3121705439032487</v>
      </c>
      <c r="V85" s="90">
        <v>1.8818213296926762</v>
      </c>
      <c r="W85" s="90">
        <v>0</v>
      </c>
      <c r="X85" s="94">
        <v>5</v>
      </c>
      <c r="Y85" s="90">
        <v>0</v>
      </c>
      <c r="Z85" s="90">
        <v>1.5813203643516793E-2</v>
      </c>
      <c r="AA85" s="90">
        <v>6.1738318841969439E-2</v>
      </c>
      <c r="AB85" s="90">
        <v>1.7019846962453899</v>
      </c>
      <c r="AC85" s="90">
        <v>0.22046378126912392</v>
      </c>
      <c r="AD85" s="94">
        <v>2</v>
      </c>
      <c r="AE85" s="90">
        <v>0.34948612471845708</v>
      </c>
      <c r="AF85" s="90">
        <v>0.12289926739395497</v>
      </c>
      <c r="AG85" s="90">
        <v>0.47238539211241204</v>
      </c>
      <c r="AH85" s="90" t="s">
        <v>622</v>
      </c>
      <c r="AI85" s="90">
        <v>0.54923458485147791</v>
      </c>
      <c r="AJ85" t="s">
        <v>623</v>
      </c>
      <c r="AM85" s="90">
        <v>77.625128053219015</v>
      </c>
      <c r="AN85" s="90">
        <v>79.21316677675776</v>
      </c>
      <c r="AO85" s="90">
        <v>70.257371970482112</v>
      </c>
      <c r="AP85" s="90">
        <v>80.593441500484118</v>
      </c>
      <c r="AQ85" s="90"/>
      <c r="AR85" s="90">
        <v>0.32314734025414033</v>
      </c>
      <c r="AS85" s="90">
        <v>0.11162109297232985</v>
      </c>
      <c r="AT85" s="90"/>
      <c r="AU85" s="90">
        <v>1.3360103894492978</v>
      </c>
      <c r="AV85" s="90">
        <v>1.1302266645483283</v>
      </c>
      <c r="AW85" s="90"/>
      <c r="AX85" s="90">
        <v>0.12501756070237471</v>
      </c>
      <c r="AY85" s="90"/>
      <c r="AZ85" s="90">
        <v>-0.5979003054444767</v>
      </c>
      <c r="BA85" s="90">
        <v>1.2093417663655264</v>
      </c>
      <c r="BB85" s="90"/>
      <c r="BC85" s="90">
        <v>4.8777605202734424</v>
      </c>
      <c r="BD85" s="90">
        <v>3.8862365750467234</v>
      </c>
      <c r="BE85" s="90"/>
      <c r="BF85" s="90">
        <v>13.561782118484068</v>
      </c>
    </row>
    <row r="86" spans="1:58">
      <c r="A86" t="s">
        <v>338</v>
      </c>
      <c r="B86" t="str">
        <f t="shared" si="2"/>
        <v>Mghbl</v>
      </c>
      <c r="C86" s="95">
        <v>44.777000000000001</v>
      </c>
      <c r="D86" s="95">
        <v>1.83</v>
      </c>
      <c r="E86" s="95">
        <v>7.5869999999999997</v>
      </c>
      <c r="F86" s="95">
        <v>19.030999999999999</v>
      </c>
      <c r="G86" s="95">
        <v>10.154</v>
      </c>
      <c r="H86" s="95">
        <v>10.694000000000001</v>
      </c>
      <c r="I86" s="95">
        <v>0.44400000000000001</v>
      </c>
      <c r="J86" s="95">
        <v>1.921</v>
      </c>
      <c r="K86" s="95">
        <v>0.63100000000000001</v>
      </c>
      <c r="L86" s="95">
        <v>97.069000000000003</v>
      </c>
      <c r="N86" s="90">
        <v>6.7474136531749771</v>
      </c>
      <c r="O86" s="90">
        <v>1.2525863468250229</v>
      </c>
      <c r="P86" s="90">
        <v>0</v>
      </c>
      <c r="Q86" s="94">
        <v>8</v>
      </c>
      <c r="R86" s="90">
        <v>9.4754288444562684E-2</v>
      </c>
      <c r="S86" s="90">
        <v>0.20743387093666898</v>
      </c>
      <c r="T86" s="90">
        <v>0.53222940394128671</v>
      </c>
      <c r="U86" s="90">
        <v>2.2805343991302536</v>
      </c>
      <c r="V86" s="90">
        <v>1.8660929320021755</v>
      </c>
      <c r="W86" s="90">
        <v>1.8955105545051865E-2</v>
      </c>
      <c r="X86" s="94">
        <v>5</v>
      </c>
      <c r="Y86" s="90">
        <v>0</v>
      </c>
      <c r="Z86" s="90">
        <v>0</v>
      </c>
      <c r="AA86" s="90">
        <v>3.7708480034388155E-2</v>
      </c>
      <c r="AB86" s="90">
        <v>1.7264119812025513</v>
      </c>
      <c r="AC86" s="90">
        <v>0.23587953876306056</v>
      </c>
      <c r="AD86" s="94">
        <v>2</v>
      </c>
      <c r="AE86" s="90">
        <v>0.32533002349142559</v>
      </c>
      <c r="AF86" s="90">
        <v>0.12128442783747072</v>
      </c>
      <c r="AG86" s="90">
        <v>0.44661445132889632</v>
      </c>
      <c r="AH86" s="90" t="s">
        <v>622</v>
      </c>
      <c r="AI86" s="90">
        <v>0.5499733197647757</v>
      </c>
      <c r="AJ86" t="s">
        <v>623</v>
      </c>
      <c r="AM86" s="90">
        <v>78.498760435447664</v>
      </c>
      <c r="AN86" s="90">
        <v>80.323413389247236</v>
      </c>
      <c r="AO86" s="90">
        <v>70.548101552124493</v>
      </c>
      <c r="AP86" s="90">
        <v>80.883129099257971</v>
      </c>
      <c r="AQ86" s="90"/>
      <c r="AR86" s="90">
        <v>0.31619695949090248</v>
      </c>
      <c r="AS86" s="90">
        <v>0.10914686431797216</v>
      </c>
      <c r="AT86" s="90"/>
      <c r="AU86" s="90">
        <v>1.2096770801246923</v>
      </c>
      <c r="AV86" s="90">
        <v>1.0757518886125783</v>
      </c>
      <c r="AW86" s="90"/>
      <c r="AX86" s="90">
        <v>0.11967904737462368</v>
      </c>
      <c r="AY86" s="90"/>
      <c r="AZ86" s="90">
        <v>-0.60960012679117326</v>
      </c>
      <c r="BA86" s="90">
        <v>1.1845381257114513</v>
      </c>
      <c r="BB86" s="90"/>
      <c r="BC86" s="90">
        <v>4.955039909022581</v>
      </c>
      <c r="BD86" s="90">
        <v>3.9946833684884036</v>
      </c>
      <c r="BE86" s="90"/>
      <c r="BF86" s="90">
        <v>13.507623111682495</v>
      </c>
    </row>
    <row r="87" spans="1:58">
      <c r="A87" t="s">
        <v>338</v>
      </c>
      <c r="B87" t="str">
        <f t="shared" si="2"/>
        <v>Mghbl</v>
      </c>
      <c r="C87" s="95">
        <v>44.384</v>
      </c>
      <c r="D87" s="95">
        <v>1.8080000000000001</v>
      </c>
      <c r="E87" s="95">
        <v>7.8040000000000003</v>
      </c>
      <c r="F87" s="95">
        <v>19.414000000000001</v>
      </c>
      <c r="G87" s="95">
        <v>9.9019999999999992</v>
      </c>
      <c r="H87" s="95">
        <v>10.585000000000001</v>
      </c>
      <c r="I87" s="95">
        <v>0.42799999999999999</v>
      </c>
      <c r="J87" s="95">
        <v>2.024</v>
      </c>
      <c r="K87" s="95">
        <v>0.69399999999999995</v>
      </c>
      <c r="L87" s="95">
        <v>97.042999999999992</v>
      </c>
      <c r="N87" s="90">
        <v>6.7074828829628039</v>
      </c>
      <c r="O87" s="90">
        <v>1.2925171170371961</v>
      </c>
      <c r="P87" s="90">
        <v>0</v>
      </c>
      <c r="Q87" s="94">
        <v>8</v>
      </c>
      <c r="R87" s="90">
        <v>9.7356707452030511E-2</v>
      </c>
      <c r="S87" s="90">
        <v>0.20553121962947266</v>
      </c>
      <c r="T87" s="90">
        <v>0.54649971463898339</v>
      </c>
      <c r="U87" s="90">
        <v>2.2303508267769754</v>
      </c>
      <c r="V87" s="90">
        <v>1.9071454619287316</v>
      </c>
      <c r="W87" s="90">
        <v>1.3116069573806399E-2</v>
      </c>
      <c r="X87" s="94">
        <v>5</v>
      </c>
      <c r="Y87" s="90">
        <v>0</v>
      </c>
      <c r="Z87" s="90">
        <v>0</v>
      </c>
      <c r="AA87" s="90">
        <v>4.1663125008030183E-2</v>
      </c>
      <c r="AB87" s="90">
        <v>1.7137438728044396</v>
      </c>
      <c r="AC87" s="90">
        <v>0.24459300218753022</v>
      </c>
      <c r="AD87" s="94">
        <v>2</v>
      </c>
      <c r="AE87" s="90">
        <v>0.34841287369462526</v>
      </c>
      <c r="AF87" s="90">
        <v>0.13377838418014454</v>
      </c>
      <c r="AG87" s="90">
        <v>0.4821912578747698</v>
      </c>
      <c r="AH87" s="90" t="s">
        <v>622</v>
      </c>
      <c r="AI87" s="90">
        <v>0.53905808516741283</v>
      </c>
      <c r="AJ87" t="s">
        <v>623</v>
      </c>
      <c r="AM87" s="90">
        <v>77.49636740732285</v>
      </c>
      <c r="AN87" s="90">
        <v>79.350650289885124</v>
      </c>
      <c r="AO87" s="90">
        <v>69.931016360739349</v>
      </c>
      <c r="AP87" s="90">
        <v>80.24794264507328</v>
      </c>
      <c r="AQ87" s="90"/>
      <c r="AR87" s="90">
        <v>0.32093398546414253</v>
      </c>
      <c r="AS87" s="90">
        <v>0.11086450362677101</v>
      </c>
      <c r="AT87" s="90"/>
      <c r="AU87" s="90">
        <v>1.358539295622307</v>
      </c>
      <c r="AV87" s="90">
        <v>1.1680167881063683</v>
      </c>
      <c r="AW87" s="90"/>
      <c r="AX87" s="90">
        <v>0.12513466703334131</v>
      </c>
      <c r="AY87" s="90"/>
      <c r="AZ87" s="90">
        <v>-0.62142966495211671</v>
      </c>
      <c r="BA87" s="90">
        <v>1.2040178885026989</v>
      </c>
      <c r="BB87" s="90"/>
      <c r="BC87" s="90">
        <v>4.9868698550608155</v>
      </c>
      <c r="BD87" s="90">
        <v>3.9484158458077951</v>
      </c>
      <c r="BE87" s="90"/>
      <c r="BF87" s="90">
        <v>13.693751888659936</v>
      </c>
    </row>
    <row r="88" spans="1:58">
      <c r="A88" t="s">
        <v>338</v>
      </c>
      <c r="B88" t="str">
        <f t="shared" si="2"/>
        <v>edenite</v>
      </c>
      <c r="C88" s="95">
        <v>44.195</v>
      </c>
      <c r="D88" s="95">
        <v>1.776</v>
      </c>
      <c r="E88" s="95">
        <v>7.7050000000000001</v>
      </c>
      <c r="F88" s="95">
        <v>19.643999999999998</v>
      </c>
      <c r="G88" s="95">
        <v>9.8770000000000007</v>
      </c>
      <c r="H88" s="95">
        <v>10.641</v>
      </c>
      <c r="I88" s="95">
        <v>0.49199999999999999</v>
      </c>
      <c r="J88" s="95">
        <v>1.982</v>
      </c>
      <c r="K88" s="95">
        <v>0.66100000000000003</v>
      </c>
      <c r="L88" s="95">
        <v>96.972999999999999</v>
      </c>
      <c r="N88" s="90">
        <v>6.7067195837050271</v>
      </c>
      <c r="O88" s="90">
        <v>1.2932804162949729</v>
      </c>
      <c r="P88" s="90">
        <v>0</v>
      </c>
      <c r="Q88" s="94">
        <v>8</v>
      </c>
      <c r="R88" s="90">
        <v>8.4673313543590423E-2</v>
      </c>
      <c r="S88" s="90">
        <v>0.20273382348988805</v>
      </c>
      <c r="T88" s="90">
        <v>0.47677893971231811</v>
      </c>
      <c r="U88" s="90">
        <v>2.2339795318275297</v>
      </c>
      <c r="V88" s="90">
        <v>2.0018343914266739</v>
      </c>
      <c r="W88" s="90">
        <v>0</v>
      </c>
      <c r="X88" s="94">
        <v>5</v>
      </c>
      <c r="Y88" s="90">
        <v>0</v>
      </c>
      <c r="Z88" s="90">
        <v>1.4434069546732875E-2</v>
      </c>
      <c r="AA88" s="90">
        <v>6.3232572803018888E-2</v>
      </c>
      <c r="AB88" s="90">
        <v>1.7299811550626638</v>
      </c>
      <c r="AC88" s="90">
        <v>0.19235220258758434</v>
      </c>
      <c r="AD88" s="94">
        <v>2</v>
      </c>
      <c r="AE88" s="90">
        <v>0.39076521657161212</v>
      </c>
      <c r="AF88" s="90">
        <v>0.12794750207525829</v>
      </c>
      <c r="AG88" s="90">
        <v>0.51871271864687041</v>
      </c>
      <c r="AH88" s="90" t="s">
        <v>622</v>
      </c>
      <c r="AI88" s="90">
        <v>0.52561157269209724</v>
      </c>
      <c r="AJ88" t="s">
        <v>627</v>
      </c>
      <c r="AM88" s="90">
        <v>77.353135277510987</v>
      </c>
      <c r="AN88" s="90">
        <v>78.60910727778068</v>
      </c>
      <c r="AO88" s="90">
        <v>69.886042972953845</v>
      </c>
      <c r="AP88" s="90">
        <v>80.202911419420602</v>
      </c>
      <c r="AQ88" s="90"/>
      <c r="AR88" s="90">
        <v>0.30576851781654535</v>
      </c>
      <c r="AS88" s="90">
        <v>0.10667511213494063</v>
      </c>
      <c r="AT88" s="90"/>
      <c r="AU88" s="90">
        <v>1.3928760862466785</v>
      </c>
      <c r="AV88" s="90">
        <v>1.1463851327003289</v>
      </c>
      <c r="AW88" s="90"/>
      <c r="AX88" s="90">
        <v>0.12429477003861394</v>
      </c>
      <c r="AY88" s="90"/>
      <c r="AZ88" s="90">
        <v>-0.81633701608136167</v>
      </c>
      <c r="BA88" s="90">
        <v>1.18800912131881</v>
      </c>
      <c r="BB88" s="90"/>
      <c r="BC88" s="90">
        <v>5.0185736798343239</v>
      </c>
      <c r="BD88" s="90">
        <v>4.0299346609855498</v>
      </c>
      <c r="BE88" s="90"/>
      <c r="BF88" s="90">
        <v>13.578631031127195</v>
      </c>
    </row>
    <row r="89" spans="1:58">
      <c r="A89" t="s">
        <v>338</v>
      </c>
      <c r="B89" t="str">
        <f t="shared" si="2"/>
        <v>Mghbl</v>
      </c>
      <c r="C89" s="95">
        <v>44.338999999999999</v>
      </c>
      <c r="D89" s="95">
        <v>1.7969999999999999</v>
      </c>
      <c r="E89" s="95">
        <v>7.5570000000000004</v>
      </c>
      <c r="F89" s="95">
        <v>19.260999999999999</v>
      </c>
      <c r="G89" s="95">
        <v>10.038</v>
      </c>
      <c r="H89" s="95">
        <v>10.435</v>
      </c>
      <c r="I89" s="95">
        <v>0.504</v>
      </c>
      <c r="J89" s="95">
        <v>1.99</v>
      </c>
      <c r="K89" s="95">
        <v>0.65400000000000003</v>
      </c>
      <c r="L89" s="95">
        <v>96.574999999999989</v>
      </c>
      <c r="N89" s="90">
        <v>6.735685822291912</v>
      </c>
      <c r="O89" s="90">
        <v>1.264314177708088</v>
      </c>
      <c r="P89" s="90">
        <v>0</v>
      </c>
      <c r="Q89" s="94">
        <v>8</v>
      </c>
      <c r="R89" s="90">
        <v>8.8600260519794194E-2</v>
      </c>
      <c r="S89" s="90">
        <v>0.20534788988389727</v>
      </c>
      <c r="T89" s="90">
        <v>0.49841164753439671</v>
      </c>
      <c r="U89" s="90">
        <v>2.2727948937876667</v>
      </c>
      <c r="V89" s="90">
        <v>1.9348453082742449</v>
      </c>
      <c r="W89" s="90">
        <v>0</v>
      </c>
      <c r="X89" s="94">
        <v>5</v>
      </c>
      <c r="Y89" s="90">
        <v>0</v>
      </c>
      <c r="Z89" s="90">
        <v>1.3767779663484969E-2</v>
      </c>
      <c r="AA89" s="90">
        <v>6.4843314228829732E-2</v>
      </c>
      <c r="AB89" s="90">
        <v>1.6982839305310671</v>
      </c>
      <c r="AC89" s="90">
        <v>0.22310497557661813</v>
      </c>
      <c r="AD89" s="94">
        <v>2</v>
      </c>
      <c r="AE89" s="90">
        <v>0.36298508870222168</v>
      </c>
      <c r="AF89" s="90">
        <v>0.12672637676050333</v>
      </c>
      <c r="AG89" s="90">
        <v>0.48971146546272504</v>
      </c>
      <c r="AH89" s="90" t="s">
        <v>622</v>
      </c>
      <c r="AI89" s="90">
        <v>0.53839735548581535</v>
      </c>
      <c r="AJ89" t="s">
        <v>623</v>
      </c>
      <c r="AM89" s="90">
        <v>77.301792257899592</v>
      </c>
      <c r="AN89" s="90">
        <v>78.909616653969024</v>
      </c>
      <c r="AO89" s="90">
        <v>70.316933316054389</v>
      </c>
      <c r="AP89" s="90">
        <v>80.647094613816904</v>
      </c>
      <c r="AQ89" s="90"/>
      <c r="AR89" s="90">
        <v>0.32309449674255991</v>
      </c>
      <c r="AS89" s="90">
        <v>0.11190802634017316</v>
      </c>
      <c r="AT89" s="90"/>
      <c r="AU89" s="90">
        <v>1.3743737284920066</v>
      </c>
      <c r="AV89" s="90">
        <v>1.1413749480399709</v>
      </c>
      <c r="AW89" s="90"/>
      <c r="AX89" s="90">
        <v>0.12144530636641483</v>
      </c>
      <c r="AY89" s="90"/>
      <c r="AZ89" s="90">
        <v>-0.74331445892920267</v>
      </c>
      <c r="BA89" s="90">
        <v>1.185013399232471</v>
      </c>
      <c r="BB89" s="90"/>
      <c r="BC89" s="90">
        <v>4.9994829119588395</v>
      </c>
      <c r="BD89" s="90">
        <v>3.9409931520937773</v>
      </c>
      <c r="BE89" s="90"/>
      <c r="BF89" s="90">
        <v>13.560217682358994</v>
      </c>
    </row>
    <row r="90" spans="1:58">
      <c r="A90" t="s">
        <v>338</v>
      </c>
      <c r="B90" t="str">
        <f t="shared" si="2"/>
        <v>Mghbl</v>
      </c>
      <c r="C90" s="95">
        <v>44.732999999999997</v>
      </c>
      <c r="D90" s="95">
        <v>1.73</v>
      </c>
      <c r="E90" s="95">
        <v>7.4269999999999996</v>
      </c>
      <c r="F90" s="95">
        <v>19.163</v>
      </c>
      <c r="G90" s="95">
        <v>10.17</v>
      </c>
      <c r="H90" s="95">
        <v>10.491</v>
      </c>
      <c r="I90" s="95">
        <v>0.50700000000000001</v>
      </c>
      <c r="J90" s="95">
        <v>1.909</v>
      </c>
      <c r="K90" s="95">
        <v>0.61699999999999999</v>
      </c>
      <c r="L90" s="95">
        <v>96.747000000000014</v>
      </c>
      <c r="N90" s="90">
        <v>6.7682376294442275</v>
      </c>
      <c r="O90" s="90">
        <v>1.2317623705557725</v>
      </c>
      <c r="P90" s="90">
        <v>0</v>
      </c>
      <c r="Q90" s="94">
        <v>8</v>
      </c>
      <c r="R90" s="90">
        <v>9.2536408620828459E-2</v>
      </c>
      <c r="S90" s="90">
        <v>0.19689737032305338</v>
      </c>
      <c r="T90" s="90">
        <v>0.52005338151561631</v>
      </c>
      <c r="U90" s="90">
        <v>2.2934308599901652</v>
      </c>
      <c r="V90" s="90">
        <v>1.8970819795503369</v>
      </c>
      <c r="W90" s="90">
        <v>0</v>
      </c>
      <c r="X90" s="94">
        <v>5</v>
      </c>
      <c r="Y90" s="90">
        <v>0</v>
      </c>
      <c r="Z90" s="90">
        <v>7.6576587474947999E-3</v>
      </c>
      <c r="AA90" s="90">
        <v>6.4967218365964668E-2</v>
      </c>
      <c r="AB90" s="90">
        <v>1.7005381497135035</v>
      </c>
      <c r="AC90" s="90">
        <v>0.22683697317303708</v>
      </c>
      <c r="AD90" s="94">
        <v>2</v>
      </c>
      <c r="AE90" s="90">
        <v>0.33313830794434396</v>
      </c>
      <c r="AF90" s="90">
        <v>0.11907650500191566</v>
      </c>
      <c r="AG90" s="90">
        <v>0.45221481294625965</v>
      </c>
      <c r="AH90" s="90" t="s">
        <v>622</v>
      </c>
      <c r="AI90" s="90">
        <v>0.54629292948569397</v>
      </c>
      <c r="AJ90" t="s">
        <v>623</v>
      </c>
      <c r="AM90" s="90">
        <v>78.276388742813623</v>
      </c>
      <c r="AN90" s="90">
        <v>80.037830028315426</v>
      </c>
      <c r="AO90" s="90">
        <v>70.963443471202581</v>
      </c>
      <c r="AP90" s="90">
        <v>81.307039538885718</v>
      </c>
      <c r="AQ90" s="90"/>
      <c r="AR90" s="90">
        <v>0.30860547013055245</v>
      </c>
      <c r="AS90" s="90">
        <v>0.10644128527182468</v>
      </c>
      <c r="AT90" s="90"/>
      <c r="AU90" s="90">
        <v>1.2516649156634163</v>
      </c>
      <c r="AV90" s="90">
        <v>1.0709099180180977</v>
      </c>
      <c r="AW90" s="90"/>
      <c r="AX90" s="90">
        <v>0.1148851037428732</v>
      </c>
      <c r="AY90" s="90"/>
      <c r="AZ90" s="90">
        <v>-0.75186309904863791</v>
      </c>
      <c r="BA90" s="90">
        <v>1.1626704886241377</v>
      </c>
      <c r="BB90" s="90"/>
      <c r="BC90" s="90">
        <v>4.952828421985755</v>
      </c>
      <c r="BD90" s="90">
        <v>3.9325707391238369</v>
      </c>
      <c r="BE90" s="90"/>
      <c r="BF90" s="90">
        <v>13.442813447315533</v>
      </c>
    </row>
    <row r="91" spans="1:58">
      <c r="A91" t="s">
        <v>338</v>
      </c>
      <c r="B91" t="str">
        <f t="shared" si="2"/>
        <v>edenite</v>
      </c>
      <c r="C91" s="95">
        <v>44.161000000000001</v>
      </c>
      <c r="D91" s="95">
        <v>1.752</v>
      </c>
      <c r="E91" s="95">
        <v>7.7309999999999999</v>
      </c>
      <c r="F91" s="95">
        <v>19.5</v>
      </c>
      <c r="G91" s="95">
        <v>10.196</v>
      </c>
      <c r="H91" s="95">
        <v>10.436</v>
      </c>
      <c r="I91" s="95">
        <v>0.51200000000000001</v>
      </c>
      <c r="J91" s="95">
        <v>1.978</v>
      </c>
      <c r="K91" s="95">
        <v>0.64900000000000002</v>
      </c>
      <c r="L91" s="95">
        <v>96.915000000000006</v>
      </c>
      <c r="N91" s="90">
        <v>6.6999040232924836</v>
      </c>
      <c r="O91" s="90">
        <v>1.3000959767075164</v>
      </c>
      <c r="P91" s="90">
        <v>0</v>
      </c>
      <c r="Q91" s="94">
        <v>8</v>
      </c>
      <c r="R91" s="90">
        <v>8.2165921932650932E-2</v>
      </c>
      <c r="S91" s="90">
        <v>0.19994475847996843</v>
      </c>
      <c r="T91" s="90">
        <v>0.46294448598899152</v>
      </c>
      <c r="U91" s="90">
        <v>2.3055610941356122</v>
      </c>
      <c r="V91" s="90">
        <v>1.9493837394627769</v>
      </c>
      <c r="W91" s="90">
        <v>0</v>
      </c>
      <c r="X91" s="94">
        <v>5</v>
      </c>
      <c r="Y91" s="90">
        <v>0</v>
      </c>
      <c r="Z91" s="90">
        <v>6.183241617259938E-2</v>
      </c>
      <c r="AA91" s="90">
        <v>6.5786742608834339E-2</v>
      </c>
      <c r="AB91" s="90">
        <v>1.6962336390856083</v>
      </c>
      <c r="AC91" s="90">
        <v>0.17614720213295798</v>
      </c>
      <c r="AD91" s="94">
        <v>2</v>
      </c>
      <c r="AE91" s="90">
        <v>0.40564959269161582</v>
      </c>
      <c r="AF91" s="90">
        <v>0.1255936612672722</v>
      </c>
      <c r="AG91" s="90">
        <v>0.53124325395888805</v>
      </c>
      <c r="AH91" s="90" t="s">
        <v>622</v>
      </c>
      <c r="AI91" s="90">
        <v>0.53409313493253008</v>
      </c>
      <c r="AJ91" t="s">
        <v>627</v>
      </c>
      <c r="AM91" s="90">
        <v>76.302157845468557</v>
      </c>
      <c r="AN91" s="90">
        <v>77.108654575721232</v>
      </c>
      <c r="AO91" s="90">
        <v>69.201532694513872</v>
      </c>
      <c r="AP91" s="90">
        <v>79.520351631399961</v>
      </c>
      <c r="AQ91" s="90"/>
      <c r="AR91" s="90">
        <v>0.33843778696832771</v>
      </c>
      <c r="AS91" s="90">
        <v>0.11794172975226247</v>
      </c>
      <c r="AT91" s="90"/>
      <c r="AU91" s="90">
        <v>1.582399751926951</v>
      </c>
      <c r="AV91" s="90">
        <v>1.2484812641332383</v>
      </c>
      <c r="AW91" s="90"/>
      <c r="AX91" s="90">
        <v>0.13812774064458011</v>
      </c>
      <c r="AY91" s="90"/>
      <c r="AZ91" s="90">
        <v>-0.58172519429317671</v>
      </c>
      <c r="BA91" s="90">
        <v>1.252890952256019</v>
      </c>
      <c r="BB91" s="90"/>
      <c r="BC91" s="90">
        <v>4.8156071782729182</v>
      </c>
      <c r="BD91" s="90">
        <v>3.8808004059942114</v>
      </c>
      <c r="BE91" s="90"/>
      <c r="BF91" s="90">
        <v>13.660136712300851</v>
      </c>
    </row>
    <row r="92" spans="1:58">
      <c r="A92" t="s">
        <v>338</v>
      </c>
      <c r="B92" t="str">
        <f t="shared" si="2"/>
        <v>edenite</v>
      </c>
      <c r="C92" s="95">
        <v>44.18</v>
      </c>
      <c r="D92" s="95">
        <v>1.804</v>
      </c>
      <c r="E92" s="95">
        <v>7.8739999999999997</v>
      </c>
      <c r="F92" s="95">
        <v>19.745999999999999</v>
      </c>
      <c r="G92" s="95">
        <v>10.087</v>
      </c>
      <c r="H92" s="95">
        <v>10.545</v>
      </c>
      <c r="I92" s="95">
        <v>0.48099999999999998</v>
      </c>
      <c r="J92" s="95">
        <v>2.044</v>
      </c>
      <c r="K92" s="95">
        <v>0.69499999999999995</v>
      </c>
      <c r="L92" s="95">
        <v>97.455999999999989</v>
      </c>
      <c r="N92" s="90">
        <v>6.6777556506741336</v>
      </c>
      <c r="O92" s="90">
        <v>1.3222443493258664</v>
      </c>
      <c r="P92" s="90">
        <v>0</v>
      </c>
      <c r="Q92" s="94">
        <v>8</v>
      </c>
      <c r="R92" s="90">
        <v>8.0327777531868927E-2</v>
      </c>
      <c r="S92" s="90">
        <v>0.20511035427036833</v>
      </c>
      <c r="T92" s="90">
        <v>0.45279178143638177</v>
      </c>
      <c r="U92" s="90">
        <v>2.2723956991761485</v>
      </c>
      <c r="V92" s="90">
        <v>1.9893743875852326</v>
      </c>
      <c r="W92" s="90">
        <v>0</v>
      </c>
      <c r="X92" s="94">
        <v>5</v>
      </c>
      <c r="Y92" s="90">
        <v>0</v>
      </c>
      <c r="Z92" s="90">
        <v>5.3850865758577005E-2</v>
      </c>
      <c r="AA92" s="90">
        <v>6.1572760981229942E-2</v>
      </c>
      <c r="AB92" s="90">
        <v>1.7075495504257778</v>
      </c>
      <c r="AC92" s="90">
        <v>0.17702682283441518</v>
      </c>
      <c r="AD92" s="94">
        <v>2</v>
      </c>
      <c r="AE92" s="90">
        <v>0.42193764308124337</v>
      </c>
      <c r="AF92" s="90">
        <v>0.13399326157006095</v>
      </c>
      <c r="AG92" s="90">
        <v>0.55593090465130435</v>
      </c>
      <c r="AH92" s="90" t="s">
        <v>622</v>
      </c>
      <c r="AI92" s="90">
        <v>0.52655127134121027</v>
      </c>
      <c r="AJ92" t="s">
        <v>627</v>
      </c>
      <c r="AM92" s="90">
        <v>75.982374254020002</v>
      </c>
      <c r="AN92" s="90">
        <v>76.766383321483033</v>
      </c>
      <c r="AO92" s="90">
        <v>68.894597305966215</v>
      </c>
      <c r="AP92" s="90">
        <v>79.202992404816669</v>
      </c>
      <c r="AQ92" s="90"/>
      <c r="AR92" s="90">
        <v>0.33775863254193106</v>
      </c>
      <c r="AS92" s="90">
        <v>0.11811446599745735</v>
      </c>
      <c r="AT92" s="90"/>
      <c r="AU92" s="90">
        <v>1.6242498616870089</v>
      </c>
      <c r="AV92" s="90">
        <v>1.2727849116767396</v>
      </c>
      <c r="AW92" s="90"/>
      <c r="AX92" s="90">
        <v>0.14015388941195478</v>
      </c>
      <c r="AY92" s="90"/>
      <c r="AZ92" s="90">
        <v>-0.6252704549944097</v>
      </c>
      <c r="BA92" s="90">
        <v>1.2542776187723972</v>
      </c>
      <c r="BB92" s="90"/>
      <c r="BC92" s="90">
        <v>4.8876405672672831</v>
      </c>
      <c r="BD92" s="90">
        <v>3.9300680912693027</v>
      </c>
      <c r="BE92" s="90"/>
      <c r="BF92" s="90">
        <v>13.715164385411882</v>
      </c>
    </row>
    <row r="93" spans="1:58">
      <c r="A93" t="s">
        <v>338</v>
      </c>
      <c r="B93" t="str">
        <f t="shared" si="2"/>
        <v>Mghbl</v>
      </c>
      <c r="C93" s="95">
        <v>44.921999999999997</v>
      </c>
      <c r="D93" s="95">
        <v>1.6759999999999999</v>
      </c>
      <c r="E93" s="95">
        <v>7.6079999999999997</v>
      </c>
      <c r="F93" s="95">
        <v>19.477</v>
      </c>
      <c r="G93" s="95">
        <v>10.254</v>
      </c>
      <c r="H93" s="95">
        <v>10.5</v>
      </c>
      <c r="I93" s="95">
        <v>0.47899999999999998</v>
      </c>
      <c r="J93" s="95">
        <v>1.925</v>
      </c>
      <c r="K93" s="95">
        <v>0.63800000000000001</v>
      </c>
      <c r="L93" s="95">
        <v>97.478999999999999</v>
      </c>
      <c r="N93" s="90">
        <v>6.7485970126890127</v>
      </c>
      <c r="O93" s="90">
        <v>1.2514029873109873</v>
      </c>
      <c r="P93" s="90">
        <v>0</v>
      </c>
      <c r="Q93" s="94">
        <v>8</v>
      </c>
      <c r="R93" s="90">
        <v>9.5542120732526437E-2</v>
      </c>
      <c r="S93" s="90">
        <v>0.18939768472200955</v>
      </c>
      <c r="T93" s="90">
        <v>0.53655138002952185</v>
      </c>
      <c r="U93" s="90">
        <v>2.2959628190217747</v>
      </c>
      <c r="V93" s="90">
        <v>1.8825459954941675</v>
      </c>
      <c r="W93" s="90">
        <v>0</v>
      </c>
      <c r="X93" s="94">
        <v>5</v>
      </c>
      <c r="Y93" s="90">
        <v>0</v>
      </c>
      <c r="Z93" s="90">
        <v>2.7937034630948432E-2</v>
      </c>
      <c r="AA93" s="90">
        <v>6.0943678619800448E-2</v>
      </c>
      <c r="AB93" s="90">
        <v>1.6899179926950003</v>
      </c>
      <c r="AC93" s="90">
        <v>0.22120129405425071</v>
      </c>
      <c r="AD93" s="94">
        <v>2</v>
      </c>
      <c r="AE93" s="90">
        <v>0.33945990373515733</v>
      </c>
      <c r="AF93" s="90">
        <v>0.12225550742401496</v>
      </c>
      <c r="AG93" s="90">
        <v>0.46171541115917231</v>
      </c>
      <c r="AH93" s="90" t="s">
        <v>622</v>
      </c>
      <c r="AI93" s="90">
        <v>0.54582012971530802</v>
      </c>
      <c r="AJ93" t="s">
        <v>623</v>
      </c>
      <c r="AM93" s="90">
        <v>77.899065843794986</v>
      </c>
      <c r="AN93" s="90">
        <v>79.437041800346861</v>
      </c>
      <c r="AO93" s="90">
        <v>70.465658905407665</v>
      </c>
      <c r="AP93" s="90">
        <v>80.802099835043833</v>
      </c>
      <c r="AQ93" s="90"/>
      <c r="AR93" s="90">
        <v>0.31392686688693289</v>
      </c>
      <c r="AS93" s="90">
        <v>0.10815581771279675</v>
      </c>
      <c r="AT93" s="90"/>
      <c r="AU93" s="90">
        <v>1.3462117455129505</v>
      </c>
      <c r="AV93" s="90">
        <v>1.1328633923840599</v>
      </c>
      <c r="AW93" s="90"/>
      <c r="AX93" s="90">
        <v>0.12175020866878973</v>
      </c>
      <c r="AY93" s="90"/>
      <c r="AZ93" s="90">
        <v>-0.63320390465071763</v>
      </c>
      <c r="BA93" s="90">
        <v>1.1965637169563161</v>
      </c>
      <c r="BB93" s="90"/>
      <c r="BC93" s="90">
        <v>4.82840762772146</v>
      </c>
      <c r="BD93" s="90">
        <v>3.8575518520963303</v>
      </c>
      <c r="BE93" s="90"/>
      <c r="BF93" s="90">
        <v>13.541645163541723</v>
      </c>
    </row>
    <row r="94" spans="1:58">
      <c r="A94" t="s">
        <v>338</v>
      </c>
      <c r="B94" t="str">
        <f t="shared" si="2"/>
        <v>Mghbl</v>
      </c>
      <c r="C94" s="95">
        <v>44.954000000000001</v>
      </c>
      <c r="D94" s="95">
        <v>1.768</v>
      </c>
      <c r="E94" s="95">
        <v>7.5750000000000002</v>
      </c>
      <c r="F94" s="95">
        <v>19.12</v>
      </c>
      <c r="G94" s="95">
        <v>10.468999999999999</v>
      </c>
      <c r="H94" s="95">
        <v>10.553000000000001</v>
      </c>
      <c r="I94" s="95">
        <v>0.54800000000000004</v>
      </c>
      <c r="J94" s="95">
        <v>1.9219999999999999</v>
      </c>
      <c r="K94" s="95">
        <v>0.627</v>
      </c>
      <c r="L94" s="95">
        <v>97.535999999999987</v>
      </c>
      <c r="N94" s="90">
        <v>6.7477172893655215</v>
      </c>
      <c r="O94" s="90">
        <v>1.2522827106344785</v>
      </c>
      <c r="P94" s="90">
        <v>0</v>
      </c>
      <c r="Q94" s="94">
        <v>8</v>
      </c>
      <c r="R94" s="90">
        <v>8.769062403483785E-2</v>
      </c>
      <c r="S94" s="90">
        <v>0.19962596914220332</v>
      </c>
      <c r="T94" s="90">
        <v>0.49340435426849183</v>
      </c>
      <c r="U94" s="90">
        <v>2.3421292775216429</v>
      </c>
      <c r="V94" s="90">
        <v>1.8771497750328239</v>
      </c>
      <c r="W94" s="90">
        <v>0</v>
      </c>
      <c r="X94" s="94">
        <v>5</v>
      </c>
      <c r="Y94" s="90">
        <v>0</v>
      </c>
      <c r="Z94" s="90">
        <v>2.9604941596355072E-2</v>
      </c>
      <c r="AA94" s="90">
        <v>6.9663908295715019E-2</v>
      </c>
      <c r="AB94" s="90">
        <v>1.6970177876729033</v>
      </c>
      <c r="AC94" s="90">
        <v>0.20371336243502647</v>
      </c>
      <c r="AD94" s="94">
        <v>2</v>
      </c>
      <c r="AE94" s="90">
        <v>0.35560267926789069</v>
      </c>
      <c r="AF94" s="90">
        <v>0.12004647721388285</v>
      </c>
      <c r="AG94" s="90">
        <v>0.47564915648177353</v>
      </c>
      <c r="AH94" s="90" t="s">
        <v>622</v>
      </c>
      <c r="AI94" s="90">
        <v>0.55123399008914076</v>
      </c>
      <c r="AJ94" t="s">
        <v>623</v>
      </c>
      <c r="AM94" s="90">
        <v>77.23806525889276</v>
      </c>
      <c r="AN94" s="90">
        <v>78.701671856701523</v>
      </c>
      <c r="AO94" s="90">
        <v>70.11087302095342</v>
      </c>
      <c r="AP94" s="90">
        <v>80.449894308838125</v>
      </c>
      <c r="AQ94" s="90"/>
      <c r="AR94" s="90">
        <v>0.33606496168012195</v>
      </c>
      <c r="AS94" s="90">
        <v>0.11626495305455836</v>
      </c>
      <c r="AT94" s="90"/>
      <c r="AU94" s="90">
        <v>1.3723497329954064</v>
      </c>
      <c r="AV94" s="90">
        <v>1.1433604420016519</v>
      </c>
      <c r="AW94" s="90"/>
      <c r="AX94" s="90">
        <v>0.12828175142889731</v>
      </c>
      <c r="AY94" s="90"/>
      <c r="AZ94" s="90">
        <v>-0.54019186374126971</v>
      </c>
      <c r="BA94" s="90">
        <v>1.2231069045837053</v>
      </c>
      <c r="BB94" s="90"/>
      <c r="BC94" s="90">
        <v>4.8748912140143617</v>
      </c>
      <c r="BD94" s="90">
        <v>3.8708004267672957</v>
      </c>
      <c r="BE94" s="90"/>
      <c r="BF94" s="90">
        <v>13.513957571116567</v>
      </c>
    </row>
    <row r="95" spans="1:58">
      <c r="A95" t="s">
        <v>338</v>
      </c>
      <c r="B95" t="str">
        <f t="shared" si="2"/>
        <v>edenite</v>
      </c>
      <c r="C95" s="95">
        <v>44.314</v>
      </c>
      <c r="D95" s="95">
        <v>1.7829999999999999</v>
      </c>
      <c r="E95" s="95">
        <v>7.9109999999999996</v>
      </c>
      <c r="F95" s="95">
        <v>19.585999999999999</v>
      </c>
      <c r="G95" s="95">
        <v>10.099</v>
      </c>
      <c r="H95" s="95">
        <v>10.503</v>
      </c>
      <c r="I95" s="95">
        <v>0.48899999999999999</v>
      </c>
      <c r="J95" s="95">
        <v>2.0350000000000001</v>
      </c>
      <c r="K95" s="95">
        <v>0.67800000000000005</v>
      </c>
      <c r="L95" s="95">
        <v>97.397999999999996</v>
      </c>
      <c r="N95" s="90">
        <v>6.6841572794918527</v>
      </c>
      <c r="O95" s="90">
        <v>1.3158427205081473</v>
      </c>
      <c r="P95" s="90">
        <v>0</v>
      </c>
      <c r="Q95" s="94">
        <v>8</v>
      </c>
      <c r="R95" s="90">
        <v>9.0405782274579849E-2</v>
      </c>
      <c r="S95" s="90">
        <v>0.20230345029700689</v>
      </c>
      <c r="T95" s="90">
        <v>0.50834394018461637</v>
      </c>
      <c r="U95" s="90">
        <v>2.2703938675095046</v>
      </c>
      <c r="V95" s="90">
        <v>1.9285529597342923</v>
      </c>
      <c r="W95" s="90">
        <v>0</v>
      </c>
      <c r="X95" s="94">
        <v>5</v>
      </c>
      <c r="Y95" s="90">
        <v>0</v>
      </c>
      <c r="Z95" s="90">
        <v>3.3774895838792229E-2</v>
      </c>
      <c r="AA95" s="90">
        <v>6.2467382128740624E-2</v>
      </c>
      <c r="AB95" s="90">
        <v>1.6972311405303144</v>
      </c>
      <c r="AC95" s="90">
        <v>0.20652658150215264</v>
      </c>
      <c r="AD95" s="94">
        <v>2</v>
      </c>
      <c r="AE95" s="90">
        <v>0.38856728675959029</v>
      </c>
      <c r="AF95" s="90">
        <v>0.13044539219750806</v>
      </c>
      <c r="AG95" s="90">
        <v>0.51901267895709835</v>
      </c>
      <c r="AH95" s="90" t="s">
        <v>622</v>
      </c>
      <c r="AI95" s="90">
        <v>0.53639100702704157</v>
      </c>
      <c r="AJ95" t="s">
        <v>627</v>
      </c>
      <c r="AM95" s="90">
        <v>76.278330946407905</v>
      </c>
      <c r="AN95" s="90">
        <v>77.522309813483858</v>
      </c>
      <c r="AO95" s="90">
        <v>69.067149968473217</v>
      </c>
      <c r="AP95" s="90">
        <v>79.37783071752709</v>
      </c>
      <c r="AQ95" s="90"/>
      <c r="AR95" s="90">
        <v>0.34161821254307551</v>
      </c>
      <c r="AS95" s="90">
        <v>0.1185470745468918</v>
      </c>
      <c r="AT95" s="90"/>
      <c r="AU95" s="90">
        <v>1.5698698755566156</v>
      </c>
      <c r="AV95" s="90">
        <v>1.2722577462799054</v>
      </c>
      <c r="AW95" s="90"/>
      <c r="AX95" s="90">
        <v>0.13892733666995782</v>
      </c>
      <c r="AY95" s="90"/>
      <c r="AZ95" s="90">
        <v>-0.51031237843736532</v>
      </c>
      <c r="BA95" s="90">
        <v>1.2598475623842631</v>
      </c>
      <c r="BB95" s="90"/>
      <c r="BC95" s="90">
        <v>4.8561694477712836</v>
      </c>
      <c r="BD95" s="90">
        <v>3.864764560399637</v>
      </c>
      <c r="BE95" s="90"/>
      <c r="BF95" s="90">
        <v>13.780220902377513</v>
      </c>
    </row>
    <row r="96" spans="1:58">
      <c r="A96" t="s">
        <v>338</v>
      </c>
      <c r="B96" t="str">
        <f t="shared" si="2"/>
        <v>Mghbl</v>
      </c>
      <c r="C96" s="95">
        <v>45.444000000000003</v>
      </c>
      <c r="D96" s="95">
        <v>1.738</v>
      </c>
      <c r="E96" s="95">
        <v>7.5510000000000002</v>
      </c>
      <c r="F96" s="95">
        <v>19.530999999999999</v>
      </c>
      <c r="G96" s="95">
        <v>10.552</v>
      </c>
      <c r="H96" s="95">
        <v>10.651999999999999</v>
      </c>
      <c r="I96" s="95">
        <v>0.54400000000000004</v>
      </c>
      <c r="J96" s="95">
        <v>1.9690000000000001</v>
      </c>
      <c r="K96" s="95">
        <v>0.61599999999999999</v>
      </c>
      <c r="L96" s="95">
        <v>98.596999999999994</v>
      </c>
      <c r="N96" s="90">
        <v>6.7587981593063367</v>
      </c>
      <c r="O96" s="90">
        <v>1.2412018406936633</v>
      </c>
      <c r="P96" s="90">
        <v>0</v>
      </c>
      <c r="Q96" s="94">
        <v>8</v>
      </c>
      <c r="R96" s="90">
        <v>8.2293381279439304E-2</v>
      </c>
      <c r="S96" s="90">
        <v>0.19444148876103504</v>
      </c>
      <c r="T96" s="90">
        <v>0.46364814888288208</v>
      </c>
      <c r="U96" s="90">
        <v>2.3390787007123515</v>
      </c>
      <c r="V96" s="90">
        <v>1.9205382803642923</v>
      </c>
      <c r="W96" s="90">
        <v>0</v>
      </c>
      <c r="X96" s="94">
        <v>5</v>
      </c>
      <c r="Y96" s="90">
        <v>0</v>
      </c>
      <c r="Z96" s="90">
        <v>4.5112766079265842E-2</v>
      </c>
      <c r="AA96" s="90">
        <v>6.852208440782763E-2</v>
      </c>
      <c r="AB96" s="90">
        <v>1.6972507246206192</v>
      </c>
      <c r="AC96" s="90">
        <v>0.18911442489228736</v>
      </c>
      <c r="AD96" s="94">
        <v>2</v>
      </c>
      <c r="AE96" s="90">
        <v>0.37863146241714485</v>
      </c>
      <c r="AF96" s="90">
        <v>0.11686029548441096</v>
      </c>
      <c r="AG96" s="90">
        <v>0.49549175790155581</v>
      </c>
      <c r="AH96" s="90" t="s">
        <v>622</v>
      </c>
      <c r="AI96" s="90">
        <v>0.54337411129183133</v>
      </c>
      <c r="AJ96" t="s">
        <v>623</v>
      </c>
      <c r="AM96" s="90">
        <v>77.407942067823285</v>
      </c>
      <c r="AN96" s="90">
        <v>78.566962660837987</v>
      </c>
      <c r="AO96" s="90">
        <v>70.403630241619851</v>
      </c>
      <c r="AP96" s="90">
        <v>80.746589284156556</v>
      </c>
      <c r="AQ96" s="90"/>
      <c r="AR96" s="90">
        <v>0.31743608425143172</v>
      </c>
      <c r="AS96" s="90">
        <v>0.11023573339879071</v>
      </c>
      <c r="AT96" s="90"/>
      <c r="AU96" s="90">
        <v>1.3737449241897783</v>
      </c>
      <c r="AV96" s="90">
        <v>1.1155165853512921</v>
      </c>
      <c r="AW96" s="90"/>
      <c r="AX96" s="90">
        <v>0.12341513669488235</v>
      </c>
      <c r="AY96" s="90"/>
      <c r="AZ96" s="90">
        <v>-0.74718229724828444</v>
      </c>
      <c r="BA96" s="90">
        <v>1.1962589119818001</v>
      </c>
      <c r="BB96" s="90"/>
      <c r="BC96" s="90">
        <v>4.869472157630411</v>
      </c>
      <c r="BD96" s="90">
        <v>3.9000624664752643</v>
      </c>
      <c r="BE96" s="90"/>
      <c r="BF96" s="90">
        <v>13.471909453079618</v>
      </c>
    </row>
    <row r="97" spans="1:58">
      <c r="A97" t="s">
        <v>338</v>
      </c>
      <c r="B97" t="str">
        <f t="shared" si="2"/>
        <v>edenite</v>
      </c>
      <c r="C97" s="95">
        <v>44.631</v>
      </c>
      <c r="D97" s="95">
        <v>1.742</v>
      </c>
      <c r="E97" s="95">
        <v>7.5369999999999999</v>
      </c>
      <c r="F97" s="95">
        <v>19.431999999999999</v>
      </c>
      <c r="G97" s="95">
        <v>10.507999999999999</v>
      </c>
      <c r="H97" s="95">
        <v>10.566000000000001</v>
      </c>
      <c r="I97" s="95">
        <v>0.501</v>
      </c>
      <c r="J97" s="95">
        <v>1.9370000000000001</v>
      </c>
      <c r="K97" s="95">
        <v>0.624</v>
      </c>
      <c r="L97" s="95">
        <v>97.477999999999994</v>
      </c>
      <c r="N97" s="90">
        <v>6.7320081143112338</v>
      </c>
      <c r="O97" s="90">
        <v>1.2679918856887662</v>
      </c>
      <c r="P97" s="90">
        <v>0</v>
      </c>
      <c r="Q97" s="94">
        <v>8</v>
      </c>
      <c r="R97" s="90">
        <v>7.1782004334501659E-2</v>
      </c>
      <c r="S97" s="90">
        <v>0.19765254160072712</v>
      </c>
      <c r="T97" s="90">
        <v>0.40547015973252343</v>
      </c>
      <c r="U97" s="90">
        <v>2.3623552270891834</v>
      </c>
      <c r="V97" s="90">
        <v>1.9627400672430646</v>
      </c>
      <c r="W97" s="90">
        <v>0</v>
      </c>
      <c r="X97" s="94">
        <v>5</v>
      </c>
      <c r="Y97" s="90">
        <v>0</v>
      </c>
      <c r="Z97" s="90">
        <v>8.3048287339424487E-2</v>
      </c>
      <c r="AA97" s="90">
        <v>6.4000663853338718E-2</v>
      </c>
      <c r="AB97" s="90">
        <v>1.7074206847583115</v>
      </c>
      <c r="AC97" s="90">
        <v>0.14553036404892516</v>
      </c>
      <c r="AD97" s="94">
        <v>2</v>
      </c>
      <c r="AE97" s="90">
        <v>0.42090842880890167</v>
      </c>
      <c r="AF97" s="90">
        <v>0.12005657366031687</v>
      </c>
      <c r="AG97" s="90">
        <v>0.54096500246921853</v>
      </c>
      <c r="AH97" s="90" t="s">
        <v>622</v>
      </c>
      <c r="AI97" s="90">
        <v>0.53590705096618518</v>
      </c>
      <c r="AJ97" t="s">
        <v>627</v>
      </c>
      <c r="AM97" s="90">
        <v>76.756922494974731</v>
      </c>
      <c r="AN97" s="90">
        <v>77.103551861075175</v>
      </c>
      <c r="AO97" s="90">
        <v>69.580282089912942</v>
      </c>
      <c r="AP97" s="90">
        <v>79.914711022563409</v>
      </c>
      <c r="AQ97" s="90"/>
      <c r="AR97" s="90">
        <v>0.32844021593594702</v>
      </c>
      <c r="AS97" s="90">
        <v>0.11506308914346786</v>
      </c>
      <c r="AT97" s="90"/>
      <c r="AU97" s="90">
        <v>1.5069907087146479</v>
      </c>
      <c r="AV97" s="90">
        <v>1.174017187118237</v>
      </c>
      <c r="AW97" s="90"/>
      <c r="AX97" s="90">
        <v>0.13487688089113145</v>
      </c>
      <c r="AY97" s="90"/>
      <c r="AZ97" s="90">
        <v>-0.68289237603280784</v>
      </c>
      <c r="BA97" s="90">
        <v>1.2368112811818073</v>
      </c>
      <c r="BB97" s="90"/>
      <c r="BC97" s="90">
        <v>4.7712927283713391</v>
      </c>
      <c r="BD97" s="90">
        <v>3.9283675945411827</v>
      </c>
      <c r="BE97" s="90"/>
      <c r="BF97" s="90">
        <v>13.479406400411799</v>
      </c>
    </row>
    <row r="98" spans="1:58">
      <c r="A98" t="s">
        <v>338</v>
      </c>
      <c r="B98" t="str">
        <f t="shared" si="2"/>
        <v>edenite</v>
      </c>
      <c r="C98" s="95">
        <v>44.582999999999998</v>
      </c>
      <c r="D98" s="95">
        <v>1.7769999999999999</v>
      </c>
      <c r="E98" s="95">
        <v>7.8479999999999999</v>
      </c>
      <c r="F98" s="95">
        <v>19.605</v>
      </c>
      <c r="G98" s="95">
        <v>10.207000000000001</v>
      </c>
      <c r="H98" s="95">
        <v>10.643000000000001</v>
      </c>
      <c r="I98" s="95">
        <v>0.47199999999999998</v>
      </c>
      <c r="J98" s="95">
        <v>1.9810000000000001</v>
      </c>
      <c r="K98" s="95">
        <v>0.65800000000000003</v>
      </c>
      <c r="L98" s="95">
        <v>97.774000000000001</v>
      </c>
      <c r="N98" s="90">
        <v>6.6977772458305758</v>
      </c>
      <c r="O98" s="90">
        <v>1.3022227541694242</v>
      </c>
      <c r="P98" s="90">
        <v>0</v>
      </c>
      <c r="Q98" s="94">
        <v>8</v>
      </c>
      <c r="R98" s="90">
        <v>8.7235127770664667E-2</v>
      </c>
      <c r="S98" s="90">
        <v>0.20081450459292155</v>
      </c>
      <c r="T98" s="90">
        <v>0.49089613785434949</v>
      </c>
      <c r="U98" s="90">
        <v>2.2854759281313579</v>
      </c>
      <c r="V98" s="90">
        <v>1.9355783016507067</v>
      </c>
      <c r="W98" s="90">
        <v>0</v>
      </c>
      <c r="X98" s="94">
        <v>5</v>
      </c>
      <c r="Y98" s="90">
        <v>0</v>
      </c>
      <c r="Z98" s="90">
        <v>3.6681218698124685E-2</v>
      </c>
      <c r="AA98" s="90">
        <v>6.0054028993303823E-2</v>
      </c>
      <c r="AB98" s="90">
        <v>1.712960671688843</v>
      </c>
      <c r="AC98" s="90">
        <v>0.19030408061972848</v>
      </c>
      <c r="AD98" s="94">
        <v>2</v>
      </c>
      <c r="AE98" s="90">
        <v>0.38667655949122171</v>
      </c>
      <c r="AF98" s="90">
        <v>0.1260900004870687</v>
      </c>
      <c r="AG98" s="90">
        <v>0.51276655997829046</v>
      </c>
      <c r="AH98" s="90" t="s">
        <v>622</v>
      </c>
      <c r="AI98" s="90">
        <v>0.53678204195311507</v>
      </c>
      <c r="AJ98" t="s">
        <v>627</v>
      </c>
      <c r="AM98" s="90">
        <v>76.892992307837957</v>
      </c>
      <c r="AN98" s="90">
        <v>77.922911386471611</v>
      </c>
      <c r="AO98" s="90">
        <v>69.294142579922877</v>
      </c>
      <c r="AP98" s="90">
        <v>79.610897043085728</v>
      </c>
      <c r="AQ98" s="90"/>
      <c r="AR98" s="90">
        <v>0.33037160110788394</v>
      </c>
      <c r="AS98" s="90">
        <v>0.11490061396356435</v>
      </c>
      <c r="AT98" s="90"/>
      <c r="AU98" s="90">
        <v>1.486176049891514</v>
      </c>
      <c r="AV98" s="90">
        <v>1.217494972985945</v>
      </c>
      <c r="AW98" s="90"/>
      <c r="AX98" s="90">
        <v>0.13615370506720983</v>
      </c>
      <c r="AY98" s="90"/>
      <c r="AZ98" s="90">
        <v>-0.54386178596788337</v>
      </c>
      <c r="BA98" s="90">
        <v>1.2473680027812759</v>
      </c>
      <c r="BB98" s="90"/>
      <c r="BC98" s="90">
        <v>4.8279777377391149</v>
      </c>
      <c r="BD98" s="90">
        <v>3.9176834477245861</v>
      </c>
      <c r="BE98" s="90"/>
      <c r="BF98" s="90">
        <v>13.67168352823669</v>
      </c>
    </row>
    <row r="99" spans="1:58">
      <c r="A99" t="s">
        <v>338</v>
      </c>
      <c r="B99" t="str">
        <f t="shared" si="2"/>
        <v>edenite</v>
      </c>
      <c r="C99" s="95">
        <v>44.140999999999998</v>
      </c>
      <c r="D99" s="95">
        <v>1.83</v>
      </c>
      <c r="E99" s="95">
        <v>7.9589999999999996</v>
      </c>
      <c r="F99" s="95">
        <v>19.911000000000001</v>
      </c>
      <c r="G99" s="95">
        <v>9.859</v>
      </c>
      <c r="H99" s="95">
        <v>10.577</v>
      </c>
      <c r="I99" s="95">
        <v>0.495</v>
      </c>
      <c r="J99" s="95">
        <v>2.048</v>
      </c>
      <c r="K99" s="95">
        <v>0.72</v>
      </c>
      <c r="L99" s="95">
        <v>97.539999999999992</v>
      </c>
      <c r="N99" s="90">
        <v>6.6686338423596734</v>
      </c>
      <c r="O99" s="90">
        <v>1.3313661576403266</v>
      </c>
      <c r="P99" s="90">
        <v>0</v>
      </c>
      <c r="Q99" s="94">
        <v>8</v>
      </c>
      <c r="R99" s="90">
        <v>8.5661055148645859E-2</v>
      </c>
      <c r="S99" s="90">
        <v>0.20796585390681638</v>
      </c>
      <c r="T99" s="90">
        <v>0.48222411057228243</v>
      </c>
      <c r="U99" s="90">
        <v>2.2199576871785665</v>
      </c>
      <c r="V99" s="90">
        <v>2.0041912931936889</v>
      </c>
      <c r="W99" s="90">
        <v>0</v>
      </c>
      <c r="X99" s="94">
        <v>5</v>
      </c>
      <c r="Y99" s="90">
        <v>0</v>
      </c>
      <c r="Z99" s="90">
        <v>2.9241309968417895E-2</v>
      </c>
      <c r="AA99" s="90">
        <v>6.3334251618862289E-2</v>
      </c>
      <c r="AB99" s="90">
        <v>1.7119029003551853</v>
      </c>
      <c r="AC99" s="90">
        <v>0.19552153805753458</v>
      </c>
      <c r="AD99" s="94">
        <v>2</v>
      </c>
      <c r="AE99" s="90">
        <v>0.40432479937455446</v>
      </c>
      <c r="AF99" s="90">
        <v>0.13874602278874212</v>
      </c>
      <c r="AG99" s="90">
        <v>0.54307082216329661</v>
      </c>
      <c r="AH99" s="90" t="s">
        <v>622</v>
      </c>
      <c r="AI99" s="90">
        <v>0.52192663631645231</v>
      </c>
      <c r="AJ99" t="s">
        <v>627</v>
      </c>
      <c r="AM99" s="90">
        <v>76.152899640170503</v>
      </c>
      <c r="AN99" s="90">
        <v>77.341619590467445</v>
      </c>
      <c r="AO99" s="90">
        <v>69.047603378963515</v>
      </c>
      <c r="AP99" s="90">
        <v>79.349254312840344</v>
      </c>
      <c r="AQ99" s="90"/>
      <c r="AR99" s="90">
        <v>0.33208218086987867</v>
      </c>
      <c r="AS99" s="90">
        <v>0.11586259791790217</v>
      </c>
      <c r="AT99" s="90"/>
      <c r="AU99" s="90">
        <v>1.5830799230414603</v>
      </c>
      <c r="AV99" s="90">
        <v>1.2654387106157972</v>
      </c>
      <c r="AW99" s="90"/>
      <c r="AX99" s="90">
        <v>0.13513280714585649</v>
      </c>
      <c r="AY99" s="90"/>
      <c r="AZ99" s="90">
        <v>-0.66173787274987772</v>
      </c>
      <c r="BA99" s="90">
        <v>1.2321825907966415</v>
      </c>
      <c r="BB99" s="90"/>
      <c r="BC99" s="90">
        <v>5.0038688314993953</v>
      </c>
      <c r="BD99" s="90">
        <v>3.9662587782390437</v>
      </c>
      <c r="BE99" s="90"/>
      <c r="BF99" s="90">
        <v>13.724305994376042</v>
      </c>
    </row>
    <row r="100" spans="1:58">
      <c r="A100" t="s">
        <v>338</v>
      </c>
      <c r="B100" t="str">
        <f t="shared" si="2"/>
        <v>edenite</v>
      </c>
      <c r="C100" s="95">
        <v>44.215000000000003</v>
      </c>
      <c r="D100" s="95">
        <v>1.8320000000000001</v>
      </c>
      <c r="E100" s="95">
        <v>7.915</v>
      </c>
      <c r="F100" s="95">
        <v>19.454000000000001</v>
      </c>
      <c r="G100" s="95">
        <v>9.9160000000000004</v>
      </c>
      <c r="H100" s="95">
        <v>10.67</v>
      </c>
      <c r="I100" s="95">
        <v>0.48299999999999998</v>
      </c>
      <c r="J100" s="95">
        <v>2.0609999999999999</v>
      </c>
      <c r="K100" s="95">
        <v>0.69499999999999995</v>
      </c>
      <c r="L100" s="95">
        <v>97.240999999999985</v>
      </c>
      <c r="N100" s="90">
        <v>6.6815386785725197</v>
      </c>
      <c r="O100" s="90">
        <v>1.3184613214274803</v>
      </c>
      <c r="P100" s="90">
        <v>0</v>
      </c>
      <c r="Q100" s="94">
        <v>8</v>
      </c>
      <c r="R100" s="90">
        <v>9.1096053602508498E-2</v>
      </c>
      <c r="S100" s="90">
        <v>0.20824691017889457</v>
      </c>
      <c r="T100" s="90">
        <v>0.51213885115524249</v>
      </c>
      <c r="U100" s="90">
        <v>2.2333690912315478</v>
      </c>
      <c r="V100" s="90">
        <v>1.9464129847479632</v>
      </c>
      <c r="W100" s="90">
        <v>8.7361090838431465E-3</v>
      </c>
      <c r="X100" s="94">
        <v>5</v>
      </c>
      <c r="Y100" s="90">
        <v>0</v>
      </c>
      <c r="Z100" s="90">
        <v>0</v>
      </c>
      <c r="AA100" s="90">
        <v>5.3078727873385863E-2</v>
      </c>
      <c r="AB100" s="90">
        <v>1.7274011163831304</v>
      </c>
      <c r="AC100" s="90">
        <v>0.2195201557434836</v>
      </c>
      <c r="AD100" s="94">
        <v>2</v>
      </c>
      <c r="AE100" s="90">
        <v>0.38428970906514026</v>
      </c>
      <c r="AF100" s="90">
        <v>0.13396304299027875</v>
      </c>
      <c r="AG100" s="90">
        <v>0.51825275205541899</v>
      </c>
      <c r="AH100" s="90" t="s">
        <v>622</v>
      </c>
      <c r="AI100" s="90">
        <v>0.53432668273935524</v>
      </c>
      <c r="AJ100" t="s">
        <v>627</v>
      </c>
      <c r="AM100" s="90">
        <v>76.655397636777494</v>
      </c>
      <c r="AN100" s="90">
        <v>78.312037456370263</v>
      </c>
      <c r="AO100" s="90">
        <v>69.269778381484144</v>
      </c>
      <c r="AP100" s="90">
        <v>79.577140310687355</v>
      </c>
      <c r="AQ100" s="90"/>
      <c r="AR100" s="90">
        <v>0.32790354447222925</v>
      </c>
      <c r="AS100" s="90">
        <v>0.11399112756711027</v>
      </c>
      <c r="AT100" s="90"/>
      <c r="AU100" s="90">
        <v>1.4475857222378998</v>
      </c>
      <c r="AV100" s="90">
        <v>1.2124213090895608</v>
      </c>
      <c r="AW100" s="90"/>
      <c r="AX100" s="90">
        <v>0.13360711048074295</v>
      </c>
      <c r="AY100" s="90"/>
      <c r="AZ100" s="90">
        <v>-0.60471003228810227</v>
      </c>
      <c r="BA100" s="90">
        <v>1.2335512893362357</v>
      </c>
      <c r="BB100" s="90"/>
      <c r="BC100" s="90">
        <v>5.024537518423962</v>
      </c>
      <c r="BD100" s="90">
        <v>3.9649431818280299</v>
      </c>
      <c r="BE100" s="90"/>
      <c r="BF100" s="90">
        <v>13.769900692487736</v>
      </c>
    </row>
    <row r="101" spans="1:58">
      <c r="A101" t="s">
        <v>338</v>
      </c>
      <c r="B101" t="str">
        <f t="shared" si="2"/>
        <v>Mghbl</v>
      </c>
      <c r="C101" s="95">
        <v>44.575000000000003</v>
      </c>
      <c r="D101" s="95">
        <v>1.7050000000000001</v>
      </c>
      <c r="E101" s="95">
        <v>7.6050000000000004</v>
      </c>
      <c r="F101" s="95">
        <v>19.07</v>
      </c>
      <c r="G101" s="95">
        <v>10.301</v>
      </c>
      <c r="H101" s="95">
        <v>10.505000000000001</v>
      </c>
      <c r="I101" s="95">
        <v>0.46200000000000002</v>
      </c>
      <c r="J101" s="95">
        <v>1.921</v>
      </c>
      <c r="K101" s="95">
        <v>0.67400000000000004</v>
      </c>
      <c r="L101" s="95">
        <v>96.818000000000026</v>
      </c>
      <c r="N101" s="90">
        <v>6.7387634578565585</v>
      </c>
      <c r="O101" s="90">
        <v>1.2612365421434415</v>
      </c>
      <c r="P101" s="90">
        <v>0</v>
      </c>
      <c r="Q101" s="94">
        <v>8</v>
      </c>
      <c r="R101" s="90">
        <v>9.3681607154130209E-2</v>
      </c>
      <c r="S101" s="90">
        <v>0.19389181819626197</v>
      </c>
      <c r="T101" s="90">
        <v>0.5263420977291986</v>
      </c>
      <c r="U101" s="90">
        <v>2.3210546881707006</v>
      </c>
      <c r="V101" s="90">
        <v>1.8650297887497085</v>
      </c>
      <c r="W101" s="90">
        <v>0</v>
      </c>
      <c r="X101" s="94">
        <v>5</v>
      </c>
      <c r="Y101" s="90">
        <v>0</v>
      </c>
      <c r="Z101" s="90">
        <v>1.9661108264436677E-2</v>
      </c>
      <c r="AA101" s="90">
        <v>5.9152019408685995E-2</v>
      </c>
      <c r="AB101" s="90">
        <v>1.7014015969082588</v>
      </c>
      <c r="AC101" s="90">
        <v>0.21978527541861848</v>
      </c>
      <c r="AD101" s="94">
        <v>2</v>
      </c>
      <c r="AE101" s="90">
        <v>0.3432447815719909</v>
      </c>
      <c r="AF101" s="90">
        <v>0.12996969471420963</v>
      </c>
      <c r="AG101" s="90">
        <v>0.4732144762862005</v>
      </c>
      <c r="AH101" s="90" t="s">
        <v>622</v>
      </c>
      <c r="AI101" s="90">
        <v>0.55187710268230328</v>
      </c>
      <c r="AJ101" t="s">
        <v>623</v>
      </c>
      <c r="AM101" s="90">
        <v>77.455375641596007</v>
      </c>
      <c r="AN101" s="90">
        <v>79.079492981825965</v>
      </c>
      <c r="AO101" s="90">
        <v>70.043919609109381</v>
      </c>
      <c r="AP101" s="90">
        <v>80.378271066193705</v>
      </c>
      <c r="AQ101" s="90"/>
      <c r="AR101" s="90">
        <v>0.32898969018075797</v>
      </c>
      <c r="AS101" s="90">
        <v>0.11352338324992037</v>
      </c>
      <c r="AT101" s="90"/>
      <c r="AU101" s="90">
        <v>1.3576255877133174</v>
      </c>
      <c r="AV101" s="90">
        <v>1.14938227381016</v>
      </c>
      <c r="AW101" s="90"/>
      <c r="AX101" s="90">
        <v>0.12870505632970863</v>
      </c>
      <c r="AY101" s="90"/>
      <c r="AZ101" s="90">
        <v>-0.49017183525436492</v>
      </c>
      <c r="BA101" s="90">
        <v>1.2281829049601767</v>
      </c>
      <c r="BB101" s="90"/>
      <c r="BC101" s="90">
        <v>4.8541166451361724</v>
      </c>
      <c r="BD101" s="90">
        <v>3.8532406096092657</v>
      </c>
      <c r="BE101" s="90"/>
      <c r="BF101" s="90">
        <v>13.561455270057321</v>
      </c>
    </row>
    <row r="102" spans="1:58">
      <c r="A102" t="s">
        <v>338</v>
      </c>
      <c r="B102" t="str">
        <f t="shared" si="2"/>
        <v>edenite</v>
      </c>
      <c r="C102" s="95">
        <v>44.496000000000002</v>
      </c>
      <c r="D102" s="95">
        <v>1.792</v>
      </c>
      <c r="E102" s="95">
        <v>7.8959999999999999</v>
      </c>
      <c r="F102" s="95">
        <v>19.655000000000001</v>
      </c>
      <c r="G102" s="95">
        <v>10.053000000000001</v>
      </c>
      <c r="H102" s="95">
        <v>10.539</v>
      </c>
      <c r="I102" s="95">
        <v>0.46899999999999997</v>
      </c>
      <c r="J102" s="95">
        <v>2.0510000000000002</v>
      </c>
      <c r="K102" s="95">
        <v>0.65300000000000002</v>
      </c>
      <c r="L102" s="95">
        <v>97.603999999999999</v>
      </c>
      <c r="N102" s="90">
        <v>6.6933624808517997</v>
      </c>
      <c r="O102" s="90">
        <v>1.3066375191482003</v>
      </c>
      <c r="P102" s="90">
        <v>0</v>
      </c>
      <c r="Q102" s="94">
        <v>8</v>
      </c>
      <c r="R102" s="90">
        <v>9.3128655761197221E-2</v>
      </c>
      <c r="S102" s="90">
        <v>0.20277182892153234</v>
      </c>
      <c r="T102" s="90">
        <v>0.52330607284788044</v>
      </c>
      <c r="U102" s="90">
        <v>2.2539079834457332</v>
      </c>
      <c r="V102" s="90">
        <v>1.9268854590236568</v>
      </c>
      <c r="W102" s="90">
        <v>0</v>
      </c>
      <c r="X102" s="94">
        <v>5</v>
      </c>
      <c r="Y102" s="90">
        <v>0</v>
      </c>
      <c r="Z102" s="90">
        <v>2.2443522695007712E-2</v>
      </c>
      <c r="AA102" s="90">
        <v>5.9749593648104192E-2</v>
      </c>
      <c r="AB102" s="90">
        <v>1.6984184424103943</v>
      </c>
      <c r="AC102" s="90">
        <v>0.2193884412464937</v>
      </c>
      <c r="AD102" s="94">
        <v>2</v>
      </c>
      <c r="AE102" s="90">
        <v>0.37875368286977662</v>
      </c>
      <c r="AF102" s="90">
        <v>0.12529389107277847</v>
      </c>
      <c r="AG102" s="90">
        <v>0.50404757394255506</v>
      </c>
      <c r="AH102" s="90" t="s">
        <v>622</v>
      </c>
      <c r="AI102" s="90">
        <v>0.53623148114790564</v>
      </c>
      <c r="AJ102" t="s">
        <v>627</v>
      </c>
      <c r="AM102" s="90">
        <v>76.820761373155563</v>
      </c>
      <c r="AN102" s="90">
        <v>78.151563705074892</v>
      </c>
      <c r="AO102" s="90">
        <v>69.413237808559018</v>
      </c>
      <c r="AP102" s="90">
        <v>79.726343891787806</v>
      </c>
      <c r="AQ102" s="90"/>
      <c r="AR102" s="90">
        <v>0.33076793506108676</v>
      </c>
      <c r="AS102" s="90">
        <v>0.11457235335609876</v>
      </c>
      <c r="AT102" s="90"/>
      <c r="AU102" s="90">
        <v>1.5019972380494122</v>
      </c>
      <c r="AV102" s="90">
        <v>1.2385022671168178</v>
      </c>
      <c r="AW102" s="90"/>
      <c r="AX102" s="90">
        <v>0.13319375309301132</v>
      </c>
      <c r="AY102" s="90"/>
      <c r="AZ102" s="90">
        <v>-0.58707993193681363</v>
      </c>
      <c r="BA102" s="90">
        <v>1.2369065663861776</v>
      </c>
      <c r="BB102" s="90"/>
      <c r="BC102" s="90">
        <v>4.8540844175203848</v>
      </c>
      <c r="BD102" s="90">
        <v>3.8886139675808615</v>
      </c>
      <c r="BE102" s="90"/>
      <c r="BF102" s="90">
        <v>13.783163560042432</v>
      </c>
    </row>
    <row r="103" spans="1:58">
      <c r="A103" t="s">
        <v>338</v>
      </c>
      <c r="B103" t="str">
        <f t="shared" si="2"/>
        <v>Mghbl</v>
      </c>
      <c r="C103" s="95">
        <v>44.682000000000002</v>
      </c>
      <c r="D103" s="95">
        <v>1.7769999999999999</v>
      </c>
      <c r="E103" s="95">
        <v>7.73</v>
      </c>
      <c r="F103" s="95">
        <v>19.481999999999999</v>
      </c>
      <c r="G103" s="95">
        <v>10.191000000000001</v>
      </c>
      <c r="H103" s="95">
        <v>10.536</v>
      </c>
      <c r="I103" s="95">
        <v>0.45100000000000001</v>
      </c>
      <c r="J103" s="95">
        <v>2.0049999999999999</v>
      </c>
      <c r="K103" s="95">
        <v>0.63600000000000001</v>
      </c>
      <c r="L103" s="95">
        <v>97.49</v>
      </c>
      <c r="N103" s="90">
        <v>6.7209674122695438</v>
      </c>
      <c r="O103" s="90">
        <v>1.2790325877304562</v>
      </c>
      <c r="P103" s="90">
        <v>0</v>
      </c>
      <c r="Q103" s="94">
        <v>8</v>
      </c>
      <c r="R103" s="90">
        <v>9.1229559983574404E-2</v>
      </c>
      <c r="S103" s="90">
        <v>0.20106332155478979</v>
      </c>
      <c r="T103" s="90">
        <v>0.51287268261491903</v>
      </c>
      <c r="U103" s="90">
        <v>2.2847206808585958</v>
      </c>
      <c r="V103" s="90">
        <v>1.9101137549881209</v>
      </c>
      <c r="W103" s="90">
        <v>0</v>
      </c>
      <c r="X103" s="94">
        <v>5</v>
      </c>
      <c r="Y103" s="90">
        <v>0</v>
      </c>
      <c r="Z103" s="90">
        <v>2.7748402171462239E-2</v>
      </c>
      <c r="AA103" s="90">
        <v>5.7453232325287762E-2</v>
      </c>
      <c r="AB103" s="90">
        <v>1.6978404118988517</v>
      </c>
      <c r="AC103" s="90">
        <v>0.2169579536043984</v>
      </c>
      <c r="AD103" s="94">
        <v>2</v>
      </c>
      <c r="AE103" s="90">
        <v>0.36773642333856849</v>
      </c>
      <c r="AF103" s="90">
        <v>0.12202523228821847</v>
      </c>
      <c r="AG103" s="90">
        <v>0.48976165562678697</v>
      </c>
      <c r="AH103" s="90" t="s">
        <v>622</v>
      </c>
      <c r="AI103" s="90">
        <v>0.54107184358540683</v>
      </c>
      <c r="AJ103" t="s">
        <v>623</v>
      </c>
      <c r="AM103" s="90">
        <v>77.362040099036562</v>
      </c>
      <c r="AN103" s="90">
        <v>78.624858551317573</v>
      </c>
      <c r="AO103" s="90">
        <v>69.869898619818059</v>
      </c>
      <c r="AP103" s="90">
        <v>80.195305229318166</v>
      </c>
      <c r="AQ103" s="90"/>
      <c r="AR103" s="90">
        <v>0.32573394354435931</v>
      </c>
      <c r="AS103" s="90">
        <v>0.11274717734010806</v>
      </c>
      <c r="AT103" s="90"/>
      <c r="AU103" s="90">
        <v>1.422346471196259</v>
      </c>
      <c r="AV103" s="90">
        <v>1.1829721611639905</v>
      </c>
      <c r="AW103" s="90"/>
      <c r="AX103" s="90">
        <v>0.12850817781949492</v>
      </c>
      <c r="AY103" s="90"/>
      <c r="AZ103" s="90">
        <v>-0.61794827023592247</v>
      </c>
      <c r="BA103" s="90">
        <v>1.2196660743380174</v>
      </c>
      <c r="BB103" s="90"/>
      <c r="BC103" s="90">
        <v>4.8235868321800854</v>
      </c>
      <c r="BD103" s="90">
        <v>3.8978215609138767</v>
      </c>
      <c r="BE103" s="90"/>
      <c r="BF103" s="90">
        <v>13.664588427977868</v>
      </c>
    </row>
    <row r="104" spans="1:58">
      <c r="A104" t="s">
        <v>338</v>
      </c>
      <c r="B104" t="str">
        <f t="shared" si="2"/>
        <v>edenite</v>
      </c>
      <c r="C104" s="95">
        <v>44.463999999999999</v>
      </c>
      <c r="D104" s="95">
        <v>1.766</v>
      </c>
      <c r="E104" s="95">
        <v>7.7530000000000001</v>
      </c>
      <c r="F104" s="95">
        <v>19.885000000000002</v>
      </c>
      <c r="G104" s="95">
        <v>10.005000000000001</v>
      </c>
      <c r="H104" s="95">
        <v>10.573</v>
      </c>
      <c r="I104" s="95">
        <v>0.47699999999999998</v>
      </c>
      <c r="J104" s="95">
        <v>1.974</v>
      </c>
      <c r="K104" s="95">
        <v>0.66700000000000004</v>
      </c>
      <c r="L104" s="95">
        <v>97.564000000000007</v>
      </c>
      <c r="N104" s="90">
        <v>6.706690702630735</v>
      </c>
      <c r="O104" s="90">
        <v>1.293309297369265</v>
      </c>
      <c r="P104" s="90">
        <v>0</v>
      </c>
      <c r="Q104" s="94">
        <v>8</v>
      </c>
      <c r="R104" s="90">
        <v>8.4834434629574851E-2</v>
      </c>
      <c r="S104" s="90">
        <v>0.20037184055376542</v>
      </c>
      <c r="T104" s="90">
        <v>0.47766733944924766</v>
      </c>
      <c r="U104" s="90">
        <v>2.2492305181954464</v>
      </c>
      <c r="V104" s="90">
        <v>1.9878958671719658</v>
      </c>
      <c r="W104" s="90">
        <v>0</v>
      </c>
      <c r="X104" s="94">
        <v>5</v>
      </c>
      <c r="Y104" s="90">
        <v>0</v>
      </c>
      <c r="Z104" s="90">
        <v>4.2791466706788572E-2</v>
      </c>
      <c r="AA104" s="90">
        <v>6.0933604249319755E-2</v>
      </c>
      <c r="AB104" s="90">
        <v>1.7085193426442467</v>
      </c>
      <c r="AC104" s="90">
        <v>0.18775558639964496</v>
      </c>
      <c r="AD104" s="94">
        <v>2</v>
      </c>
      <c r="AE104" s="90">
        <v>0.38949216765784278</v>
      </c>
      <c r="AF104" s="90">
        <v>0.12832726092470612</v>
      </c>
      <c r="AG104" s="90">
        <v>0.51781942858254892</v>
      </c>
      <c r="AH104" s="90" t="s">
        <v>622</v>
      </c>
      <c r="AI104" s="90">
        <v>0.52553123586364847</v>
      </c>
      <c r="AJ104" t="s">
        <v>627</v>
      </c>
      <c r="AM104" s="90">
        <v>77.167591004999011</v>
      </c>
      <c r="AN104" s="90">
        <v>78.146698940435442</v>
      </c>
      <c r="AO104" s="90">
        <v>69.775235563111522</v>
      </c>
      <c r="AP104" s="90">
        <v>80.093053982766094</v>
      </c>
      <c r="AQ104" s="90"/>
      <c r="AR104" s="90">
        <v>0.31480587259306109</v>
      </c>
      <c r="AS104" s="90">
        <v>0.10965591041832815</v>
      </c>
      <c r="AT104" s="90"/>
      <c r="AU104" s="90">
        <v>1.4701189432586772</v>
      </c>
      <c r="AV104" s="90">
        <v>1.1862612535400823</v>
      </c>
      <c r="AW104" s="90"/>
      <c r="AX104" s="90">
        <v>0.1267380913083139</v>
      </c>
      <c r="AY104" s="90"/>
      <c r="AZ104" s="90">
        <v>-0.75417643394205802</v>
      </c>
      <c r="BA104" s="90">
        <v>1.2006407694768422</v>
      </c>
      <c r="BB104" s="90"/>
      <c r="BC104" s="90">
        <v>4.9119169395698572</v>
      </c>
      <c r="BD104" s="90">
        <v>3.9731431599129712</v>
      </c>
      <c r="BE104" s="90"/>
      <c r="BF104" s="90">
        <v>13.575929401669853</v>
      </c>
    </row>
    <row r="105" spans="1:58">
      <c r="A105" t="s">
        <v>338</v>
      </c>
      <c r="B105" t="str">
        <f t="shared" si="2"/>
        <v>Mghbl</v>
      </c>
      <c r="C105" s="95">
        <v>44.512</v>
      </c>
      <c r="D105" s="95">
        <v>1.7909999999999999</v>
      </c>
      <c r="E105" s="95">
        <v>7.5970000000000004</v>
      </c>
      <c r="F105" s="95">
        <v>19.245999999999999</v>
      </c>
      <c r="G105" s="95">
        <v>10.083</v>
      </c>
      <c r="H105" s="95">
        <v>10.75</v>
      </c>
      <c r="I105" s="95">
        <v>0.46899999999999997</v>
      </c>
      <c r="J105" s="95">
        <v>1.89</v>
      </c>
      <c r="K105" s="95">
        <v>0.64900000000000002</v>
      </c>
      <c r="L105" s="95">
        <v>96.986999999999995</v>
      </c>
      <c r="N105" s="90">
        <v>6.7329769919838984</v>
      </c>
      <c r="O105" s="90">
        <v>1.2670230080161016</v>
      </c>
      <c r="P105" s="90">
        <v>0</v>
      </c>
      <c r="Q105" s="94">
        <v>8</v>
      </c>
      <c r="R105" s="90">
        <v>8.7221646547721132E-2</v>
      </c>
      <c r="S105" s="90">
        <v>0.20378482814666876</v>
      </c>
      <c r="T105" s="90">
        <v>0.49082189420581557</v>
      </c>
      <c r="U105" s="90">
        <v>2.2731961671881349</v>
      </c>
      <c r="V105" s="90">
        <v>1.9438144668600348</v>
      </c>
      <c r="W105" s="90">
        <v>1.160997051624868E-3</v>
      </c>
      <c r="X105" s="94">
        <v>5</v>
      </c>
      <c r="Y105" s="90">
        <v>0</v>
      </c>
      <c r="Z105" s="90">
        <v>0</v>
      </c>
      <c r="AA105" s="90">
        <v>5.8920618864711734E-2</v>
      </c>
      <c r="AB105" s="90">
        <v>1.7420491555574689</v>
      </c>
      <c r="AC105" s="90">
        <v>0.19903022557781935</v>
      </c>
      <c r="AD105" s="94">
        <v>2</v>
      </c>
      <c r="AE105" s="90">
        <v>0.35522166230925656</v>
      </c>
      <c r="AF105" s="90">
        <v>0.125218374237788</v>
      </c>
      <c r="AG105" s="90">
        <v>0.48044003654704459</v>
      </c>
      <c r="AH105" s="90" t="s">
        <v>622</v>
      </c>
      <c r="AI105" s="90">
        <v>0.53905393285810932</v>
      </c>
      <c r="AJ105" t="s">
        <v>623</v>
      </c>
      <c r="AM105" s="90">
        <v>78.171110241888698</v>
      </c>
      <c r="AN105" s="90">
        <v>79.626951405517616</v>
      </c>
      <c r="AO105" s="90">
        <v>70.247666607815873</v>
      </c>
      <c r="AP105" s="90">
        <v>80.5768407429089</v>
      </c>
      <c r="AQ105" s="90"/>
      <c r="AR105" s="90">
        <v>0.30798139068579644</v>
      </c>
      <c r="AS105" s="90">
        <v>0.10707643771510494</v>
      </c>
      <c r="AT105" s="90"/>
      <c r="AU105" s="90">
        <v>1.2569028957634902</v>
      </c>
      <c r="AV105" s="90">
        <v>1.0830640345756168</v>
      </c>
      <c r="AW105" s="90"/>
      <c r="AX105" s="90">
        <v>0.12219909253645295</v>
      </c>
      <c r="AY105" s="90"/>
      <c r="AZ105" s="90">
        <v>-0.68320556004390576</v>
      </c>
      <c r="BA105" s="90">
        <v>1.1869486390401636</v>
      </c>
      <c r="BB105" s="90"/>
      <c r="BC105" s="90">
        <v>4.9900242709604861</v>
      </c>
      <c r="BD105" s="90">
        <v>4.0432339820739935</v>
      </c>
      <c r="BE105" s="90"/>
      <c r="BF105" s="90">
        <v>13.451721257293478</v>
      </c>
    </row>
    <row r="106" spans="1:58">
      <c r="A106" t="s">
        <v>338</v>
      </c>
      <c r="B106" t="str">
        <f t="shared" si="2"/>
        <v>Mghbl</v>
      </c>
      <c r="C106" s="95">
        <v>44.655000000000001</v>
      </c>
      <c r="D106" s="95">
        <v>1.766</v>
      </c>
      <c r="E106" s="95">
        <v>7.4740000000000002</v>
      </c>
      <c r="F106" s="95">
        <v>19.385000000000002</v>
      </c>
      <c r="G106" s="95">
        <v>10.135999999999999</v>
      </c>
      <c r="H106" s="95">
        <v>10.521000000000001</v>
      </c>
      <c r="I106" s="95">
        <v>0.51200000000000001</v>
      </c>
      <c r="J106" s="95">
        <v>2.0179999999999998</v>
      </c>
      <c r="K106" s="95">
        <v>0.60599999999999998</v>
      </c>
      <c r="L106" s="95">
        <v>97.072999999999993</v>
      </c>
      <c r="N106" s="90">
        <v>6.7521460021389919</v>
      </c>
      <c r="O106" s="90">
        <v>1.2478539978610081</v>
      </c>
      <c r="P106" s="90">
        <v>0</v>
      </c>
      <c r="Q106" s="94">
        <v>8</v>
      </c>
      <c r="R106" s="90">
        <v>8.3979107220684357E-2</v>
      </c>
      <c r="S106" s="90">
        <v>0.2008670352826393</v>
      </c>
      <c r="T106" s="90">
        <v>0.47295037887455038</v>
      </c>
      <c r="U106" s="90">
        <v>2.2843121962061197</v>
      </c>
      <c r="V106" s="90">
        <v>1.9578912824160062</v>
      </c>
      <c r="W106" s="90">
        <v>0</v>
      </c>
      <c r="X106" s="94">
        <v>5</v>
      </c>
      <c r="Y106" s="90">
        <v>0</v>
      </c>
      <c r="Z106" s="90">
        <v>2.0484704964808476E-2</v>
      </c>
      <c r="AA106" s="90">
        <v>6.5566263032071942E-2</v>
      </c>
      <c r="AB106" s="90">
        <v>1.704318155612965</v>
      </c>
      <c r="AC106" s="90">
        <v>0.20963087639015465</v>
      </c>
      <c r="AD106" s="94">
        <v>2</v>
      </c>
      <c r="AE106" s="90">
        <v>0.38194199201469825</v>
      </c>
      <c r="AF106" s="90">
        <v>0.11687932557594795</v>
      </c>
      <c r="AG106" s="90">
        <v>0.49882131759064618</v>
      </c>
      <c r="AH106" s="90" t="s">
        <v>622</v>
      </c>
      <c r="AI106" s="90">
        <v>0.53588536102679085</v>
      </c>
      <c r="AJ106" t="s">
        <v>623</v>
      </c>
      <c r="AM106" s="90">
        <v>77.655650157163876</v>
      </c>
      <c r="AN106" s="90">
        <v>79.015323669954554</v>
      </c>
      <c r="AO106" s="90">
        <v>70.636513054491232</v>
      </c>
      <c r="AP106" s="90">
        <v>80.973543300820921</v>
      </c>
      <c r="AQ106" s="90"/>
      <c r="AR106" s="90">
        <v>0.30553454201913677</v>
      </c>
      <c r="AS106" s="90">
        <v>0.10615267721126857</v>
      </c>
      <c r="AT106" s="90"/>
      <c r="AU106" s="90">
        <v>1.3371717668067422</v>
      </c>
      <c r="AV106" s="90">
        <v>1.0984379772275645</v>
      </c>
      <c r="AW106" s="90"/>
      <c r="AX106" s="90">
        <v>0.11742578036384377</v>
      </c>
      <c r="AY106" s="90"/>
      <c r="AZ106" s="90">
        <v>-0.91542981468993156</v>
      </c>
      <c r="BA106" s="90">
        <v>1.1643193190530541</v>
      </c>
      <c r="BB106" s="90"/>
      <c r="BC106" s="90">
        <v>4.9717854013480771</v>
      </c>
      <c r="BD106" s="90">
        <v>3.9694270375378724</v>
      </c>
      <c r="BE106" s="90"/>
      <c r="BF106" s="90">
        <v>13.532814524437676</v>
      </c>
    </row>
    <row r="107" spans="1:58">
      <c r="A107" t="s">
        <v>338</v>
      </c>
      <c r="B107" t="str">
        <f t="shared" si="2"/>
        <v>edenite</v>
      </c>
      <c r="C107" s="95">
        <v>44.585999999999999</v>
      </c>
      <c r="D107" s="95">
        <v>1.772</v>
      </c>
      <c r="E107" s="95">
        <v>7.4329999999999998</v>
      </c>
      <c r="F107" s="95">
        <v>19.343</v>
      </c>
      <c r="G107" s="95">
        <v>10.326000000000001</v>
      </c>
      <c r="H107" s="95">
        <v>10.711</v>
      </c>
      <c r="I107" s="95">
        <v>0.433</v>
      </c>
      <c r="J107" s="95">
        <v>1.9570000000000001</v>
      </c>
      <c r="K107" s="95">
        <v>0.59399999999999997</v>
      </c>
      <c r="L107" s="95">
        <v>97.155000000000001</v>
      </c>
      <c r="N107" s="90">
        <v>6.7464159343846664</v>
      </c>
      <c r="O107" s="90">
        <v>1.2535840656153336</v>
      </c>
      <c r="P107" s="90">
        <v>0</v>
      </c>
      <c r="Q107" s="94">
        <v>8</v>
      </c>
      <c r="R107" s="90">
        <v>7.1867052215887739E-2</v>
      </c>
      <c r="S107" s="90">
        <v>0.20169008941402453</v>
      </c>
      <c r="T107" s="90">
        <v>0.40594208498674078</v>
      </c>
      <c r="U107" s="90">
        <v>2.3287552551376636</v>
      </c>
      <c r="V107" s="90">
        <v>1.9917455182456836</v>
      </c>
      <c r="W107" s="90">
        <v>0</v>
      </c>
      <c r="X107" s="94">
        <v>5</v>
      </c>
      <c r="Y107" s="90">
        <v>0</v>
      </c>
      <c r="Z107" s="90">
        <v>5.0034071351194864E-2</v>
      </c>
      <c r="AA107" s="90">
        <v>5.5488276760196478E-2</v>
      </c>
      <c r="AB107" s="90">
        <v>1.7363070944068795</v>
      </c>
      <c r="AC107" s="90">
        <v>0.15817055748172915</v>
      </c>
      <c r="AD107" s="94">
        <v>2</v>
      </c>
      <c r="AE107" s="90">
        <v>0.4159204998477789</v>
      </c>
      <c r="AF107" s="90">
        <v>0.11464480721859534</v>
      </c>
      <c r="AG107" s="90">
        <v>0.53056530706637428</v>
      </c>
      <c r="AH107" s="90" t="s">
        <v>622</v>
      </c>
      <c r="AI107" s="90">
        <v>0.53283072618520844</v>
      </c>
      <c r="AJ107" t="s">
        <v>627</v>
      </c>
      <c r="AM107" s="90">
        <v>77.902685862084979</v>
      </c>
      <c r="AN107" s="90">
        <v>78.349493422993788</v>
      </c>
      <c r="AO107" s="90">
        <v>70.17559535864838</v>
      </c>
      <c r="AP107" s="90">
        <v>80.51328861133409</v>
      </c>
      <c r="AQ107" s="90"/>
      <c r="AR107" s="90">
        <v>0.30150594478285686</v>
      </c>
      <c r="AS107" s="90">
        <v>0.1057998631024166</v>
      </c>
      <c r="AT107" s="90"/>
      <c r="AU107" s="90">
        <v>1.3372811246678853</v>
      </c>
      <c r="AV107" s="90">
        <v>1.0827651032175392</v>
      </c>
      <c r="AW107" s="90"/>
      <c r="AX107" s="90">
        <v>0.12448486505867966</v>
      </c>
      <c r="AY107" s="90"/>
      <c r="AZ107" s="90">
        <v>-0.88375044593985486</v>
      </c>
      <c r="BA107" s="90">
        <v>1.1888420275660423</v>
      </c>
      <c r="BB107" s="90"/>
      <c r="BC107" s="90">
        <v>4.8395326566257495</v>
      </c>
      <c r="BD107" s="90">
        <v>4.0544678600342445</v>
      </c>
      <c r="BE107" s="90"/>
      <c r="BF107" s="90">
        <v>13.436774785586312</v>
      </c>
    </row>
    <row r="108" spans="1:58">
      <c r="A108" t="s">
        <v>338</v>
      </c>
      <c r="B108" t="str">
        <f t="shared" si="2"/>
        <v>edenite</v>
      </c>
      <c r="C108" s="95">
        <v>44.610999999999997</v>
      </c>
      <c r="D108" s="95">
        <v>1.8129999999999999</v>
      </c>
      <c r="E108" s="95">
        <v>7.71</v>
      </c>
      <c r="F108" s="95">
        <v>19.876000000000001</v>
      </c>
      <c r="G108" s="95">
        <v>9.9239999999999995</v>
      </c>
      <c r="H108" s="95">
        <v>10.536</v>
      </c>
      <c r="I108" s="95">
        <v>0.51800000000000002</v>
      </c>
      <c r="J108" s="95">
        <v>2.0920000000000001</v>
      </c>
      <c r="K108" s="95">
        <v>0.70399999999999996</v>
      </c>
      <c r="L108" s="95">
        <v>97.783999999999992</v>
      </c>
      <c r="N108" s="90">
        <v>6.7162915720126124</v>
      </c>
      <c r="O108" s="90">
        <v>1.2837084279873876</v>
      </c>
      <c r="P108" s="90">
        <v>0</v>
      </c>
      <c r="Q108" s="94">
        <v>8</v>
      </c>
      <c r="R108" s="90">
        <v>8.4231237772256717E-2</v>
      </c>
      <c r="S108" s="90">
        <v>0.20532017555054521</v>
      </c>
      <c r="T108" s="90">
        <v>0.47434103408370731</v>
      </c>
      <c r="U108" s="90">
        <v>2.2268525670155519</v>
      </c>
      <c r="V108" s="90">
        <v>2.0092549855779387</v>
      </c>
      <c r="W108" s="90">
        <v>0</v>
      </c>
      <c r="X108" s="94">
        <v>5</v>
      </c>
      <c r="Y108" s="90">
        <v>0</v>
      </c>
      <c r="Z108" s="90">
        <v>1.8939046651443636E-2</v>
      </c>
      <c r="AA108" s="90">
        <v>6.604745427210941E-2</v>
      </c>
      <c r="AB108" s="90">
        <v>1.6993595020862511</v>
      </c>
      <c r="AC108" s="90">
        <v>0.21565399699019583</v>
      </c>
      <c r="AD108" s="94">
        <v>2</v>
      </c>
      <c r="AE108" s="90">
        <v>0.39495699532964146</v>
      </c>
      <c r="AF108" s="90">
        <v>0.1351928066908939</v>
      </c>
      <c r="AG108" s="90">
        <v>0.5301498020205353</v>
      </c>
      <c r="AH108" s="90" t="s">
        <v>622</v>
      </c>
      <c r="AI108" s="90">
        <v>0.52334387299323837</v>
      </c>
      <c r="AJ108" t="s">
        <v>627</v>
      </c>
      <c r="AM108" s="90">
        <v>76.730580630787614</v>
      </c>
      <c r="AN108" s="90">
        <v>78.247505539043559</v>
      </c>
      <c r="AO108" s="90">
        <v>70.172816531910698</v>
      </c>
      <c r="AP108" s="90">
        <v>80.49282574024852</v>
      </c>
      <c r="AQ108" s="90"/>
      <c r="AR108" s="90">
        <v>0.31355607790113471</v>
      </c>
      <c r="AS108" s="90">
        <v>0.10915239128463354</v>
      </c>
      <c r="AT108" s="90"/>
      <c r="AU108" s="90">
        <v>1.4586334391907796</v>
      </c>
      <c r="AV108" s="90">
        <v>1.167323965876232</v>
      </c>
      <c r="AW108" s="90"/>
      <c r="AX108" s="90">
        <v>0.12006303234943495</v>
      </c>
      <c r="AY108" s="90"/>
      <c r="AZ108" s="90">
        <v>-0.93230503674384035</v>
      </c>
      <c r="BA108" s="90">
        <v>1.1683977007603215</v>
      </c>
      <c r="BB108" s="90"/>
      <c r="BC108" s="90">
        <v>5.1099889530961109</v>
      </c>
      <c r="BD108" s="90">
        <v>3.9798920780578371</v>
      </c>
      <c r="BE108" s="90"/>
      <c r="BF108" s="90">
        <v>13.602720591968826</v>
      </c>
    </row>
    <row r="109" spans="1:58">
      <c r="A109" t="s">
        <v>338</v>
      </c>
      <c r="B109" t="str">
        <f t="shared" si="2"/>
        <v>Mghbl</v>
      </c>
      <c r="C109" s="95">
        <v>44.865000000000002</v>
      </c>
      <c r="D109" s="95">
        <v>1.75</v>
      </c>
      <c r="E109" s="95">
        <v>7.6189999999999998</v>
      </c>
      <c r="F109" s="95">
        <v>18.992000000000001</v>
      </c>
      <c r="G109" s="95">
        <v>10.154999999999999</v>
      </c>
      <c r="H109" s="95">
        <v>10.728999999999999</v>
      </c>
      <c r="I109" s="95">
        <v>0.40799999999999997</v>
      </c>
      <c r="J109" s="95">
        <v>1.988</v>
      </c>
      <c r="K109" s="95">
        <v>0.61499999999999999</v>
      </c>
      <c r="L109" s="95">
        <v>97.120999999999995</v>
      </c>
      <c r="N109" s="90">
        <v>6.7496396421398153</v>
      </c>
      <c r="O109" s="90">
        <v>1.2503603578601847</v>
      </c>
      <c r="P109" s="90">
        <v>0</v>
      </c>
      <c r="Q109" s="94">
        <v>8</v>
      </c>
      <c r="R109" s="90">
        <v>0.10045462742691003</v>
      </c>
      <c r="S109" s="90">
        <v>0.19804195413182774</v>
      </c>
      <c r="T109" s="90">
        <v>0.56346347923589235</v>
      </c>
      <c r="U109" s="90">
        <v>2.277036374539458</v>
      </c>
      <c r="V109" s="90">
        <v>1.826037521135254</v>
      </c>
      <c r="W109" s="90">
        <v>3.496604353065802E-2</v>
      </c>
      <c r="X109" s="94">
        <v>5</v>
      </c>
      <c r="Y109" s="90">
        <v>0</v>
      </c>
      <c r="Z109" s="90">
        <v>0</v>
      </c>
      <c r="AA109" s="90">
        <v>1.7018210668993249E-2</v>
      </c>
      <c r="AB109" s="90">
        <v>1.7292352465260437</v>
      </c>
      <c r="AC109" s="90">
        <v>0.253746542804963</v>
      </c>
      <c r="AD109" s="94">
        <v>2</v>
      </c>
      <c r="AE109" s="90">
        <v>0.32608875481888766</v>
      </c>
      <c r="AF109" s="90">
        <v>0.11801613091978889</v>
      </c>
      <c r="AG109" s="90">
        <v>0.44410488573867657</v>
      </c>
      <c r="AH109" s="90" t="s">
        <v>622</v>
      </c>
      <c r="AI109" s="90">
        <v>0.55495865598224159</v>
      </c>
      <c r="AJ109" t="s">
        <v>623</v>
      </c>
      <c r="AM109" s="90">
        <v>78.730729893262236</v>
      </c>
      <c r="AN109" s="90">
        <v>80.758726923394732</v>
      </c>
      <c r="AO109" s="90">
        <v>70.627778735296772</v>
      </c>
      <c r="AP109" s="90">
        <v>80.963416134657791</v>
      </c>
      <c r="AQ109" s="90"/>
      <c r="AR109" s="90">
        <v>0.30234691618881926</v>
      </c>
      <c r="AS109" s="90">
        <v>0.10407802568198907</v>
      </c>
      <c r="AT109" s="90"/>
      <c r="AU109" s="90">
        <v>1.1816104183690321</v>
      </c>
      <c r="AV109" s="90">
        <v>1.0653666268585791</v>
      </c>
      <c r="AW109" s="90"/>
      <c r="AX109" s="90">
        <v>0.1191676508065638</v>
      </c>
      <c r="AY109" s="90"/>
      <c r="AZ109" s="90">
        <v>-0.64218105072399578</v>
      </c>
      <c r="BA109" s="90">
        <v>1.1875519530273229</v>
      </c>
      <c r="BB109" s="90"/>
      <c r="BC109" s="90">
        <v>4.904800306508827</v>
      </c>
      <c r="BD109" s="90">
        <v>3.9485894422244652</v>
      </c>
      <c r="BE109" s="90"/>
      <c r="BF109" s="90">
        <v>13.634996971519088</v>
      </c>
    </row>
    <row r="110" spans="1:58">
      <c r="A110" t="s">
        <v>338</v>
      </c>
      <c r="B110" t="str">
        <f t="shared" si="2"/>
        <v>Mghbl</v>
      </c>
      <c r="C110" s="95">
        <v>45.146999999999998</v>
      </c>
      <c r="D110" s="95">
        <v>1.679</v>
      </c>
      <c r="E110" s="95">
        <v>7.4349999999999996</v>
      </c>
      <c r="F110" s="95">
        <v>18.559999999999999</v>
      </c>
      <c r="G110" s="95">
        <v>10.205</v>
      </c>
      <c r="H110" s="95">
        <v>10.648999999999999</v>
      </c>
      <c r="I110" s="95">
        <v>0.45</v>
      </c>
      <c r="J110" s="95">
        <v>1.9730000000000001</v>
      </c>
      <c r="K110" s="95">
        <v>0.61399999999999999</v>
      </c>
      <c r="L110" s="95">
        <v>96.712000000000003</v>
      </c>
      <c r="N110" s="90">
        <v>6.7930305948243985</v>
      </c>
      <c r="O110" s="90">
        <v>1.2069694051756015</v>
      </c>
      <c r="P110" s="90">
        <v>0</v>
      </c>
      <c r="Q110" s="94">
        <v>8</v>
      </c>
      <c r="R110" s="90">
        <v>0.11141066155347334</v>
      </c>
      <c r="S110" s="90">
        <v>0.19003413106382333</v>
      </c>
      <c r="T110" s="90">
        <v>0.62325207250439973</v>
      </c>
      <c r="U110" s="90">
        <v>2.288573203600174</v>
      </c>
      <c r="V110" s="90">
        <v>1.7122284295653687</v>
      </c>
      <c r="W110" s="90">
        <v>5.7343728483905385E-2</v>
      </c>
      <c r="X110" s="94">
        <v>4.9828422267711447</v>
      </c>
      <c r="Y110" s="90">
        <v>0</v>
      </c>
      <c r="Z110" s="90">
        <v>0</v>
      </c>
      <c r="AA110" s="90">
        <v>0</v>
      </c>
      <c r="AB110" s="90">
        <v>1.7165854210851634</v>
      </c>
      <c r="AC110" s="90">
        <v>0.28341457891483657</v>
      </c>
      <c r="AD110" s="94">
        <v>2</v>
      </c>
      <c r="AE110" s="90">
        <v>0.29212754317547662</v>
      </c>
      <c r="AF110" s="90">
        <v>0.11784099118715573</v>
      </c>
      <c r="AG110" s="90">
        <v>0.40996853436263236</v>
      </c>
      <c r="AH110" s="90" t="s">
        <v>622</v>
      </c>
      <c r="AI110" s="90">
        <v>0.57202866161334598</v>
      </c>
      <c r="AJ110" t="s">
        <v>623</v>
      </c>
      <c r="AM110" s="90">
        <v>79.589175698039867</v>
      </c>
      <c r="AN110" s="90">
        <v>82.374163653325439</v>
      </c>
      <c r="AO110" s="90">
        <v>71.601823765461077</v>
      </c>
      <c r="AP110" s="90">
        <v>81.954317064432743</v>
      </c>
      <c r="AQ110" s="90"/>
      <c r="AR110" s="90">
        <v>0.28658896911392506</v>
      </c>
      <c r="AS110" s="90">
        <v>9.7685022587003706E-2</v>
      </c>
      <c r="AT110" s="90"/>
      <c r="AU110" s="90">
        <v>1.0524975436600577</v>
      </c>
      <c r="AV110" s="90">
        <v>0.99341541571027292</v>
      </c>
      <c r="AW110" s="90"/>
      <c r="AX110" s="90">
        <v>0.10911199677036411</v>
      </c>
      <c r="AY110" s="90"/>
      <c r="AZ110" s="90">
        <v>-0.74110258562415843</v>
      </c>
      <c r="BA110" s="90">
        <v>1.1540052909210854</v>
      </c>
      <c r="BB110" s="90"/>
      <c r="BC110" s="90">
        <v>4.905282940311058</v>
      </c>
      <c r="BD110" s="90">
        <v>3.8771513606649668</v>
      </c>
      <c r="BE110" s="90"/>
      <c r="BF110" s="90">
        <v>13.703756761564525</v>
      </c>
    </row>
    <row r="111" spans="1:58">
      <c r="A111" t="s">
        <v>338</v>
      </c>
      <c r="B111" t="str">
        <f t="shared" si="2"/>
        <v>edenite</v>
      </c>
      <c r="C111" s="95">
        <v>44.622</v>
      </c>
      <c r="D111" s="95">
        <v>1.796</v>
      </c>
      <c r="E111" s="95">
        <v>7.7039999999999997</v>
      </c>
      <c r="F111" s="95">
        <v>19.207999999999998</v>
      </c>
      <c r="G111" s="95">
        <v>10.429</v>
      </c>
      <c r="H111" s="95">
        <v>10.609</v>
      </c>
      <c r="I111" s="95">
        <v>0.44800000000000001</v>
      </c>
      <c r="J111" s="95">
        <v>1.978</v>
      </c>
      <c r="K111" s="95">
        <v>0.61099999999999999</v>
      </c>
      <c r="L111" s="95">
        <v>97.404999999999987</v>
      </c>
      <c r="N111" s="90">
        <v>6.7170547633200721</v>
      </c>
      <c r="O111" s="90">
        <v>1.2829452366799279</v>
      </c>
      <c r="P111" s="90">
        <v>0</v>
      </c>
      <c r="Q111" s="94">
        <v>8</v>
      </c>
      <c r="R111" s="90">
        <v>8.3748212754472418E-2</v>
      </c>
      <c r="S111" s="90">
        <v>0.20336791171061649</v>
      </c>
      <c r="T111" s="90">
        <v>0.47167670311722532</v>
      </c>
      <c r="U111" s="90">
        <v>2.3398588001001932</v>
      </c>
      <c r="V111" s="90">
        <v>1.9013483723174924</v>
      </c>
      <c r="W111" s="90">
        <v>0</v>
      </c>
      <c r="X111" s="94">
        <v>5</v>
      </c>
      <c r="Y111" s="90">
        <v>0</v>
      </c>
      <c r="Z111" s="90">
        <v>4.508242744801727E-2</v>
      </c>
      <c r="AA111" s="90">
        <v>5.7114530492929423E-2</v>
      </c>
      <c r="AB111" s="90">
        <v>1.7109063005784024</v>
      </c>
      <c r="AC111" s="90">
        <v>0.18689674148065083</v>
      </c>
      <c r="AD111" s="94">
        <v>2</v>
      </c>
      <c r="AE111" s="90">
        <v>0.39036330403643105</v>
      </c>
      <c r="AF111" s="90">
        <v>0.11731793483122596</v>
      </c>
      <c r="AG111" s="90">
        <v>0.50768123886765704</v>
      </c>
      <c r="AH111" s="90" t="s">
        <v>622</v>
      </c>
      <c r="AI111" s="90">
        <v>0.54589377259378491</v>
      </c>
      <c r="AJ111" t="s">
        <v>627</v>
      </c>
      <c r="AM111" s="90">
        <v>77.075032594483886</v>
      </c>
      <c r="AN111" s="90">
        <v>77.877270600966128</v>
      </c>
      <c r="AO111" s="90">
        <v>69.375772889215625</v>
      </c>
      <c r="AP111" s="90">
        <v>79.703187487855203</v>
      </c>
      <c r="AQ111" s="90"/>
      <c r="AR111" s="90">
        <v>0.33757324191048199</v>
      </c>
      <c r="AS111" s="90">
        <v>0.11743837887965961</v>
      </c>
      <c r="AT111" s="90"/>
      <c r="AU111" s="90">
        <v>1.4542258731242041</v>
      </c>
      <c r="AV111" s="90">
        <v>1.1959491651806144</v>
      </c>
      <c r="AW111" s="90"/>
      <c r="AX111" s="90">
        <v>0.13809315485926932</v>
      </c>
      <c r="AY111" s="90"/>
      <c r="AZ111" s="90">
        <v>-0.50314908311330697</v>
      </c>
      <c r="BA111" s="90">
        <v>1.2594090279910903</v>
      </c>
      <c r="BB111" s="90"/>
      <c r="BC111" s="90">
        <v>4.7280262100861856</v>
      </c>
      <c r="BD111" s="90">
        <v>3.9013356453871673</v>
      </c>
      <c r="BE111" s="90"/>
      <c r="BF111" s="90">
        <v>13.656435862922866</v>
      </c>
    </row>
    <row r="112" spans="1:58">
      <c r="C112" s="95"/>
      <c r="D112" s="95"/>
      <c r="E112" s="95"/>
      <c r="F112" s="95"/>
      <c r="G112" s="95"/>
      <c r="H112" s="95"/>
      <c r="I112" s="95"/>
      <c r="J112" s="95"/>
      <c r="K112" s="95"/>
      <c r="L112" s="95"/>
      <c r="N112" s="90"/>
      <c r="O112" s="90"/>
      <c r="P112" s="90"/>
      <c r="Q112" s="94"/>
      <c r="R112" s="90"/>
      <c r="S112" s="90"/>
      <c r="T112" s="90"/>
      <c r="U112" s="90"/>
      <c r="V112" s="90"/>
      <c r="W112" s="90"/>
      <c r="X112" s="94"/>
      <c r="Y112" s="90"/>
      <c r="Z112" s="90"/>
      <c r="AA112" s="90"/>
      <c r="AB112" s="90"/>
      <c r="AC112" s="90"/>
      <c r="AD112" s="94"/>
      <c r="AE112" s="90"/>
      <c r="AF112" s="90"/>
      <c r="AG112" s="90"/>
      <c r="AH112" s="90"/>
      <c r="AI112" s="90"/>
      <c r="AM112" s="90"/>
      <c r="AN112" s="90"/>
      <c r="AO112" s="90"/>
      <c r="AP112" s="90"/>
      <c r="AQ112" s="90"/>
      <c r="AR112" s="90"/>
      <c r="AS112" s="90"/>
      <c r="AT112" s="90"/>
      <c r="AU112" s="90"/>
      <c r="AV112" s="90"/>
      <c r="AW112" s="90"/>
      <c r="AX112" s="90"/>
      <c r="AY112" s="90"/>
      <c r="AZ112" s="90"/>
      <c r="BA112" s="90"/>
      <c r="BB112" s="90"/>
      <c r="BC112" s="90"/>
      <c r="BD112" s="90"/>
      <c r="BE112" s="90"/>
      <c r="BF112" s="90"/>
    </row>
    <row r="113" spans="1:58">
      <c r="A113" t="s">
        <v>432</v>
      </c>
      <c r="B113" t="str">
        <f t="shared" ref="B113:B127" si="3">AJ113</f>
        <v>Mghbl</v>
      </c>
      <c r="C113" s="95">
        <v>46.015999999999998</v>
      </c>
      <c r="D113" s="95">
        <v>1.7589999999999999</v>
      </c>
      <c r="E113" s="95">
        <v>7.4249999999999998</v>
      </c>
      <c r="F113" s="95">
        <v>19.43</v>
      </c>
      <c r="G113" s="95">
        <v>10.145</v>
      </c>
      <c r="H113" s="95">
        <v>10.686999999999999</v>
      </c>
      <c r="I113" s="95">
        <v>0.36399999999999999</v>
      </c>
      <c r="J113" s="95">
        <v>1.9039999999999999</v>
      </c>
      <c r="K113" s="95">
        <v>0.63800000000000001</v>
      </c>
      <c r="L113" s="95">
        <v>98.367999999999995</v>
      </c>
      <c r="N113" s="90">
        <v>6.8154698290491034</v>
      </c>
      <c r="O113" s="90">
        <v>1.1845301709508966</v>
      </c>
      <c r="P113" s="90">
        <v>0</v>
      </c>
      <c r="Q113" s="94">
        <v>8</v>
      </c>
      <c r="R113" s="90">
        <v>0.11147989527690183</v>
      </c>
      <c r="S113" s="90">
        <v>0.19597425143488401</v>
      </c>
      <c r="T113" s="90">
        <v>0.62362887735733352</v>
      </c>
      <c r="U113" s="90">
        <v>2.2395260187645651</v>
      </c>
      <c r="V113" s="90">
        <v>1.7830787600800098</v>
      </c>
      <c r="W113" s="90">
        <v>4.5659069721307004E-2</v>
      </c>
      <c r="X113" s="94">
        <v>4.9993468726350008</v>
      </c>
      <c r="Y113" s="90">
        <v>0</v>
      </c>
      <c r="Z113" s="90">
        <v>0</v>
      </c>
      <c r="AA113" s="90">
        <v>0</v>
      </c>
      <c r="AB113" s="90">
        <v>1.6957610809732893</v>
      </c>
      <c r="AC113" s="90">
        <v>0.30423891902671074</v>
      </c>
      <c r="AD113" s="94">
        <v>2</v>
      </c>
      <c r="AE113" s="90">
        <v>0.24248645969339477</v>
      </c>
      <c r="AF113" s="90">
        <v>0.12053160951021138</v>
      </c>
      <c r="AG113" s="90">
        <v>0.36301806920360613</v>
      </c>
      <c r="AH113" s="90" t="s">
        <v>622</v>
      </c>
      <c r="AI113" s="90">
        <v>0.55673528519195736</v>
      </c>
      <c r="AJ113" t="s">
        <v>623</v>
      </c>
      <c r="AM113" s="90">
        <v>80.583455658627869</v>
      </c>
      <c r="AN113" s="90">
        <v>83.209425423293851</v>
      </c>
      <c r="AO113" s="90">
        <v>72.500037199355418</v>
      </c>
      <c r="AP113" s="90">
        <v>82.857741161604451</v>
      </c>
      <c r="AQ113" s="90"/>
      <c r="AR113" s="90">
        <v>0.28350593088219245</v>
      </c>
      <c r="AS113" s="90">
        <v>9.6361721618739821E-2</v>
      </c>
      <c r="AT113" s="90"/>
      <c r="AU113" s="90">
        <v>1.0124256317594826</v>
      </c>
      <c r="AV113" s="90">
        <v>0.95713650089249647</v>
      </c>
      <c r="AW113" s="90"/>
      <c r="AX113" s="90">
        <v>9.6696124529524863E-2</v>
      </c>
      <c r="AY113" s="90"/>
      <c r="AZ113" s="90">
        <v>-0.83077997215286969</v>
      </c>
      <c r="BA113" s="90">
        <v>1.087380526361917</v>
      </c>
      <c r="BB113" s="90"/>
      <c r="BC113" s="90">
        <v>4.9761600070632328</v>
      </c>
      <c r="BD113" s="90">
        <v>3.9711043485065196</v>
      </c>
      <c r="BE113" s="90"/>
      <c r="BF113" s="90">
        <v>13.337124571818793</v>
      </c>
    </row>
    <row r="114" spans="1:58">
      <c r="A114" t="s">
        <v>432</v>
      </c>
      <c r="B114" t="str">
        <f t="shared" si="3"/>
        <v>Mghbl</v>
      </c>
      <c r="C114" s="95">
        <v>46.073999999999998</v>
      </c>
      <c r="D114" s="95">
        <v>1.7889999999999999</v>
      </c>
      <c r="E114" s="95">
        <v>7.5629999999999997</v>
      </c>
      <c r="F114" s="95">
        <v>19.663</v>
      </c>
      <c r="G114" s="95">
        <v>10.055</v>
      </c>
      <c r="H114" s="95">
        <v>10.651</v>
      </c>
      <c r="I114" s="95">
        <v>0.4</v>
      </c>
      <c r="J114" s="95">
        <v>1.877</v>
      </c>
      <c r="K114" s="95">
        <v>0.65300000000000002</v>
      </c>
      <c r="L114" s="95">
        <v>98.725000000000009</v>
      </c>
      <c r="N114" s="90">
        <v>6.8006260375603169</v>
      </c>
      <c r="O114" s="90">
        <v>1.1993739624396831</v>
      </c>
      <c r="P114" s="90">
        <v>0</v>
      </c>
      <c r="Q114" s="94">
        <v>8</v>
      </c>
      <c r="R114" s="90">
        <v>0.11619027150293082</v>
      </c>
      <c r="S114" s="90">
        <v>0.19863215577198501</v>
      </c>
      <c r="T114" s="90">
        <v>0.64923535315380576</v>
      </c>
      <c r="U114" s="90">
        <v>2.2120359289370906</v>
      </c>
      <c r="V114" s="90">
        <v>1.7779690734374625</v>
      </c>
      <c r="W114" s="90">
        <v>4.5937217196724944E-2</v>
      </c>
      <c r="X114" s="94">
        <v>5</v>
      </c>
      <c r="Y114" s="90">
        <v>0</v>
      </c>
      <c r="Z114" s="90">
        <v>0</v>
      </c>
      <c r="AA114" s="90">
        <v>4.0652814909715104E-3</v>
      </c>
      <c r="AB114" s="90">
        <v>1.6842450500756574</v>
      </c>
      <c r="AC114" s="90">
        <v>0.3116896684333712</v>
      </c>
      <c r="AD114" s="94">
        <v>2</v>
      </c>
      <c r="AE114" s="90">
        <v>0.22543191397446327</v>
      </c>
      <c r="AF114" s="90">
        <v>0.12294178069788812</v>
      </c>
      <c r="AG114" s="90">
        <v>0.34837369467235141</v>
      </c>
      <c r="AH114" s="90" t="s">
        <v>622</v>
      </c>
      <c r="AI114" s="90">
        <v>0.55439427459881674</v>
      </c>
      <c r="AJ114" t="s">
        <v>623</v>
      </c>
      <c r="AM114" s="90">
        <v>80.374429875915979</v>
      </c>
      <c r="AN114" s="90">
        <v>83.153298854236013</v>
      </c>
      <c r="AO114" s="90">
        <v>72.338733557101364</v>
      </c>
      <c r="AP114" s="90">
        <v>82.689217750782092</v>
      </c>
      <c r="AQ114" s="90"/>
      <c r="AR114" s="90">
        <v>0.29321106224109605</v>
      </c>
      <c r="AS114" s="90">
        <v>9.9359394727589409E-2</v>
      </c>
      <c r="AT114" s="90"/>
      <c r="AU114" s="90">
        <v>1.0472201600046298</v>
      </c>
      <c r="AV114" s="90">
        <v>0.99264828645687553</v>
      </c>
      <c r="AW114" s="90"/>
      <c r="AX114" s="90">
        <v>9.7606010604749313E-2</v>
      </c>
      <c r="AY114" s="90"/>
      <c r="AZ114" s="90">
        <v>-0.7380503733325281</v>
      </c>
      <c r="BA114" s="90">
        <v>1.0928519811708881</v>
      </c>
      <c r="BB114" s="90"/>
      <c r="BC114" s="90">
        <v>4.9970893291435585</v>
      </c>
      <c r="BD114" s="90">
        <v>3.9505635649979927</v>
      </c>
      <c r="BE114" s="90"/>
      <c r="BF114" s="90">
        <v>13.352462780919218</v>
      </c>
    </row>
    <row r="115" spans="1:58">
      <c r="A115" t="s">
        <v>432</v>
      </c>
      <c r="B115" t="str">
        <f t="shared" si="3"/>
        <v>Mghbl</v>
      </c>
      <c r="C115" s="95">
        <v>45.402999999999999</v>
      </c>
      <c r="D115" s="95">
        <v>1.835</v>
      </c>
      <c r="E115" s="95">
        <v>7.5810000000000004</v>
      </c>
      <c r="F115" s="95">
        <v>19.928000000000001</v>
      </c>
      <c r="G115" s="95">
        <v>9.9320000000000004</v>
      </c>
      <c r="H115" s="95">
        <v>10.843999999999999</v>
      </c>
      <c r="I115" s="95">
        <v>0.436</v>
      </c>
      <c r="J115" s="95">
        <v>1.8720000000000001</v>
      </c>
      <c r="K115" s="95">
        <v>0.64100000000000001</v>
      </c>
      <c r="L115" s="95">
        <v>98.472000000000008</v>
      </c>
      <c r="N115" s="90">
        <v>6.7628555703363498</v>
      </c>
      <c r="O115" s="90">
        <v>1.2371444296636502</v>
      </c>
      <c r="P115" s="90">
        <v>0</v>
      </c>
      <c r="Q115" s="94">
        <v>8</v>
      </c>
      <c r="R115" s="90">
        <v>9.36073051129509E-2</v>
      </c>
      <c r="S115" s="90">
        <v>0.20560225375478963</v>
      </c>
      <c r="T115" s="90">
        <v>0.52593418399189318</v>
      </c>
      <c r="U115" s="90">
        <v>2.2049533193695403</v>
      </c>
      <c r="V115" s="90">
        <v>1.9564721898707669</v>
      </c>
      <c r="W115" s="90">
        <v>1.3430747900058826E-2</v>
      </c>
      <c r="X115" s="94">
        <v>5</v>
      </c>
      <c r="Y115" s="90">
        <v>0</v>
      </c>
      <c r="Z115" s="90">
        <v>0</v>
      </c>
      <c r="AA115" s="90">
        <v>4.1570278221138443E-2</v>
      </c>
      <c r="AB115" s="90">
        <v>1.7304417741897709</v>
      </c>
      <c r="AC115" s="90">
        <v>0.22798794758909069</v>
      </c>
      <c r="AD115" s="94">
        <v>2</v>
      </c>
      <c r="AE115" s="90">
        <v>0.31260050184033572</v>
      </c>
      <c r="AF115" s="90">
        <v>0.1217858787979812</v>
      </c>
      <c r="AG115" s="90">
        <v>0.43438638063831692</v>
      </c>
      <c r="AH115" s="90" t="s">
        <v>622</v>
      </c>
      <c r="AI115" s="90">
        <v>0.52985528984563457</v>
      </c>
      <c r="AJ115" t="s">
        <v>623</v>
      </c>
      <c r="AM115" s="90">
        <v>79.638000828554411</v>
      </c>
      <c r="AN115" s="90">
        <v>81.320287435027041</v>
      </c>
      <c r="AO115" s="90">
        <v>71.470903701184923</v>
      </c>
      <c r="AP115" s="90">
        <v>81.806923385356171</v>
      </c>
      <c r="AQ115" s="90"/>
      <c r="AR115" s="90">
        <v>0.28390442100816843</v>
      </c>
      <c r="AS115" s="90">
        <v>9.8155927042794466E-2</v>
      </c>
      <c r="AT115" s="90"/>
      <c r="AU115" s="90">
        <v>1.1344915233962525</v>
      </c>
      <c r="AV115" s="90">
        <v>1.0077552071894671</v>
      </c>
      <c r="AW115" s="90"/>
      <c r="AX115" s="90">
        <v>0.10434568047076817</v>
      </c>
      <c r="AY115" s="90"/>
      <c r="AZ115" s="90">
        <v>-0.93171438099893944</v>
      </c>
      <c r="BA115" s="90">
        <v>1.1035379854130898</v>
      </c>
      <c r="BB115" s="90"/>
      <c r="BC115" s="90">
        <v>5.0590837389944792</v>
      </c>
      <c r="BD115" s="90">
        <v>4.1273612675851377</v>
      </c>
      <c r="BE115" s="90"/>
      <c r="BF115" s="90">
        <v>13.293076345079943</v>
      </c>
    </row>
    <row r="116" spans="1:58">
      <c r="A116" t="s">
        <v>432</v>
      </c>
      <c r="B116" t="str">
        <f t="shared" si="3"/>
        <v>Mghbl</v>
      </c>
      <c r="C116" s="95">
        <v>45.77</v>
      </c>
      <c r="D116" s="95">
        <v>1.7689999999999999</v>
      </c>
      <c r="E116" s="95">
        <v>7.3860000000000001</v>
      </c>
      <c r="F116" s="95">
        <v>19.373999999999999</v>
      </c>
      <c r="G116" s="95">
        <v>10.032999999999999</v>
      </c>
      <c r="H116" s="95">
        <v>10.85</v>
      </c>
      <c r="I116" s="95">
        <v>0.39800000000000002</v>
      </c>
      <c r="J116" s="95">
        <v>1.8029999999999999</v>
      </c>
      <c r="K116" s="95">
        <v>0.61699999999999999</v>
      </c>
      <c r="L116" s="95">
        <v>98</v>
      </c>
      <c r="N116" s="90">
        <v>6.8119905995637788</v>
      </c>
      <c r="O116" s="90">
        <v>1.1880094004362212</v>
      </c>
      <c r="P116" s="90">
        <v>0</v>
      </c>
      <c r="Q116" s="94">
        <v>8</v>
      </c>
      <c r="R116" s="90">
        <v>0.10746075523867682</v>
      </c>
      <c r="S116" s="90">
        <v>0.1980465129189066</v>
      </c>
      <c r="T116" s="90">
        <v>0.60173365438425463</v>
      </c>
      <c r="U116" s="90">
        <v>2.2255690114851308</v>
      </c>
      <c r="V116" s="90">
        <v>1.8097039177320986</v>
      </c>
      <c r="W116" s="90">
        <v>5.0166631350656625E-2</v>
      </c>
      <c r="X116" s="94">
        <v>4.9926804831097238</v>
      </c>
      <c r="Y116" s="90">
        <v>0</v>
      </c>
      <c r="Z116" s="90">
        <v>0</v>
      </c>
      <c r="AA116" s="90">
        <v>0</v>
      </c>
      <c r="AB116" s="90">
        <v>1.7299947483480638</v>
      </c>
      <c r="AC116" s="90">
        <v>0.27000525165193623</v>
      </c>
      <c r="AD116" s="94">
        <v>2</v>
      </c>
      <c r="AE116" s="90">
        <v>0.2502353090722782</v>
      </c>
      <c r="AF116" s="90">
        <v>0.11713094133569682</v>
      </c>
      <c r="AG116" s="90">
        <v>0.36736625040797499</v>
      </c>
      <c r="AH116" s="90" t="s">
        <v>622</v>
      </c>
      <c r="AI116" s="90">
        <v>0.55152874428170373</v>
      </c>
      <c r="AJ116" t="s">
        <v>623</v>
      </c>
      <c r="AM116" s="90">
        <v>81.181357455615029</v>
      </c>
      <c r="AN116" s="90">
        <v>83.607813478496297</v>
      </c>
      <c r="AO116" s="90">
        <v>72.516540471002799</v>
      </c>
      <c r="AP116" s="90">
        <v>82.872079910278387</v>
      </c>
      <c r="AQ116" s="90"/>
      <c r="AR116" s="90">
        <v>0.26966574702395796</v>
      </c>
      <c r="AS116" s="90">
        <v>9.213472086648769E-2</v>
      </c>
      <c r="AT116" s="90"/>
      <c r="AU116" s="90">
        <v>0.95294952541354272</v>
      </c>
      <c r="AV116" s="90">
        <v>0.916513258614576</v>
      </c>
      <c r="AW116" s="90"/>
      <c r="AX116" s="90">
        <v>9.5480273265461754E-2</v>
      </c>
      <c r="AY116" s="90"/>
      <c r="AZ116" s="90">
        <v>-0.89564830290936448</v>
      </c>
      <c r="BA116" s="90">
        <v>1.0758353809607644</v>
      </c>
      <c r="BB116" s="90"/>
      <c r="BC116" s="90">
        <v>5.0086741351092545</v>
      </c>
      <c r="BD116" s="90">
        <v>4.083204755270998</v>
      </c>
      <c r="BE116" s="90"/>
      <c r="BF116" s="90">
        <v>13.263451858905501</v>
      </c>
    </row>
    <row r="117" spans="1:58">
      <c r="A117" t="s">
        <v>432</v>
      </c>
      <c r="B117" t="str">
        <f t="shared" si="3"/>
        <v>Mghbl</v>
      </c>
      <c r="C117" s="95">
        <v>45.575000000000003</v>
      </c>
      <c r="D117" s="95">
        <v>1.831</v>
      </c>
      <c r="E117" s="95">
        <v>7.2869999999999999</v>
      </c>
      <c r="F117" s="95">
        <v>19.312000000000001</v>
      </c>
      <c r="G117" s="95">
        <v>10.487</v>
      </c>
      <c r="H117" s="95">
        <v>10.826000000000001</v>
      </c>
      <c r="I117" s="95">
        <v>0.432</v>
      </c>
      <c r="J117" s="95">
        <v>1.7969999999999999</v>
      </c>
      <c r="K117" s="95">
        <v>0.59899999999999998</v>
      </c>
      <c r="L117" s="95">
        <v>98.146000000000015</v>
      </c>
      <c r="N117" s="90">
        <v>6.7990995271305437</v>
      </c>
      <c r="O117" s="90">
        <v>1.2009004728694563</v>
      </c>
      <c r="P117" s="90">
        <v>0</v>
      </c>
      <c r="Q117" s="94">
        <v>8</v>
      </c>
      <c r="R117" s="90">
        <v>8.0245076722684106E-2</v>
      </c>
      <c r="S117" s="90">
        <v>0.20547514949019133</v>
      </c>
      <c r="T117" s="90">
        <v>0.45233478134704797</v>
      </c>
      <c r="U117" s="90">
        <v>2.3318097563413773</v>
      </c>
      <c r="V117" s="90">
        <v>1.9301352360986992</v>
      </c>
      <c r="W117" s="90">
        <v>0</v>
      </c>
      <c r="X117" s="94">
        <v>5</v>
      </c>
      <c r="Y117" s="90">
        <v>0</v>
      </c>
      <c r="Z117" s="90">
        <v>2.6966977571563522E-2</v>
      </c>
      <c r="AA117" s="90">
        <v>5.4581718829980565E-2</v>
      </c>
      <c r="AB117" s="90">
        <v>1.7302731279433003</v>
      </c>
      <c r="AC117" s="90">
        <v>0.18817817565515549</v>
      </c>
      <c r="AD117" s="94">
        <v>2</v>
      </c>
      <c r="AE117" s="90">
        <v>0.33156423107971833</v>
      </c>
      <c r="AF117" s="90">
        <v>0.11398426039477963</v>
      </c>
      <c r="AG117" s="90">
        <v>0.44554849147449793</v>
      </c>
      <c r="AH117" s="90" t="s">
        <v>622</v>
      </c>
      <c r="AI117" s="90">
        <v>0.54368328672762412</v>
      </c>
      <c r="AJ117" t="s">
        <v>623</v>
      </c>
      <c r="AM117" s="90">
        <v>79.530497074945373</v>
      </c>
      <c r="AN117" s="90">
        <v>80.564169439999063</v>
      </c>
      <c r="AO117" s="90">
        <v>71.437045222855176</v>
      </c>
      <c r="AP117" s="90">
        <v>81.794510122912115</v>
      </c>
      <c r="AQ117" s="90"/>
      <c r="AR117" s="90">
        <v>0.29872790846688713</v>
      </c>
      <c r="AS117" s="90">
        <v>0.10378293524474483</v>
      </c>
      <c r="AT117" s="90"/>
      <c r="AU117" s="90">
        <v>1.1267880634824003</v>
      </c>
      <c r="AV117" s="90">
        <v>0.9784455592002933</v>
      </c>
      <c r="AW117" s="90"/>
      <c r="AX117" s="90">
        <v>0.10974647897764271</v>
      </c>
      <c r="AY117" s="90"/>
      <c r="AZ117" s="90">
        <v>-0.82624547497438017</v>
      </c>
      <c r="BA117" s="90">
        <v>1.1323213841366249</v>
      </c>
      <c r="BB117" s="90"/>
      <c r="BC117" s="90">
        <v>4.9027175982786906</v>
      </c>
      <c r="BD117" s="90">
        <v>4.0972458609556623</v>
      </c>
      <c r="BE117" s="90"/>
      <c r="BF117" s="90">
        <v>13.128276129972267</v>
      </c>
    </row>
    <row r="118" spans="1:58">
      <c r="A118" t="s">
        <v>432</v>
      </c>
      <c r="B118" t="str">
        <f t="shared" si="3"/>
        <v>Mghbl</v>
      </c>
      <c r="C118" s="95">
        <v>45.719000000000001</v>
      </c>
      <c r="D118" s="95">
        <v>1.7310000000000001</v>
      </c>
      <c r="E118" s="95">
        <v>7.3419999999999996</v>
      </c>
      <c r="F118" s="95">
        <v>19.471</v>
      </c>
      <c r="G118" s="95">
        <v>10.157999999999999</v>
      </c>
      <c r="H118" s="95">
        <v>10.815</v>
      </c>
      <c r="I118" s="95">
        <v>0.41199999999999998</v>
      </c>
      <c r="J118" s="95">
        <v>1.8260000000000001</v>
      </c>
      <c r="K118" s="95">
        <v>0.64200000000000002</v>
      </c>
      <c r="L118" s="95">
        <v>98.116</v>
      </c>
      <c r="N118" s="90">
        <v>6.8097773807925934</v>
      </c>
      <c r="O118" s="90">
        <v>1.1902226192074066</v>
      </c>
      <c r="P118" s="90">
        <v>0</v>
      </c>
      <c r="Q118" s="94">
        <v>8</v>
      </c>
      <c r="R118" s="90">
        <v>9.8547783338321038E-2</v>
      </c>
      <c r="S118" s="90">
        <v>0.193945407120034</v>
      </c>
      <c r="T118" s="90">
        <v>0.55302490945592098</v>
      </c>
      <c r="U118" s="90">
        <v>2.2550777828574091</v>
      </c>
      <c r="V118" s="90">
        <v>1.8724012037910378</v>
      </c>
      <c r="W118" s="90">
        <v>2.7002913437277343E-2</v>
      </c>
      <c r="X118" s="94">
        <v>5</v>
      </c>
      <c r="Y118" s="90">
        <v>0</v>
      </c>
      <c r="Z118" s="90">
        <v>0</v>
      </c>
      <c r="AA118" s="90">
        <v>2.4969411835697029E-2</v>
      </c>
      <c r="AB118" s="90">
        <v>1.7257768333666377</v>
      </c>
      <c r="AC118" s="90">
        <v>0.24925375479766521</v>
      </c>
      <c r="AD118" s="94">
        <v>2</v>
      </c>
      <c r="AE118" s="90">
        <v>0.27803962646998992</v>
      </c>
      <c r="AF118" s="90">
        <v>0.12197324050077071</v>
      </c>
      <c r="AG118" s="90">
        <v>0.40001286697076066</v>
      </c>
      <c r="AH118" s="90" t="s">
        <v>622</v>
      </c>
      <c r="AI118" s="90">
        <v>0.54635718077599582</v>
      </c>
      <c r="AJ118" t="s">
        <v>623</v>
      </c>
      <c r="AM118" s="90">
        <v>80.375400369110665</v>
      </c>
      <c r="AN118" s="90">
        <v>82.510666432000761</v>
      </c>
      <c r="AO118" s="90">
        <v>72.249899366573999</v>
      </c>
      <c r="AP118" s="90">
        <v>82.606479951151769</v>
      </c>
      <c r="AQ118" s="90"/>
      <c r="AR118" s="90">
        <v>0.27504683440169381</v>
      </c>
      <c r="AS118" s="90">
        <v>9.4478130709984592E-2</v>
      </c>
      <c r="AT118" s="90"/>
      <c r="AU118" s="90">
        <v>1.0210013755466656</v>
      </c>
      <c r="AV118" s="90">
        <v>0.9359762170318785</v>
      </c>
      <c r="AW118" s="90"/>
      <c r="AX118" s="90">
        <v>9.8748658313315016E-2</v>
      </c>
      <c r="AY118" s="90"/>
      <c r="AZ118" s="90">
        <v>-0.91251238457940187</v>
      </c>
      <c r="BA118" s="90">
        <v>1.0875411798771772</v>
      </c>
      <c r="BB118" s="90"/>
      <c r="BC118" s="90">
        <v>5.0379142192515758</v>
      </c>
      <c r="BD118" s="90">
        <v>4.063551041803775</v>
      </c>
      <c r="BE118" s="90"/>
      <c r="BF118" s="90">
        <v>13.184228733240884</v>
      </c>
    </row>
    <row r="119" spans="1:58">
      <c r="A119" t="s">
        <v>432</v>
      </c>
      <c r="B119" t="str">
        <f t="shared" si="3"/>
        <v>Mghbl</v>
      </c>
      <c r="C119" s="95">
        <v>45.436</v>
      </c>
      <c r="D119" s="95">
        <v>1.782</v>
      </c>
      <c r="E119" s="95">
        <v>7.2519999999999998</v>
      </c>
      <c r="F119" s="95">
        <v>19.452999999999999</v>
      </c>
      <c r="G119" s="95">
        <v>10.247999999999999</v>
      </c>
      <c r="H119" s="95">
        <v>10.779</v>
      </c>
      <c r="I119" s="95">
        <v>0.42699999999999999</v>
      </c>
      <c r="J119" s="95">
        <v>1.766</v>
      </c>
      <c r="K119" s="95">
        <v>0.61599999999999999</v>
      </c>
      <c r="L119" s="95">
        <v>97.759000000000015</v>
      </c>
      <c r="N119" s="90">
        <v>6.8059159068497381</v>
      </c>
      <c r="O119" s="90">
        <v>1.1940840931502619</v>
      </c>
      <c r="P119" s="90">
        <v>0</v>
      </c>
      <c r="Q119" s="94">
        <v>8</v>
      </c>
      <c r="R119" s="90">
        <v>8.6090679884567312E-2</v>
      </c>
      <c r="S119" s="90">
        <v>0.20078923592969666</v>
      </c>
      <c r="T119" s="90">
        <v>0.48459170206202629</v>
      </c>
      <c r="U119" s="90">
        <v>2.287929986667963</v>
      </c>
      <c r="V119" s="90">
        <v>1.9405983954557469</v>
      </c>
      <c r="W119" s="90">
        <v>0</v>
      </c>
      <c r="X119" s="94">
        <v>5</v>
      </c>
      <c r="Y119" s="90">
        <v>0</v>
      </c>
      <c r="Z119" s="90">
        <v>1.170410615266082E-2</v>
      </c>
      <c r="AA119" s="90">
        <v>5.4169284937145006E-2</v>
      </c>
      <c r="AB119" s="90">
        <v>1.7297640975680966</v>
      </c>
      <c r="AC119" s="90">
        <v>0.20436251134209771</v>
      </c>
      <c r="AD119" s="94">
        <v>2</v>
      </c>
      <c r="AE119" s="90">
        <v>0.3084900653916568</v>
      </c>
      <c r="AF119" s="90">
        <v>0.11769568529471608</v>
      </c>
      <c r="AG119" s="90">
        <v>0.42618575068637288</v>
      </c>
      <c r="AH119" s="90" t="s">
        <v>622</v>
      </c>
      <c r="AI119" s="90">
        <v>0.53957654279423561</v>
      </c>
      <c r="AJ119" t="s">
        <v>623</v>
      </c>
      <c r="AM119" s="90">
        <v>80.072173200288049</v>
      </c>
      <c r="AN119" s="90">
        <v>81.444965746573573</v>
      </c>
      <c r="AO119" s="90">
        <v>71.919149769929135</v>
      </c>
      <c r="AP119" s="90">
        <v>82.276372377495576</v>
      </c>
      <c r="AQ119" s="90"/>
      <c r="AR119" s="90">
        <v>0.28384755492966479</v>
      </c>
      <c r="AS119" s="90">
        <v>9.8273659901894517E-2</v>
      </c>
      <c r="AT119" s="90"/>
      <c r="AU119" s="90">
        <v>1.0750520689050773</v>
      </c>
      <c r="AV119" s="90">
        <v>0.94989795274752165</v>
      </c>
      <c r="AW119" s="90"/>
      <c r="AX119" s="90">
        <v>0.10262347738187901</v>
      </c>
      <c r="AY119" s="90"/>
      <c r="AZ119" s="90">
        <v>-0.91868858309780244</v>
      </c>
      <c r="BA119" s="90">
        <v>1.0988487439893555</v>
      </c>
      <c r="BB119" s="90"/>
      <c r="BC119" s="90">
        <v>4.9778991579357772</v>
      </c>
      <c r="BD119" s="90">
        <v>4.1175403305820018</v>
      </c>
      <c r="BE119" s="90"/>
      <c r="BF119" s="90">
        <v>13.078364229725329</v>
      </c>
    </row>
    <row r="120" spans="1:58">
      <c r="A120" t="s">
        <v>432</v>
      </c>
      <c r="B120" t="str">
        <f t="shared" si="3"/>
        <v>Mghbl</v>
      </c>
      <c r="C120" s="95">
        <v>45.290999999999997</v>
      </c>
      <c r="D120" s="95">
        <v>1.7949999999999999</v>
      </c>
      <c r="E120" s="95">
        <v>7.3170000000000002</v>
      </c>
      <c r="F120" s="95">
        <v>19.564</v>
      </c>
      <c r="G120" s="95">
        <v>10.132999999999999</v>
      </c>
      <c r="H120" s="95">
        <v>10.701000000000001</v>
      </c>
      <c r="I120" s="95">
        <v>0.40400000000000003</v>
      </c>
      <c r="J120" s="95">
        <v>1.885</v>
      </c>
      <c r="K120" s="95">
        <v>0.629</v>
      </c>
      <c r="L120" s="95">
        <v>97.718999999999994</v>
      </c>
      <c r="N120" s="90">
        <v>6.7932782730896308</v>
      </c>
      <c r="O120" s="90">
        <v>1.2067217269103692</v>
      </c>
      <c r="P120" s="90">
        <v>0</v>
      </c>
      <c r="Q120" s="94">
        <v>8</v>
      </c>
      <c r="R120" s="90">
        <v>8.6656458694175598E-2</v>
      </c>
      <c r="S120" s="90">
        <v>0.20252478867166032</v>
      </c>
      <c r="T120" s="90">
        <v>0.4877088568885668</v>
      </c>
      <c r="U120" s="90">
        <v>2.2652840321757832</v>
      </c>
      <c r="V120" s="90">
        <v>1.957825863569814</v>
      </c>
      <c r="W120" s="90">
        <v>0</v>
      </c>
      <c r="X120" s="94">
        <v>5</v>
      </c>
      <c r="Y120" s="90">
        <v>0</v>
      </c>
      <c r="Z120" s="90">
        <v>8.5454693495532474E-3</v>
      </c>
      <c r="AA120" s="90">
        <v>5.1320112551208698E-2</v>
      </c>
      <c r="AB120" s="90">
        <v>1.7195459210357089</v>
      </c>
      <c r="AC120" s="90">
        <v>0.22058849706352923</v>
      </c>
      <c r="AD120" s="94">
        <v>2</v>
      </c>
      <c r="AE120" s="90">
        <v>0.32755492220715277</v>
      </c>
      <c r="AF120" s="90">
        <v>0.12034040884067787</v>
      </c>
      <c r="AG120" s="90">
        <v>0.44789533104783064</v>
      </c>
      <c r="AH120" s="90" t="s">
        <v>622</v>
      </c>
      <c r="AI120" s="90">
        <v>0.53531864878718627</v>
      </c>
      <c r="AJ120" t="s">
        <v>623</v>
      </c>
      <c r="AM120" s="90">
        <v>79.599096416710651</v>
      </c>
      <c r="AN120" s="90">
        <v>81.018880201356183</v>
      </c>
      <c r="AO120" s="90">
        <v>71.775964190442039</v>
      </c>
      <c r="AP120" s="90">
        <v>82.127082041380106</v>
      </c>
      <c r="AQ120" s="90"/>
      <c r="AR120" s="90">
        <v>0.28411517268542302</v>
      </c>
      <c r="AS120" s="90">
        <v>9.8394447375955874E-2</v>
      </c>
      <c r="AT120" s="90"/>
      <c r="AU120" s="90">
        <v>1.1294165886166714</v>
      </c>
      <c r="AV120" s="90">
        <v>0.98063249784778639</v>
      </c>
      <c r="AW120" s="90"/>
      <c r="AX120" s="90">
        <v>0.10317017440559517</v>
      </c>
      <c r="AY120" s="90"/>
      <c r="AZ120" s="90">
        <v>-1.0063703571941967</v>
      </c>
      <c r="BA120" s="90">
        <v>1.0991135450141762</v>
      </c>
      <c r="BB120" s="90"/>
      <c r="BC120" s="90">
        <v>4.9984103001206464</v>
      </c>
      <c r="BD120" s="90">
        <v>4.0958389298824027</v>
      </c>
      <c r="BE120" s="90"/>
      <c r="BF120" s="90">
        <v>13.22035170484428</v>
      </c>
    </row>
    <row r="121" spans="1:58">
      <c r="A121" t="s">
        <v>432</v>
      </c>
      <c r="B121" t="str">
        <f t="shared" si="3"/>
        <v>Mghbl</v>
      </c>
      <c r="C121" s="95">
        <v>46.69</v>
      </c>
      <c r="D121" s="95">
        <v>1.625</v>
      </c>
      <c r="E121" s="95">
        <v>7.2489999999999997</v>
      </c>
      <c r="F121" s="95">
        <v>17.989000000000001</v>
      </c>
      <c r="G121" s="95">
        <v>11.253</v>
      </c>
      <c r="H121" s="95">
        <v>10.685</v>
      </c>
      <c r="I121" s="95">
        <v>0.38700000000000001</v>
      </c>
      <c r="J121" s="95">
        <v>1.7330000000000001</v>
      </c>
      <c r="K121" s="95">
        <v>0.50600000000000001</v>
      </c>
      <c r="L121" s="95">
        <v>98.117000000000004</v>
      </c>
      <c r="N121" s="90">
        <v>6.86773186921946</v>
      </c>
      <c r="O121" s="90">
        <v>1.13226813078054</v>
      </c>
      <c r="P121" s="90">
        <v>0</v>
      </c>
      <c r="Q121" s="94">
        <v>8</v>
      </c>
      <c r="R121" s="90">
        <v>0.12431879975140703</v>
      </c>
      <c r="S121" s="90">
        <v>0.17979974107954763</v>
      </c>
      <c r="T121" s="90">
        <v>0.6271428315275287</v>
      </c>
      <c r="U121" s="90">
        <v>2.4670326762395147</v>
      </c>
      <c r="V121" s="90">
        <v>1.5857484576784184</v>
      </c>
      <c r="W121" s="90">
        <v>1.5957493723583127E-2</v>
      </c>
      <c r="X121" s="94">
        <v>5</v>
      </c>
      <c r="Y121" s="90">
        <v>0</v>
      </c>
      <c r="Z121" s="90">
        <v>0</v>
      </c>
      <c r="AA121" s="90">
        <v>3.225273167902435E-2</v>
      </c>
      <c r="AB121" s="90">
        <v>1.6837821556507275</v>
      </c>
      <c r="AC121" s="90">
        <v>0.28396511267024804</v>
      </c>
      <c r="AD121" s="94">
        <v>2</v>
      </c>
      <c r="AE121" s="90">
        <v>0.21023560831044491</v>
      </c>
      <c r="AF121" s="90">
        <v>9.493652170231158E-2</v>
      </c>
      <c r="AG121" s="90">
        <v>0.3051721300127565</v>
      </c>
      <c r="AH121" s="90" t="s">
        <v>622</v>
      </c>
      <c r="AI121" s="90">
        <v>0.60872585879182861</v>
      </c>
      <c r="AJ121" t="s">
        <v>623</v>
      </c>
      <c r="AM121" s="90">
        <v>80.705050069442834</v>
      </c>
      <c r="AN121" s="90">
        <v>83.025181591421926</v>
      </c>
      <c r="AO121" s="90">
        <v>72.118084887740324</v>
      </c>
      <c r="AP121" s="90">
        <v>82.509348876876743</v>
      </c>
      <c r="AQ121" s="90"/>
      <c r="AR121" s="90">
        <v>0.32093665137619287</v>
      </c>
      <c r="AS121" s="90">
        <v>0.10856445129843086</v>
      </c>
      <c r="AT121" s="90"/>
      <c r="AU121" s="90">
        <v>0.96562809097231472</v>
      </c>
      <c r="AV121" s="90">
        <v>0.94696748236234096</v>
      </c>
      <c r="AW121" s="90"/>
      <c r="AX121" s="90">
        <v>0.11377736575919428</v>
      </c>
      <c r="AY121" s="90"/>
      <c r="AZ121" s="90">
        <v>-0.2157706218806974</v>
      </c>
      <c r="BA121" s="90">
        <v>1.2134553756108826</v>
      </c>
      <c r="BB121" s="90"/>
      <c r="BC121" s="90">
        <v>4.490175776320374</v>
      </c>
      <c r="BD121" s="90">
        <v>3.7027644994203373</v>
      </c>
      <c r="BE121" s="90"/>
      <c r="BF121" s="90">
        <v>13.343931332839352</v>
      </c>
    </row>
    <row r="122" spans="1:58">
      <c r="A122" t="s">
        <v>432</v>
      </c>
      <c r="B122" t="str">
        <f t="shared" si="3"/>
        <v>Mghbl</v>
      </c>
      <c r="C122" s="95">
        <v>45.988999999999997</v>
      </c>
      <c r="D122" s="95">
        <v>1.6890000000000001</v>
      </c>
      <c r="E122" s="95">
        <v>7.2249999999999996</v>
      </c>
      <c r="F122" s="95">
        <v>19.448</v>
      </c>
      <c r="G122" s="95">
        <v>10.292999999999999</v>
      </c>
      <c r="H122" s="95">
        <v>10.613</v>
      </c>
      <c r="I122" s="95">
        <v>0.41199999999999998</v>
      </c>
      <c r="J122" s="95">
        <v>1.784</v>
      </c>
      <c r="K122" s="95">
        <v>0.57199999999999995</v>
      </c>
      <c r="L122" s="95">
        <v>98.02500000000002</v>
      </c>
      <c r="N122" s="90">
        <v>6.8383826035585429</v>
      </c>
      <c r="O122" s="90">
        <v>1.1616173964414571</v>
      </c>
      <c r="P122" s="90">
        <v>0</v>
      </c>
      <c r="Q122" s="94">
        <v>8</v>
      </c>
      <c r="R122" s="90">
        <v>0.10446585121304475</v>
      </c>
      <c r="S122" s="90">
        <v>0.18891886101483862</v>
      </c>
      <c r="T122" s="90">
        <v>0.58539031995842805</v>
      </c>
      <c r="U122" s="90">
        <v>2.2811746042669516</v>
      </c>
      <c r="V122" s="90">
        <v>1.8330644833950736</v>
      </c>
      <c r="W122" s="90">
        <v>6.9858801516637925E-3</v>
      </c>
      <c r="X122" s="94">
        <v>5</v>
      </c>
      <c r="Y122" s="90">
        <v>0</v>
      </c>
      <c r="Z122" s="90">
        <v>0</v>
      </c>
      <c r="AA122" s="90">
        <v>4.4898350977980436E-2</v>
      </c>
      <c r="AB122" s="90">
        <v>1.6906725937982219</v>
      </c>
      <c r="AC122" s="90">
        <v>0.26442905522379778</v>
      </c>
      <c r="AD122" s="94">
        <v>2</v>
      </c>
      <c r="AE122" s="90">
        <v>0.24986278553788976</v>
      </c>
      <c r="AF122" s="90">
        <v>0.10848977292621483</v>
      </c>
      <c r="AG122" s="90">
        <v>0.35835255846410458</v>
      </c>
      <c r="AH122" s="90" t="s">
        <v>622</v>
      </c>
      <c r="AI122" s="90">
        <v>0.55445844435921243</v>
      </c>
      <c r="AJ122" t="s">
        <v>623</v>
      </c>
      <c r="AM122" s="90">
        <v>80.91751728071705</v>
      </c>
      <c r="AN122" s="90">
        <v>82.983714031631635</v>
      </c>
      <c r="AO122" s="90">
        <v>72.753155495620021</v>
      </c>
      <c r="AP122" s="90">
        <v>83.121930972318808</v>
      </c>
      <c r="AQ122" s="90"/>
      <c r="AR122" s="90">
        <v>0.27737316529030032</v>
      </c>
      <c r="AS122" s="90">
        <v>9.4545504494729593E-2</v>
      </c>
      <c r="AT122" s="90"/>
      <c r="AU122" s="90">
        <v>1.0111671171236905</v>
      </c>
      <c r="AV122" s="90">
        <v>0.9324970224851854</v>
      </c>
      <c r="AW122" s="90"/>
      <c r="AX122" s="90">
        <v>9.5239695218465689E-2</v>
      </c>
      <c r="AY122" s="90"/>
      <c r="AZ122" s="90">
        <v>-0.88120198626612489</v>
      </c>
      <c r="BA122" s="90">
        <v>1.0787806948017313</v>
      </c>
      <c r="BB122" s="90"/>
      <c r="BC122" s="90">
        <v>4.8705645983717893</v>
      </c>
      <c r="BD122" s="90">
        <v>3.9736126547670731</v>
      </c>
      <c r="BE122" s="90"/>
      <c r="BF122" s="90">
        <v>13.167184814203614</v>
      </c>
    </row>
    <row r="123" spans="1:58">
      <c r="A123" t="s">
        <v>432</v>
      </c>
      <c r="B123" t="str">
        <f t="shared" si="3"/>
        <v>Mghbl</v>
      </c>
      <c r="C123" s="95">
        <v>46.307000000000002</v>
      </c>
      <c r="D123" s="95">
        <v>1.6919999999999999</v>
      </c>
      <c r="E123" s="95">
        <v>6.8220000000000001</v>
      </c>
      <c r="F123" s="95">
        <v>19.143999999999998</v>
      </c>
      <c r="G123" s="95">
        <v>10.513999999999999</v>
      </c>
      <c r="H123" s="95">
        <v>10.750999999999999</v>
      </c>
      <c r="I123" s="95">
        <v>0.38</v>
      </c>
      <c r="J123" s="95">
        <v>1.7470000000000001</v>
      </c>
      <c r="K123" s="95">
        <v>0.55700000000000005</v>
      </c>
      <c r="L123" s="95">
        <v>97.914000000000001</v>
      </c>
      <c r="N123" s="90">
        <v>6.8936877803537966</v>
      </c>
      <c r="O123" s="90">
        <v>1.1063122196462034</v>
      </c>
      <c r="P123" s="90">
        <v>0</v>
      </c>
      <c r="Q123" s="94">
        <v>8</v>
      </c>
      <c r="R123" s="90">
        <v>9.0543116768292853E-2</v>
      </c>
      <c r="S123" s="90">
        <v>0.18947484574635665</v>
      </c>
      <c r="T123" s="90">
        <v>0.50909906734244004</v>
      </c>
      <c r="U123" s="90">
        <v>2.3328674440566757</v>
      </c>
      <c r="V123" s="90">
        <v>1.8743246125397826</v>
      </c>
      <c r="W123" s="90">
        <v>3.6909135464515685E-3</v>
      </c>
      <c r="X123" s="94">
        <v>5</v>
      </c>
      <c r="Y123" s="90">
        <v>0</v>
      </c>
      <c r="Z123" s="90">
        <v>0</v>
      </c>
      <c r="AA123" s="90">
        <v>4.4219211059476626E-2</v>
      </c>
      <c r="AB123" s="90">
        <v>1.7146510304519582</v>
      </c>
      <c r="AC123" s="90">
        <v>0.24112975848856522</v>
      </c>
      <c r="AD123" s="94">
        <v>2</v>
      </c>
      <c r="AE123" s="90">
        <v>0.26308229521080517</v>
      </c>
      <c r="AF123" s="90">
        <v>0.1057678073205265</v>
      </c>
      <c r="AG123" s="90">
        <v>0.36885010253133166</v>
      </c>
      <c r="AH123" s="90" t="s">
        <v>622</v>
      </c>
      <c r="AI123" s="90">
        <v>0.55449511519184669</v>
      </c>
      <c r="AJ123" t="s">
        <v>623</v>
      </c>
      <c r="AM123" s="90">
        <v>81.809052886046516</v>
      </c>
      <c r="AN123" s="90">
        <v>83.61991509421452</v>
      </c>
      <c r="AO123" s="90">
        <v>73.709049367853851</v>
      </c>
      <c r="AP123" s="90">
        <v>84.101355768022344</v>
      </c>
      <c r="AQ123" s="90"/>
      <c r="AR123" s="90">
        <v>0.2573431022777245</v>
      </c>
      <c r="AS123" s="90">
        <v>8.8334216971934998E-2</v>
      </c>
      <c r="AT123" s="90"/>
      <c r="AU123" s="90">
        <v>0.88965781382906739</v>
      </c>
      <c r="AV123" s="90">
        <v>0.81961745249395734</v>
      </c>
      <c r="AW123" s="90"/>
      <c r="AX123" s="90">
        <v>8.6606301223246876E-2</v>
      </c>
      <c r="AY123" s="90"/>
      <c r="AZ123" s="90">
        <v>-1.1576016585913182</v>
      </c>
      <c r="BA123" s="90">
        <v>1.027940276044381</v>
      </c>
      <c r="BB123" s="90"/>
      <c r="BC123" s="90">
        <v>4.9508075161007516</v>
      </c>
      <c r="BD123" s="90">
        <v>4.0977048180590225</v>
      </c>
      <c r="BE123" s="90"/>
      <c r="BF123" s="90">
        <v>12.873658119016358</v>
      </c>
    </row>
    <row r="124" spans="1:58">
      <c r="A124" t="s">
        <v>432</v>
      </c>
      <c r="B124" t="str">
        <f t="shared" si="3"/>
        <v>Mghbl</v>
      </c>
      <c r="C124" s="95">
        <v>46.152999999999999</v>
      </c>
      <c r="D124" s="95">
        <v>1.7649999999999999</v>
      </c>
      <c r="E124" s="95">
        <v>7.2619999999999996</v>
      </c>
      <c r="F124" s="95">
        <v>20.106999999999999</v>
      </c>
      <c r="G124" s="95">
        <v>10.311999999999999</v>
      </c>
      <c r="H124" s="95">
        <v>10.68</v>
      </c>
      <c r="I124" s="95">
        <v>0.39800000000000002</v>
      </c>
      <c r="J124" s="95">
        <v>1.8180000000000001</v>
      </c>
      <c r="K124" s="95">
        <v>0.61799999999999999</v>
      </c>
      <c r="L124" s="95">
        <v>99.112999999999985</v>
      </c>
      <c r="N124" s="90">
        <v>6.8226067278267406</v>
      </c>
      <c r="O124" s="90">
        <v>1.1773932721732594</v>
      </c>
      <c r="P124" s="90">
        <v>0</v>
      </c>
      <c r="Q124" s="94">
        <v>8</v>
      </c>
      <c r="R124" s="90">
        <v>8.7726456634815264E-2</v>
      </c>
      <c r="S124" s="90">
        <v>0.19626431891514001</v>
      </c>
      <c r="T124" s="90">
        <v>0.49360164482772717</v>
      </c>
      <c r="U124" s="90">
        <v>2.272011014311452</v>
      </c>
      <c r="V124" s="90">
        <v>1.9503965653108652</v>
      </c>
      <c r="W124" s="90">
        <v>0</v>
      </c>
      <c r="X124" s="94">
        <v>5</v>
      </c>
      <c r="Y124" s="90">
        <v>0</v>
      </c>
      <c r="Z124" s="90">
        <v>4.1773725357679758E-2</v>
      </c>
      <c r="AA124" s="90">
        <v>4.9827857547074368E-2</v>
      </c>
      <c r="AB124" s="90">
        <v>1.6913892810019868</v>
      </c>
      <c r="AC124" s="90">
        <v>0.21700913609325911</v>
      </c>
      <c r="AD124" s="94">
        <v>2</v>
      </c>
      <c r="AE124" s="90">
        <v>0.30401715201000024</v>
      </c>
      <c r="AF124" s="90">
        <v>0.11652851696369886</v>
      </c>
      <c r="AG124" s="90">
        <v>0.4205456689736991</v>
      </c>
      <c r="AH124" s="90" t="s">
        <v>622</v>
      </c>
      <c r="AI124" s="90">
        <v>0.53281294856249317</v>
      </c>
      <c r="AJ124" t="s">
        <v>623</v>
      </c>
      <c r="AM124" s="90">
        <v>80.251928371802407</v>
      </c>
      <c r="AN124" s="90">
        <v>81.421076668033947</v>
      </c>
      <c r="AO124" s="90">
        <v>72.43821929021594</v>
      </c>
      <c r="AP124" s="90">
        <v>82.800604134068877</v>
      </c>
      <c r="AQ124" s="90"/>
      <c r="AR124" s="90">
        <v>0.27827198868368769</v>
      </c>
      <c r="AS124" s="90">
        <v>9.5995950401964306E-2</v>
      </c>
      <c r="AT124" s="90"/>
      <c r="AU124" s="90">
        <v>1.1174164643760511</v>
      </c>
      <c r="AV124" s="90">
        <v>0.95972451853264973</v>
      </c>
      <c r="AW124" s="90"/>
      <c r="AX124" s="90">
        <v>9.6427587022869091E-2</v>
      </c>
      <c r="AY124" s="90"/>
      <c r="AZ124" s="90">
        <v>-1.0741915143592928</v>
      </c>
      <c r="BA124" s="90">
        <v>1.06827918990824</v>
      </c>
      <c r="BB124" s="90"/>
      <c r="BC124" s="90">
        <v>4.9048964669503388</v>
      </c>
      <c r="BD124" s="90">
        <v>4.0693025387581399</v>
      </c>
      <c r="BE124" s="90"/>
      <c r="BF124" s="90">
        <v>13.055667292360239</v>
      </c>
    </row>
    <row r="125" spans="1:58">
      <c r="A125" t="s">
        <v>432</v>
      </c>
      <c r="B125" t="str">
        <f t="shared" si="3"/>
        <v>Mghbl</v>
      </c>
      <c r="C125" s="95">
        <v>45.991</v>
      </c>
      <c r="D125" s="95">
        <v>1.794</v>
      </c>
      <c r="E125" s="95">
        <v>7.3289999999999997</v>
      </c>
      <c r="F125" s="95">
        <v>19.827999999999999</v>
      </c>
      <c r="G125" s="95">
        <v>10.420999999999999</v>
      </c>
      <c r="H125" s="95">
        <v>10.731999999999999</v>
      </c>
      <c r="I125" s="95">
        <v>0.39500000000000002</v>
      </c>
      <c r="J125" s="95">
        <v>1.796</v>
      </c>
      <c r="K125" s="95">
        <v>0.64500000000000002</v>
      </c>
      <c r="L125" s="95">
        <v>98.930999999999997</v>
      </c>
      <c r="N125" s="90">
        <v>6.8078771440197716</v>
      </c>
      <c r="O125" s="90">
        <v>1.1921228559802284</v>
      </c>
      <c r="P125" s="90">
        <v>0</v>
      </c>
      <c r="Q125" s="94">
        <v>8</v>
      </c>
      <c r="R125" s="90">
        <v>8.6400188627911767E-2</v>
      </c>
      <c r="S125" s="90">
        <v>0.19975954280655894</v>
      </c>
      <c r="T125" s="90">
        <v>0.48629704549551178</v>
      </c>
      <c r="U125" s="90">
        <v>2.2991397964762181</v>
      </c>
      <c r="V125" s="90">
        <v>1.9284034265937993</v>
      </c>
      <c r="W125" s="90">
        <v>0</v>
      </c>
      <c r="X125" s="94">
        <v>5</v>
      </c>
      <c r="Y125" s="90">
        <v>0</v>
      </c>
      <c r="Z125" s="90">
        <v>3.9903132613479553E-2</v>
      </c>
      <c r="AA125" s="90">
        <v>4.9519322310814469E-2</v>
      </c>
      <c r="AB125" s="90">
        <v>1.7019290063829939</v>
      </c>
      <c r="AC125" s="90">
        <v>0.20864853869271194</v>
      </c>
      <c r="AD125" s="94">
        <v>2</v>
      </c>
      <c r="AE125" s="90">
        <v>0.30677060401925227</v>
      </c>
      <c r="AF125" s="90">
        <v>0.12178447091714902</v>
      </c>
      <c r="AG125" s="90">
        <v>0.42855507493640127</v>
      </c>
      <c r="AH125" s="90" t="s">
        <v>622</v>
      </c>
      <c r="AI125" s="90">
        <v>0.53876243655978562</v>
      </c>
      <c r="AJ125" t="s">
        <v>623</v>
      </c>
      <c r="AM125" s="90">
        <v>79.799806201396294</v>
      </c>
      <c r="AN125" s="90">
        <v>80.953921655967036</v>
      </c>
      <c r="AO125" s="90">
        <v>71.885766780885689</v>
      </c>
      <c r="AP125" s="90">
        <v>82.244420817140281</v>
      </c>
      <c r="AQ125" s="90"/>
      <c r="AR125" s="90">
        <v>0.29374470266456792</v>
      </c>
      <c r="AS125" s="90">
        <v>0.1014784079633036</v>
      </c>
      <c r="AT125" s="90"/>
      <c r="AU125" s="90">
        <v>1.1422481387052388</v>
      </c>
      <c r="AV125" s="90">
        <v>0.98573404330147818</v>
      </c>
      <c r="AW125" s="90"/>
      <c r="AX125" s="90">
        <v>0.10358144618896743</v>
      </c>
      <c r="AY125" s="90"/>
      <c r="AZ125" s="90">
        <v>-0.88331105835696855</v>
      </c>
      <c r="BA125" s="90">
        <v>1.1051292647608535</v>
      </c>
      <c r="BB125" s="90"/>
      <c r="BC125" s="90">
        <v>4.8909058117246094</v>
      </c>
      <c r="BD125" s="90">
        <v>4.0548600641479826</v>
      </c>
      <c r="BE125" s="90"/>
      <c r="BF125" s="90">
        <v>13.08109943418536</v>
      </c>
    </row>
    <row r="126" spans="1:58">
      <c r="A126" t="s">
        <v>432</v>
      </c>
      <c r="B126" t="str">
        <f t="shared" si="3"/>
        <v>Mghbl</v>
      </c>
      <c r="C126" s="95">
        <v>46.246000000000002</v>
      </c>
      <c r="D126" s="95">
        <v>1.804</v>
      </c>
      <c r="E126" s="95">
        <v>7.3010000000000002</v>
      </c>
      <c r="F126" s="95">
        <v>19.491</v>
      </c>
      <c r="G126" s="95">
        <v>10.465999999999999</v>
      </c>
      <c r="H126" s="95">
        <v>10.723000000000001</v>
      </c>
      <c r="I126" s="95">
        <v>0.44700000000000001</v>
      </c>
      <c r="J126" s="95">
        <v>1.8009999999999999</v>
      </c>
      <c r="K126" s="95">
        <v>0.61699999999999999</v>
      </c>
      <c r="L126" s="95">
        <v>98.896000000000015</v>
      </c>
      <c r="N126" s="90">
        <v>6.8255804217473965</v>
      </c>
      <c r="O126" s="90">
        <v>1.1744195782526035</v>
      </c>
      <c r="P126" s="90">
        <v>0</v>
      </c>
      <c r="Q126" s="94">
        <v>8</v>
      </c>
      <c r="R126" s="90">
        <v>9.5489837226877095E-2</v>
      </c>
      <c r="S126" s="90">
        <v>0.20028488987388879</v>
      </c>
      <c r="T126" s="90">
        <v>0.53626460899860007</v>
      </c>
      <c r="U126" s="90">
        <v>2.3023071882784385</v>
      </c>
      <c r="V126" s="90">
        <v>1.8656534756221954</v>
      </c>
      <c r="W126" s="90">
        <v>0</v>
      </c>
      <c r="X126" s="94">
        <v>5</v>
      </c>
      <c r="Y126" s="90">
        <v>0</v>
      </c>
      <c r="Z126" s="90">
        <v>3.9019381019098631E-3</v>
      </c>
      <c r="AA126" s="90">
        <v>5.5874246083318369E-2</v>
      </c>
      <c r="AB126" s="90">
        <v>1.6955228157963034</v>
      </c>
      <c r="AC126" s="90">
        <v>0.2447010000184684</v>
      </c>
      <c r="AD126" s="94">
        <v>2</v>
      </c>
      <c r="AE126" s="90">
        <v>0.2706397448523038</v>
      </c>
      <c r="AF126" s="90">
        <v>0.1161566074455286</v>
      </c>
      <c r="AG126" s="90">
        <v>0.38679635229783238</v>
      </c>
      <c r="AH126" s="90" t="s">
        <v>622</v>
      </c>
      <c r="AI126" s="90">
        <v>0.55186553535423333</v>
      </c>
      <c r="AJ126" t="s">
        <v>623</v>
      </c>
      <c r="AM126" s="90">
        <v>80.096105481085573</v>
      </c>
      <c r="AN126" s="90">
        <v>81.971551042257204</v>
      </c>
      <c r="AO126" s="90">
        <v>72.29141226201105</v>
      </c>
      <c r="AP126" s="90">
        <v>82.656802582684762</v>
      </c>
      <c r="AQ126" s="90"/>
      <c r="AR126" s="90">
        <v>0.29688608833100411</v>
      </c>
      <c r="AS126" s="90">
        <v>0.10177133996446325</v>
      </c>
      <c r="AT126" s="90"/>
      <c r="AU126" s="90">
        <v>1.0654112797046034</v>
      </c>
      <c r="AV126" s="90">
        <v>0.95906014174305509</v>
      </c>
      <c r="AW126" s="90"/>
      <c r="AX126" s="90">
        <v>0.10021329276051308</v>
      </c>
      <c r="AY126" s="90"/>
      <c r="AZ126" s="90">
        <v>-0.81692867183551088</v>
      </c>
      <c r="BA126" s="90">
        <v>1.0978186250685107</v>
      </c>
      <c r="BB126" s="90"/>
      <c r="BC126" s="90">
        <v>4.9460269031389572</v>
      </c>
      <c r="BD126" s="90">
        <v>4.0080920705769936</v>
      </c>
      <c r="BE126" s="90"/>
      <c r="BF126" s="90">
        <v>13.119263491837264</v>
      </c>
    </row>
    <row r="127" spans="1:58">
      <c r="A127" t="s">
        <v>432</v>
      </c>
      <c r="B127" t="str">
        <f t="shared" si="3"/>
        <v>Mghbl</v>
      </c>
      <c r="C127" s="95">
        <v>46.305999999999997</v>
      </c>
      <c r="D127" s="95">
        <v>1.655</v>
      </c>
      <c r="E127" s="95">
        <v>7.2709999999999999</v>
      </c>
      <c r="F127" s="95">
        <v>17.788</v>
      </c>
      <c r="G127" s="95">
        <v>11.053000000000001</v>
      </c>
      <c r="H127" s="95">
        <v>10.725</v>
      </c>
      <c r="I127" s="95">
        <v>0.40799999999999997</v>
      </c>
      <c r="J127" s="95">
        <v>1.724</v>
      </c>
      <c r="K127" s="95">
        <v>0.53800000000000003</v>
      </c>
      <c r="L127" s="95">
        <v>97.467999999999989</v>
      </c>
      <c r="N127" s="90">
        <v>6.8603647743197724</v>
      </c>
      <c r="O127" s="90">
        <v>1.1396352256802276</v>
      </c>
      <c r="P127" s="90">
        <v>0</v>
      </c>
      <c r="Q127" s="94">
        <v>8</v>
      </c>
      <c r="R127" s="90">
        <v>0.12985413957921677</v>
      </c>
      <c r="S127" s="90">
        <v>0.18443960291833916</v>
      </c>
      <c r="T127" s="90">
        <v>0.61932695502014923</v>
      </c>
      <c r="U127" s="90">
        <v>2.4406597369401473</v>
      </c>
      <c r="V127" s="90">
        <v>1.5846175862358551</v>
      </c>
      <c r="W127" s="90">
        <v>4.1101979306292336E-2</v>
      </c>
      <c r="X127" s="94">
        <v>5</v>
      </c>
      <c r="Y127" s="90">
        <v>0</v>
      </c>
      <c r="Z127" s="90">
        <v>0</v>
      </c>
      <c r="AA127" s="90">
        <v>1.0090815955912158E-2</v>
      </c>
      <c r="AB127" s="90">
        <v>1.7022728039310062</v>
      </c>
      <c r="AC127" s="90">
        <v>0.28763638011308168</v>
      </c>
      <c r="AD127" s="94">
        <v>2</v>
      </c>
      <c r="AE127" s="90">
        <v>0.20754300611585264</v>
      </c>
      <c r="AF127" s="90">
        <v>0.10166829924140698</v>
      </c>
      <c r="AG127" s="90">
        <v>0.3092113053572596</v>
      </c>
      <c r="AH127" s="90" t="s">
        <v>622</v>
      </c>
      <c r="AI127" s="90">
        <v>0.60633331345588659</v>
      </c>
      <c r="AJ127" t="s">
        <v>623</v>
      </c>
      <c r="AM127" s="90">
        <v>80.632042052260928</v>
      </c>
      <c r="AN127" s="90">
        <v>83.236582068489611</v>
      </c>
      <c r="AO127" s="90">
        <v>72.131378738856043</v>
      </c>
      <c r="AP127" s="90">
        <v>82.518279768786442</v>
      </c>
      <c r="AQ127" s="90"/>
      <c r="AR127" s="90">
        <v>0.31937479906769817</v>
      </c>
      <c r="AS127" s="90">
        <v>0.10844525473099433</v>
      </c>
      <c r="AT127" s="90"/>
      <c r="AU127" s="90">
        <v>0.93424498510018594</v>
      </c>
      <c r="AV127" s="90">
        <v>0.92934386698592275</v>
      </c>
      <c r="AW127" s="90"/>
      <c r="AX127" s="90">
        <v>0.11286649797293853</v>
      </c>
      <c r="AY127" s="90"/>
      <c r="AZ127" s="90">
        <v>-0.2452091594179886</v>
      </c>
      <c r="BA127" s="90">
        <v>1.21113872967556</v>
      </c>
      <c r="BB127" s="90"/>
      <c r="BC127" s="90">
        <v>4.6281860417753391</v>
      </c>
      <c r="BD127" s="90">
        <v>3.7575870364304436</v>
      </c>
      <c r="BE127" s="90"/>
      <c r="BF127" s="90">
        <v>13.328738740840411</v>
      </c>
    </row>
    <row r="128" spans="1:58">
      <c r="C128" s="95"/>
      <c r="D128" s="95"/>
      <c r="E128" s="95"/>
      <c r="F128" s="95"/>
      <c r="G128" s="95"/>
      <c r="H128" s="95"/>
      <c r="I128" s="95"/>
      <c r="J128" s="95"/>
      <c r="K128" s="95"/>
      <c r="L128" s="95"/>
      <c r="N128" s="90"/>
      <c r="O128" s="90"/>
      <c r="P128" s="90"/>
      <c r="Q128" s="94"/>
      <c r="R128" s="90"/>
      <c r="S128" s="90"/>
      <c r="T128" s="90"/>
      <c r="U128" s="90"/>
      <c r="V128" s="90"/>
      <c r="W128" s="90"/>
      <c r="X128" s="94"/>
      <c r="Y128" s="90"/>
      <c r="Z128" s="90"/>
      <c r="AA128" s="90"/>
      <c r="AB128" s="90"/>
      <c r="AC128" s="90"/>
      <c r="AD128" s="94"/>
      <c r="AE128" s="90"/>
      <c r="AF128" s="90"/>
      <c r="AG128" s="90"/>
      <c r="AH128" s="90"/>
      <c r="AI128" s="90"/>
      <c r="AM128" s="90"/>
      <c r="AN128" s="90"/>
      <c r="AO128" s="90"/>
      <c r="AP128" s="90"/>
      <c r="AQ128" s="90"/>
      <c r="AR128" s="90"/>
      <c r="AS128" s="90"/>
      <c r="AT128" s="90"/>
      <c r="AU128" s="90"/>
      <c r="AV128" s="90"/>
      <c r="AW128" s="90"/>
      <c r="AX128" s="90"/>
      <c r="AY128" s="90"/>
      <c r="AZ128" s="90"/>
      <c r="BA128" s="90"/>
      <c r="BB128" s="90"/>
      <c r="BC128" s="90"/>
      <c r="BD128" s="90"/>
      <c r="BE128" s="90"/>
      <c r="BF128" s="90"/>
    </row>
    <row r="129" spans="1:58">
      <c r="A129" t="s">
        <v>373</v>
      </c>
      <c r="B129" t="str">
        <f>AJ129</f>
        <v>edenite</v>
      </c>
      <c r="C129" s="95">
        <v>44.773000000000003</v>
      </c>
      <c r="D129" s="95">
        <v>1.903</v>
      </c>
      <c r="E129" s="95">
        <v>7.6849999999999996</v>
      </c>
      <c r="F129" s="95">
        <v>20.477</v>
      </c>
      <c r="G129" s="95">
        <v>10.148</v>
      </c>
      <c r="H129" s="95">
        <v>10.76</v>
      </c>
      <c r="I129" s="95">
        <v>0.46300000000000002</v>
      </c>
      <c r="J129" s="95">
        <v>1.94</v>
      </c>
      <c r="K129" s="95">
        <v>0.70099999999999996</v>
      </c>
      <c r="L129" s="95">
        <v>98.85</v>
      </c>
      <c r="N129" s="90">
        <v>6.7035305875983529</v>
      </c>
      <c r="O129" s="90">
        <v>1.2964694124016471</v>
      </c>
      <c r="P129" s="90">
        <v>0</v>
      </c>
      <c r="Q129" s="94">
        <v>8</v>
      </c>
      <c r="R129" s="90">
        <v>5.951985970249063E-2</v>
      </c>
      <c r="S129" s="90">
        <v>0.21432480047868527</v>
      </c>
      <c r="T129" s="90">
        <v>0.33722135140816789</v>
      </c>
      <c r="U129" s="90">
        <v>2.2645660108258778</v>
      </c>
      <c r="V129" s="90">
        <v>2.1243679775847784</v>
      </c>
      <c r="W129" s="90">
        <v>0</v>
      </c>
      <c r="X129" s="94">
        <v>5</v>
      </c>
      <c r="Y129" s="90">
        <v>0</v>
      </c>
      <c r="Z129" s="90">
        <v>0.10240659753936621</v>
      </c>
      <c r="AA129" s="90">
        <v>5.8709330940742238E-2</v>
      </c>
      <c r="AB129" s="90">
        <v>1.7259236928359858</v>
      </c>
      <c r="AC129" s="90">
        <v>0.11296037868390574</v>
      </c>
      <c r="AD129" s="94">
        <v>2</v>
      </c>
      <c r="AE129" s="90">
        <v>0.45016420208706553</v>
      </c>
      <c r="AF129" s="90">
        <v>0.1338747769304495</v>
      </c>
      <c r="AG129" s="90">
        <v>0.584038979017515</v>
      </c>
      <c r="AH129" s="90" t="s">
        <v>622</v>
      </c>
      <c r="AI129" s="90">
        <v>0.50420714427892133</v>
      </c>
      <c r="AJ129" t="s">
        <v>627</v>
      </c>
      <c r="AM129" s="90">
        <v>76.836493812614535</v>
      </c>
      <c r="AN129" s="90">
        <v>76.552916405230903</v>
      </c>
      <c r="AO129" s="90">
        <v>69.586764229322881</v>
      </c>
      <c r="AP129" s="90">
        <v>79.904362524248114</v>
      </c>
      <c r="AQ129" s="90"/>
      <c r="AR129" s="90">
        <v>0.31549385314585188</v>
      </c>
      <c r="AS129" s="90">
        <v>0.11182603532118814</v>
      </c>
      <c r="AT129" s="90"/>
      <c r="AU129" s="90">
        <v>1.5629887459338512</v>
      </c>
      <c r="AV129" s="90">
        <v>1.1733374799878868</v>
      </c>
      <c r="AW129" s="90"/>
      <c r="AX129" s="90">
        <v>0.12687328205192447</v>
      </c>
      <c r="AY129" s="90"/>
      <c r="AZ129" s="90">
        <v>-0.98160977051129761</v>
      </c>
      <c r="BA129" s="90">
        <v>1.1776754110729366</v>
      </c>
      <c r="BB129" s="90"/>
      <c r="BC129" s="90">
        <v>4.9603347359416325</v>
      </c>
      <c r="BD129" s="90">
        <v>4.1585733625500119</v>
      </c>
      <c r="BE129" s="90"/>
      <c r="BF129" s="90">
        <v>13.294434028512111</v>
      </c>
    </row>
    <row r="130" spans="1:58">
      <c r="A130" t="s">
        <v>373</v>
      </c>
      <c r="B130" t="str">
        <f>AJ130</f>
        <v>edenite</v>
      </c>
      <c r="C130" s="95">
        <v>44.606999999999999</v>
      </c>
      <c r="D130" s="95">
        <v>1.7070000000000001</v>
      </c>
      <c r="E130" s="95">
        <v>7.26</v>
      </c>
      <c r="F130" s="95">
        <v>19.861999999999998</v>
      </c>
      <c r="G130" s="95">
        <v>10.781000000000001</v>
      </c>
      <c r="H130" s="95">
        <v>10.755000000000001</v>
      </c>
      <c r="I130" s="95">
        <v>0.438</v>
      </c>
      <c r="J130" s="95">
        <v>1.857</v>
      </c>
      <c r="K130" s="95">
        <v>0.60599999999999998</v>
      </c>
      <c r="L130" s="95">
        <v>97.87299999999999</v>
      </c>
      <c r="N130" s="90">
        <v>6.7349214762414897</v>
      </c>
      <c r="O130" s="90">
        <v>1.2650785237585103</v>
      </c>
      <c r="P130" s="90">
        <v>0</v>
      </c>
      <c r="Q130" s="94">
        <v>8</v>
      </c>
      <c r="R130" s="90">
        <v>2.6709109678477283E-2</v>
      </c>
      <c r="S130" s="90">
        <v>0.1938694066273888</v>
      </c>
      <c r="T130" s="90">
        <v>0.2898471628513235</v>
      </c>
      <c r="U130" s="90">
        <v>2.4260832101087657</v>
      </c>
      <c r="V130" s="90">
        <v>2.0634911107340446</v>
      </c>
      <c r="W130" s="90">
        <v>0</v>
      </c>
      <c r="X130" s="94">
        <v>5</v>
      </c>
      <c r="Y130" s="90">
        <v>0</v>
      </c>
      <c r="Z130" s="90">
        <v>0.15459569797692829</v>
      </c>
      <c r="AA130" s="90">
        <v>5.6007007780284966E-2</v>
      </c>
      <c r="AB130" s="90">
        <v>1.7396498908092761</v>
      </c>
      <c r="AC130" s="90">
        <v>4.9747403433510584E-2</v>
      </c>
      <c r="AD130" s="94">
        <v>2</v>
      </c>
      <c r="AE130" s="90">
        <v>0.49382422271975424</v>
      </c>
      <c r="AF130" s="90">
        <v>0.11670661868769328</v>
      </c>
      <c r="AG130" s="90">
        <v>0.61053084140744751</v>
      </c>
      <c r="AH130" s="90" t="s">
        <v>622</v>
      </c>
      <c r="AI130" s="90">
        <v>0.52239328023682607</v>
      </c>
      <c r="AJ130" t="s">
        <v>627</v>
      </c>
      <c r="AM130" s="90">
        <v>76.949904918465293</v>
      </c>
      <c r="AN130" s="90">
        <v>75.815182159326582</v>
      </c>
      <c r="AO130" s="90">
        <v>69.191620177653633</v>
      </c>
      <c r="AP130" s="90">
        <v>79.53115300129285</v>
      </c>
      <c r="AQ130" s="90"/>
      <c r="AR130" s="90">
        <v>0.3081832105284103</v>
      </c>
      <c r="AS130" s="90">
        <v>0.10915451702192494</v>
      </c>
      <c r="AT130" s="90"/>
      <c r="AU130" s="90">
        <v>1.5732401202634674</v>
      </c>
      <c r="AV130" s="90">
        <v>1.1441357406492831</v>
      </c>
      <c r="AW130" s="90"/>
      <c r="AX130" s="90">
        <v>0.13833662112439044</v>
      </c>
      <c r="AY130" s="90"/>
      <c r="AZ130" s="90">
        <v>-0.83957452977922653</v>
      </c>
      <c r="BA130" s="90">
        <v>1.2126360214759515</v>
      </c>
      <c r="BB130" s="90"/>
      <c r="BC130" s="90">
        <v>4.6620388756175064</v>
      </c>
      <c r="BD130" s="90">
        <v>4.0799635239039285</v>
      </c>
      <c r="BE130" s="90"/>
      <c r="BF130" s="90">
        <v>13.203962881911586</v>
      </c>
    </row>
    <row r="131" spans="1:58">
      <c r="A131" t="s">
        <v>373</v>
      </c>
      <c r="B131" t="str">
        <f>AJ131</f>
        <v>edenite</v>
      </c>
      <c r="C131" s="95">
        <v>44.908999999999999</v>
      </c>
      <c r="D131" s="95">
        <v>1.8919999999999999</v>
      </c>
      <c r="E131" s="95">
        <v>7.65</v>
      </c>
      <c r="F131" s="95">
        <v>20.355</v>
      </c>
      <c r="G131" s="95">
        <v>10.448</v>
      </c>
      <c r="H131" s="95">
        <v>10.849</v>
      </c>
      <c r="I131" s="95">
        <v>0.41699999999999998</v>
      </c>
      <c r="J131" s="95">
        <v>1.9650000000000001</v>
      </c>
      <c r="K131" s="95">
        <v>0.626</v>
      </c>
      <c r="L131" s="95">
        <v>99.111000000000004</v>
      </c>
      <c r="N131" s="90">
        <v>6.7021675025993508</v>
      </c>
      <c r="O131" s="90">
        <v>1.2978324974006492</v>
      </c>
      <c r="P131" s="90">
        <v>0</v>
      </c>
      <c r="Q131" s="94">
        <v>8</v>
      </c>
      <c r="R131" s="90">
        <v>4.7619815888525485E-2</v>
      </c>
      <c r="S131" s="90">
        <v>0.21239743350236653</v>
      </c>
      <c r="T131" s="90">
        <v>0.31418758341376218</v>
      </c>
      <c r="U131" s="90">
        <v>2.3239789114350278</v>
      </c>
      <c r="V131" s="90">
        <v>2.1018162557603182</v>
      </c>
      <c r="W131" s="90">
        <v>0</v>
      </c>
      <c r="X131" s="94">
        <v>5</v>
      </c>
      <c r="Y131" s="90">
        <v>0</v>
      </c>
      <c r="Z131" s="90">
        <v>0.12448095648552027</v>
      </c>
      <c r="AA131" s="90">
        <v>5.2705591039093752E-2</v>
      </c>
      <c r="AB131" s="90">
        <v>1.7345767515475972</v>
      </c>
      <c r="AC131" s="90">
        <v>8.8236700927788903E-2</v>
      </c>
      <c r="AD131" s="94">
        <v>2</v>
      </c>
      <c r="AE131" s="90">
        <v>0.48030169854755411</v>
      </c>
      <c r="AF131" s="90">
        <v>0.11916523347386412</v>
      </c>
      <c r="AG131" s="90">
        <v>0.59946693202141821</v>
      </c>
      <c r="AH131" s="90" t="s">
        <v>622</v>
      </c>
      <c r="AI131" s="90">
        <v>0.51073360127320921</v>
      </c>
      <c r="AJ131" t="s">
        <v>627</v>
      </c>
      <c r="AM131" s="90">
        <v>76.903361165768374</v>
      </c>
      <c r="AN131" s="90">
        <v>75.987493882223134</v>
      </c>
      <c r="AO131" s="90">
        <v>69.124308256831597</v>
      </c>
      <c r="AP131" s="90">
        <v>79.44513770977025</v>
      </c>
      <c r="AQ131" s="90"/>
      <c r="AR131" s="90">
        <v>0.31657854625159032</v>
      </c>
      <c r="AS131" s="90">
        <v>0.11239404359323087</v>
      </c>
      <c r="AT131" s="90"/>
      <c r="AU131" s="90">
        <v>1.5987425712754273</v>
      </c>
      <c r="AV131" s="90">
        <v>1.1886881400543945</v>
      </c>
      <c r="AW131" s="90"/>
      <c r="AX131" s="90">
        <v>0.13552591779722226</v>
      </c>
      <c r="AY131" s="90"/>
      <c r="AZ131" s="90">
        <v>-0.90747192960070944</v>
      </c>
      <c r="BA131" s="90">
        <v>1.2088618814726222</v>
      </c>
      <c r="BB131" s="90"/>
      <c r="BC131" s="90">
        <v>4.7522191136587733</v>
      </c>
      <c r="BD131" s="90">
        <v>4.1432145763922108</v>
      </c>
      <c r="BE131" s="90"/>
      <c r="BF131" s="90">
        <v>13.370901552414077</v>
      </c>
    </row>
    <row r="132" spans="1:58">
      <c r="A132" t="s">
        <v>373</v>
      </c>
      <c r="B132" t="str">
        <f>AJ132</f>
        <v>Mghbl</v>
      </c>
      <c r="C132" s="95">
        <v>45.511000000000003</v>
      </c>
      <c r="D132" s="95">
        <v>1.778</v>
      </c>
      <c r="E132" s="95">
        <v>7.3869999999999996</v>
      </c>
      <c r="F132" s="95">
        <v>19.870999999999999</v>
      </c>
      <c r="G132" s="95">
        <v>10.456</v>
      </c>
      <c r="H132" s="95">
        <v>10.789</v>
      </c>
      <c r="I132" s="95">
        <v>0.435</v>
      </c>
      <c r="J132" s="95">
        <v>1.84</v>
      </c>
      <c r="K132" s="95">
        <v>0.60299999999999998</v>
      </c>
      <c r="L132" s="95">
        <v>98.67</v>
      </c>
      <c r="N132" s="90">
        <v>6.777309989521819</v>
      </c>
      <c r="O132" s="90">
        <v>1.222690010478181</v>
      </c>
      <c r="P132" s="90">
        <v>0</v>
      </c>
      <c r="Q132" s="94">
        <v>8</v>
      </c>
      <c r="R132" s="90">
        <v>7.3695154970466747E-2</v>
      </c>
      <c r="S132" s="90">
        <v>0.19916772763010035</v>
      </c>
      <c r="T132" s="90">
        <v>0.41608134625700188</v>
      </c>
      <c r="U132" s="90">
        <v>2.3207249566591939</v>
      </c>
      <c r="V132" s="90">
        <v>1.990330814483237</v>
      </c>
      <c r="W132" s="90">
        <v>0</v>
      </c>
      <c r="X132" s="94">
        <v>5</v>
      </c>
      <c r="Y132" s="90">
        <v>0</v>
      </c>
      <c r="Z132" s="90">
        <v>6.8297740229952275E-2</v>
      </c>
      <c r="AA132" s="90">
        <v>5.4861663118486427E-2</v>
      </c>
      <c r="AB132" s="90">
        <v>1.7212505194285967</v>
      </c>
      <c r="AC132" s="90">
        <v>0.15559007722296458</v>
      </c>
      <c r="AD132" s="94">
        <v>2</v>
      </c>
      <c r="AE132" s="90">
        <v>0.37562959560213105</v>
      </c>
      <c r="AF132" s="90">
        <v>0.11453853561134528</v>
      </c>
      <c r="AG132" s="90">
        <v>0.49016813121347635</v>
      </c>
      <c r="AH132" s="90" t="s">
        <v>622</v>
      </c>
      <c r="AI132" s="90">
        <v>0.52992409738850577</v>
      </c>
      <c r="AJ132" t="s">
        <v>623</v>
      </c>
      <c r="AM132" s="90">
        <v>78.885231474050698</v>
      </c>
      <c r="AN132" s="90">
        <v>79.267715754821495</v>
      </c>
      <c r="AO132" s="90">
        <v>70.987430512990954</v>
      </c>
      <c r="AP132" s="90">
        <v>81.336117716080878</v>
      </c>
      <c r="AQ132" s="90"/>
      <c r="AR132" s="90">
        <v>0.29384323796849593</v>
      </c>
      <c r="AS132" s="90">
        <v>0.10270197592705821</v>
      </c>
      <c r="AT132" s="90"/>
      <c r="AU132" s="90">
        <v>1.2616979888459769</v>
      </c>
      <c r="AV132" s="90">
        <v>1.0323769517565995</v>
      </c>
      <c r="AW132" s="90"/>
      <c r="AX132" s="90">
        <v>0.11382621070893909</v>
      </c>
      <c r="AY132" s="90"/>
      <c r="AZ132" s="90">
        <v>-0.93207330875525929</v>
      </c>
      <c r="BA132" s="90">
        <v>1.1430410194668084</v>
      </c>
      <c r="BB132" s="90"/>
      <c r="BC132" s="90">
        <v>4.8267958610635127</v>
      </c>
      <c r="BD132" s="90">
        <v>4.0825158441790181</v>
      </c>
      <c r="BE132" s="90"/>
      <c r="BF132" s="90">
        <v>13.184329321229795</v>
      </c>
    </row>
    <row r="133" spans="1:58">
      <c r="A133" t="s">
        <v>373</v>
      </c>
      <c r="B133" t="str">
        <f>AJ133</f>
        <v>edenite</v>
      </c>
      <c r="C133" s="95">
        <v>45.555</v>
      </c>
      <c r="D133" s="95">
        <v>1.8360000000000001</v>
      </c>
      <c r="E133" s="95">
        <v>7.4359999999999999</v>
      </c>
      <c r="F133" s="95">
        <v>19.972999999999999</v>
      </c>
      <c r="G133" s="95">
        <v>10.436</v>
      </c>
      <c r="H133" s="95">
        <v>10.802</v>
      </c>
      <c r="I133" s="95">
        <v>0.433</v>
      </c>
      <c r="J133" s="95">
        <v>1.9730000000000001</v>
      </c>
      <c r="K133" s="95">
        <v>0.61299999999999999</v>
      </c>
      <c r="L133" s="95">
        <v>99.056999999999988</v>
      </c>
      <c r="N133" s="90">
        <v>6.7672009481388358</v>
      </c>
      <c r="O133" s="90">
        <v>1.2327990518611642</v>
      </c>
      <c r="P133" s="90">
        <v>0</v>
      </c>
      <c r="Q133" s="94">
        <v>8</v>
      </c>
      <c r="R133" s="90">
        <v>6.8980317257121282E-2</v>
      </c>
      <c r="S133" s="90">
        <v>0.20515964469104483</v>
      </c>
      <c r="T133" s="90">
        <v>0.38991274796415354</v>
      </c>
      <c r="U133" s="90">
        <v>2.3105970689695714</v>
      </c>
      <c r="V133" s="90">
        <v>2.0253502211181091</v>
      </c>
      <c r="W133" s="90">
        <v>0</v>
      </c>
      <c r="X133" s="94">
        <v>5</v>
      </c>
      <c r="Y133" s="90">
        <v>0</v>
      </c>
      <c r="Z133" s="90">
        <v>6.6040736769272357E-2</v>
      </c>
      <c r="AA133" s="90">
        <v>5.4475303439235637E-2</v>
      </c>
      <c r="AB133" s="90">
        <v>1.7190919783281067</v>
      </c>
      <c r="AC133" s="90">
        <v>0.1603919814633854</v>
      </c>
      <c r="AD133" s="94">
        <v>2</v>
      </c>
      <c r="AE133" s="90">
        <v>0.40782663965098576</v>
      </c>
      <c r="AF133" s="90">
        <v>0.11615203907020086</v>
      </c>
      <c r="AG133" s="90">
        <v>0.52397867872118664</v>
      </c>
      <c r="AH133" s="90" t="s">
        <v>622</v>
      </c>
      <c r="AI133" s="90">
        <v>0.5248985355871929</v>
      </c>
      <c r="AJ133" t="s">
        <v>627</v>
      </c>
      <c r="AM133" s="90">
        <v>78.273377927330557</v>
      </c>
      <c r="AN133" s="90">
        <v>78.597799875292523</v>
      </c>
      <c r="AO133" s="90">
        <v>70.814245858191669</v>
      </c>
      <c r="AP133" s="90">
        <v>81.158537842211857</v>
      </c>
      <c r="AQ133" s="90"/>
      <c r="AR133" s="90">
        <v>0.29579779737033235</v>
      </c>
      <c r="AS133" s="90">
        <v>0.10377639280047157</v>
      </c>
      <c r="AT133" s="90"/>
      <c r="AU133" s="90">
        <v>1.320258432925095</v>
      </c>
      <c r="AV133" s="90">
        <v>1.0536280982850625</v>
      </c>
      <c r="AW133" s="90"/>
      <c r="AX133" s="90">
        <v>0.11484273555721869</v>
      </c>
      <c r="AY133" s="90"/>
      <c r="AZ133" s="90">
        <v>-1.0586035972086685</v>
      </c>
      <c r="BA133" s="90">
        <v>1.1416505650935205</v>
      </c>
      <c r="BB133" s="90"/>
      <c r="BC133" s="90">
        <v>4.8873110220798672</v>
      </c>
      <c r="BD133" s="90">
        <v>4.0973899348064302</v>
      </c>
      <c r="BE133" s="90"/>
      <c r="BF133" s="90">
        <v>13.288457134362405</v>
      </c>
    </row>
    <row r="134" spans="1:58">
      <c r="C134" s="95"/>
      <c r="D134" s="95"/>
      <c r="E134" s="95"/>
      <c r="F134" s="95"/>
      <c r="G134" s="95"/>
      <c r="H134" s="95"/>
      <c r="I134" s="95"/>
      <c r="J134" s="95"/>
      <c r="K134" s="95"/>
      <c r="L134" s="95"/>
      <c r="N134" s="90"/>
      <c r="O134" s="90"/>
      <c r="P134" s="90"/>
      <c r="Q134" s="94"/>
      <c r="R134" s="90"/>
      <c r="S134" s="90"/>
      <c r="T134" s="90"/>
      <c r="U134" s="90"/>
      <c r="V134" s="90"/>
      <c r="W134" s="90"/>
      <c r="X134" s="94"/>
      <c r="Y134" s="90"/>
      <c r="Z134" s="90"/>
      <c r="AA134" s="90"/>
      <c r="AB134" s="90"/>
      <c r="AC134" s="90"/>
      <c r="AD134" s="94"/>
      <c r="AE134" s="90"/>
      <c r="AF134" s="90"/>
      <c r="AG134" s="90"/>
      <c r="AH134" s="90"/>
      <c r="AI134" s="90"/>
      <c r="AM134" s="90"/>
      <c r="AN134" s="90"/>
      <c r="AO134" s="90"/>
      <c r="AP134" s="90"/>
      <c r="AQ134" s="90"/>
      <c r="AR134" s="90"/>
      <c r="AS134" s="90"/>
      <c r="AT134" s="90"/>
      <c r="AU134" s="90"/>
      <c r="AV134" s="90"/>
      <c r="AW134" s="90"/>
      <c r="AX134" s="90"/>
      <c r="AY134" s="90"/>
      <c r="AZ134" s="90"/>
      <c r="BA134" s="90"/>
      <c r="BB134" s="90"/>
      <c r="BC134" s="90"/>
      <c r="BD134" s="90"/>
      <c r="BE134" s="90"/>
      <c r="BF134" s="90"/>
    </row>
    <row r="135" spans="1:58">
      <c r="A135" t="s">
        <v>363</v>
      </c>
      <c r="B135" t="str">
        <f t="shared" ref="B135:B167" si="4">AJ135</f>
        <v>edenite</v>
      </c>
      <c r="C135" s="95">
        <v>44.253114393876075</v>
      </c>
      <c r="D135" s="95">
        <v>1.8836749511309692</v>
      </c>
      <c r="E135" s="95">
        <v>7.6836173033894077</v>
      </c>
      <c r="F135" s="95">
        <v>19.878043335521994</v>
      </c>
      <c r="G135" s="95">
        <v>9.9066423051578525</v>
      </c>
      <c r="H135" s="95">
        <v>10.485398624911095</v>
      </c>
      <c r="I135" s="95">
        <v>0.39035661218424955</v>
      </c>
      <c r="J135" s="95">
        <v>2.1067051145849143</v>
      </c>
      <c r="K135" s="95">
        <v>0.68324679200238736</v>
      </c>
      <c r="L135" s="95">
        <v>97.270799432758963</v>
      </c>
      <c r="N135" s="90">
        <v>6.7053040209103152</v>
      </c>
      <c r="O135" s="90">
        <v>1.2946959790896848</v>
      </c>
      <c r="P135" s="90">
        <v>0</v>
      </c>
      <c r="Q135" s="94">
        <v>8</v>
      </c>
      <c r="R135" s="90">
        <v>7.7339496670412844E-2</v>
      </c>
      <c r="S135" s="90">
        <v>0.21469742490572105</v>
      </c>
      <c r="T135" s="90">
        <v>0.43626693947659589</v>
      </c>
      <c r="U135" s="90">
        <v>2.2372691882718732</v>
      </c>
      <c r="V135" s="90">
        <v>2.0344269506753969</v>
      </c>
      <c r="W135" s="90">
        <v>0</v>
      </c>
      <c r="X135" s="94">
        <v>5</v>
      </c>
      <c r="Y135" s="90">
        <v>0</v>
      </c>
      <c r="Z135" s="90">
        <v>4.8211563660345735E-2</v>
      </c>
      <c r="AA135" s="90">
        <v>5.0092754507007661E-2</v>
      </c>
      <c r="AB135" s="90">
        <v>1.7020859942972228</v>
      </c>
      <c r="AC135" s="90">
        <v>0.19960968753542385</v>
      </c>
      <c r="AD135" s="94">
        <v>2</v>
      </c>
      <c r="AE135" s="90">
        <v>0.41925220025476573</v>
      </c>
      <c r="AF135" s="90">
        <v>0.13205218041188199</v>
      </c>
      <c r="AG135" s="90">
        <v>0.55130438066664778</v>
      </c>
      <c r="AH135" s="90" t="s">
        <v>622</v>
      </c>
      <c r="AI135" s="90">
        <v>0.51789745112410523</v>
      </c>
      <c r="AJ135" t="s">
        <v>627</v>
      </c>
      <c r="AM135" s="90">
        <v>76.910222642412506</v>
      </c>
      <c r="AN135" s="90">
        <v>77.592384106098777</v>
      </c>
      <c r="AO135" s="90">
        <v>69.827465320218323</v>
      </c>
      <c r="AP135" s="90">
        <v>80.144009704975872</v>
      </c>
      <c r="AQ135" s="90"/>
      <c r="AR135" s="90">
        <v>0.31889810163329502</v>
      </c>
      <c r="AS135" s="90">
        <v>0.11158567707845669</v>
      </c>
      <c r="AT135" s="90"/>
      <c r="AU135" s="90">
        <v>1.5152586845056384</v>
      </c>
      <c r="AV135" s="90">
        <v>1.1947271963880222</v>
      </c>
      <c r="AW135" s="90"/>
      <c r="AX135" s="90">
        <v>0.12431609874256068</v>
      </c>
      <c r="AY135" s="90"/>
      <c r="AZ135" s="90">
        <v>-0.9378528365495904</v>
      </c>
      <c r="BA135" s="90">
        <v>1.1811513439574632</v>
      </c>
      <c r="BB135" s="90"/>
      <c r="BC135" s="90">
        <v>4.9496263365736013</v>
      </c>
      <c r="BD135" s="90">
        <v>4.0369348534880301</v>
      </c>
      <c r="BE135" s="90"/>
      <c r="BF135" s="90">
        <v>13.622000960642367</v>
      </c>
    </row>
    <row r="136" spans="1:58">
      <c r="A136" t="s">
        <v>363</v>
      </c>
      <c r="B136" t="str">
        <f t="shared" si="4"/>
        <v>Mghbl</v>
      </c>
      <c r="C136" s="95">
        <v>44.245062517166851</v>
      </c>
      <c r="D136" s="95">
        <v>1.8815749790561296</v>
      </c>
      <c r="E136" s="95">
        <v>7.6124819756360314</v>
      </c>
      <c r="F136" s="95">
        <v>19.613869993434012</v>
      </c>
      <c r="G136" s="95">
        <v>9.7103168992991087</v>
      </c>
      <c r="H136" s="95">
        <v>10.433574584563656</v>
      </c>
      <c r="I136" s="95">
        <v>0.38567607726597319</v>
      </c>
      <c r="J136" s="95">
        <v>1.9404644103809379</v>
      </c>
      <c r="K136" s="95">
        <v>0.68650552074007754</v>
      </c>
      <c r="L136" s="95">
        <v>96.509526957542789</v>
      </c>
      <c r="N136" s="90">
        <v>6.7296738447163076</v>
      </c>
      <c r="O136" s="90">
        <v>1.2703261552836924</v>
      </c>
      <c r="P136" s="90">
        <v>0</v>
      </c>
      <c r="Q136" s="94">
        <v>8</v>
      </c>
      <c r="R136" s="90">
        <v>9.4195594040200836E-2</v>
      </c>
      <c r="S136" s="90">
        <v>0.21527667264086167</v>
      </c>
      <c r="T136" s="90">
        <v>0.52916344936679138</v>
      </c>
      <c r="U136" s="90">
        <v>2.2013025302578493</v>
      </c>
      <c r="V136" s="90">
        <v>1.9600617536942968</v>
      </c>
      <c r="W136" s="90">
        <v>0</v>
      </c>
      <c r="X136" s="94">
        <v>5</v>
      </c>
      <c r="Y136" s="90">
        <v>0</v>
      </c>
      <c r="Z136" s="90">
        <v>5.6917618387939406E-3</v>
      </c>
      <c r="AA136" s="90">
        <v>4.9681036110428393E-2</v>
      </c>
      <c r="AB136" s="90">
        <v>1.7001382858189196</v>
      </c>
      <c r="AC136" s="90">
        <v>0.2444889162318582</v>
      </c>
      <c r="AD136" s="94">
        <v>2</v>
      </c>
      <c r="AE136" s="90">
        <v>0.32771422830323493</v>
      </c>
      <c r="AF136" s="90">
        <v>0.13318845452360617</v>
      </c>
      <c r="AG136" s="90">
        <v>0.4609026828268411</v>
      </c>
      <c r="AH136" s="90" t="s">
        <v>622</v>
      </c>
      <c r="AI136" s="90">
        <v>0.52826324053916707</v>
      </c>
      <c r="AJ136" t="s">
        <v>623</v>
      </c>
      <c r="AM136" s="90">
        <v>78.362114113035744</v>
      </c>
      <c r="AN136" s="90">
        <v>79.918519985974143</v>
      </c>
      <c r="AO136" s="90">
        <v>70.685699165960116</v>
      </c>
      <c r="AP136" s="90">
        <v>81.009108877887414</v>
      </c>
      <c r="AQ136" s="90"/>
      <c r="AR136" s="90">
        <v>0.31572624923478443</v>
      </c>
      <c r="AS136" s="90">
        <v>0.1090485943056865</v>
      </c>
      <c r="AT136" s="90"/>
      <c r="AU136" s="90">
        <v>1.3071579753558353</v>
      </c>
      <c r="AV136" s="90">
        <v>1.1233389655717132</v>
      </c>
      <c r="AW136" s="90"/>
      <c r="AX136" s="90">
        <v>0.11341529874756877</v>
      </c>
      <c r="AY136" s="90"/>
      <c r="AZ136" s="90">
        <v>-0.78247762977433855</v>
      </c>
      <c r="BA136" s="90">
        <v>1.1454196025570826</v>
      </c>
      <c r="BB136" s="90"/>
      <c r="BC136" s="90">
        <v>5.010939382613758</v>
      </c>
      <c r="BD136" s="90">
        <v>4.0455652246964329</v>
      </c>
      <c r="BE136" s="90"/>
      <c r="BF136" s="90">
        <v>13.473964197427149</v>
      </c>
    </row>
    <row r="137" spans="1:58">
      <c r="A137" t="s">
        <v>363</v>
      </c>
      <c r="B137" t="str">
        <f t="shared" si="4"/>
        <v>edenite</v>
      </c>
      <c r="C137" s="95">
        <v>44.300419169542742</v>
      </c>
      <c r="D137" s="95">
        <v>1.9036246858419437</v>
      </c>
      <c r="E137" s="95">
        <v>7.6285124720311588</v>
      </c>
      <c r="F137" s="95">
        <v>19.559834537097835</v>
      </c>
      <c r="G137" s="95">
        <v>9.9284562391421556</v>
      </c>
      <c r="H137" s="95">
        <v>10.406665948229412</v>
      </c>
      <c r="I137" s="95">
        <v>0.39410104011887065</v>
      </c>
      <c r="J137" s="95">
        <v>2.0156685384732129</v>
      </c>
      <c r="K137" s="95">
        <v>0.71366159355416292</v>
      </c>
      <c r="L137" s="95">
        <v>96.850944224031494</v>
      </c>
      <c r="N137" s="90">
        <v>6.721623150908254</v>
      </c>
      <c r="O137" s="90">
        <v>1.278376849091746</v>
      </c>
      <c r="P137" s="90">
        <v>0</v>
      </c>
      <c r="Q137" s="94">
        <v>8</v>
      </c>
      <c r="R137" s="90">
        <v>8.5675904546538728E-2</v>
      </c>
      <c r="S137" s="90">
        <v>0.21726706221000069</v>
      </c>
      <c r="T137" s="90">
        <v>0.48230595147732913</v>
      </c>
      <c r="U137" s="90">
        <v>2.2452524361039994</v>
      </c>
      <c r="V137" s="90">
        <v>1.969498645662132</v>
      </c>
      <c r="W137" s="90">
        <v>0</v>
      </c>
      <c r="X137" s="94">
        <v>5</v>
      </c>
      <c r="Y137" s="90">
        <v>0</v>
      </c>
      <c r="Z137" s="90">
        <v>3.0157251368007287E-2</v>
      </c>
      <c r="AA137" s="90">
        <v>5.0642209486975967E-2</v>
      </c>
      <c r="AB137" s="90">
        <v>1.6916084954160784</v>
      </c>
      <c r="AC137" s="90">
        <v>0.22759204372893826</v>
      </c>
      <c r="AD137" s="94">
        <v>2</v>
      </c>
      <c r="AE137" s="90">
        <v>0.3653343682737219</v>
      </c>
      <c r="AF137" s="90">
        <v>0.13811854410309052</v>
      </c>
      <c r="AG137" s="90">
        <v>0.50345291237681244</v>
      </c>
      <c r="AH137" s="90" t="s">
        <v>622</v>
      </c>
      <c r="AI137" s="90">
        <v>0.52892836779970331</v>
      </c>
      <c r="AJ137" t="s">
        <v>627</v>
      </c>
      <c r="AM137" s="90">
        <v>77.291321123636479</v>
      </c>
      <c r="AN137" s="90">
        <v>78.532296347490245</v>
      </c>
      <c r="AO137" s="90">
        <v>70.170917501397724</v>
      </c>
      <c r="AP137" s="90">
        <v>80.494083173395452</v>
      </c>
      <c r="AQ137" s="90"/>
      <c r="AR137" s="90">
        <v>0.33317116186000972</v>
      </c>
      <c r="AS137" s="90">
        <v>0.11563561559347463</v>
      </c>
      <c r="AT137" s="90"/>
      <c r="AU137" s="90">
        <v>1.4288686399296762</v>
      </c>
      <c r="AV137" s="90">
        <v>1.1741716556829593</v>
      </c>
      <c r="AW137" s="90"/>
      <c r="AX137" s="90">
        <v>0.12135156736525567</v>
      </c>
      <c r="AY137" s="90"/>
      <c r="AZ137" s="90">
        <v>-0.75426316528063442</v>
      </c>
      <c r="BA137" s="90">
        <v>1.1779138376547329</v>
      </c>
      <c r="BB137" s="90"/>
      <c r="BC137" s="90">
        <v>4.9872782269307088</v>
      </c>
      <c r="BD137" s="90">
        <v>4.0006688360467413</v>
      </c>
      <c r="BE137" s="90"/>
      <c r="BF137" s="90">
        <v>13.526948199184798</v>
      </c>
    </row>
    <row r="138" spans="1:58">
      <c r="A138" t="s">
        <v>363</v>
      </c>
      <c r="B138" t="str">
        <f t="shared" si="4"/>
        <v>Mghbl</v>
      </c>
      <c r="C138" s="95">
        <v>45.607272123526485</v>
      </c>
      <c r="D138" s="95">
        <v>1.7832429441062534</v>
      </c>
      <c r="E138" s="95">
        <v>6.9485678897231242</v>
      </c>
      <c r="F138" s="95">
        <v>18.910655598271696</v>
      </c>
      <c r="G138" s="95">
        <v>10.533806353888471</v>
      </c>
      <c r="H138" s="95">
        <v>10.639235860235253</v>
      </c>
      <c r="I138" s="95">
        <v>0.36281353034558556</v>
      </c>
      <c r="J138" s="95">
        <v>1.8172430471584038</v>
      </c>
      <c r="K138" s="95">
        <v>0.56191435768261955</v>
      </c>
      <c r="L138" s="95">
        <v>97.164751704937899</v>
      </c>
      <c r="N138" s="90">
        <v>6.8525816814965488</v>
      </c>
      <c r="O138" s="90">
        <v>1.1474183185034512</v>
      </c>
      <c r="P138" s="90">
        <v>0</v>
      </c>
      <c r="Q138" s="94">
        <v>8</v>
      </c>
      <c r="R138" s="90">
        <v>8.2964933010318154E-2</v>
      </c>
      <c r="S138" s="90">
        <v>0.20154725052080047</v>
      </c>
      <c r="T138" s="90">
        <v>0.4673548488770578</v>
      </c>
      <c r="U138" s="90">
        <v>2.3589708823668118</v>
      </c>
      <c r="V138" s="90">
        <v>1.8891620852250117</v>
      </c>
      <c r="W138" s="90">
        <v>0</v>
      </c>
      <c r="X138" s="94">
        <v>5</v>
      </c>
      <c r="Y138" s="90">
        <v>0</v>
      </c>
      <c r="Z138" s="90">
        <v>1.9723107025343634E-2</v>
      </c>
      <c r="AA138" s="90">
        <v>4.6168135796696347E-2</v>
      </c>
      <c r="AB138" s="90">
        <v>1.7125863569484736</v>
      </c>
      <c r="AC138" s="90">
        <v>0.22152240022948644</v>
      </c>
      <c r="AD138" s="94">
        <v>2</v>
      </c>
      <c r="AE138" s="90">
        <v>0.30783439796431911</v>
      </c>
      <c r="AF138" s="90">
        <v>0.10769203783964199</v>
      </c>
      <c r="AG138" s="90">
        <v>0.41552643580396109</v>
      </c>
      <c r="AH138" s="90" t="s">
        <v>622</v>
      </c>
      <c r="AI138" s="90">
        <v>0.55272971747961641</v>
      </c>
      <c r="AJ138" t="s">
        <v>623</v>
      </c>
      <c r="AM138" s="90">
        <v>80.501640724343559</v>
      </c>
      <c r="AN138" s="90">
        <v>81.758864635137243</v>
      </c>
      <c r="AO138" s="90">
        <v>72.533791598307943</v>
      </c>
      <c r="AP138" s="90">
        <v>82.91268906957005</v>
      </c>
      <c r="AQ138" s="90"/>
      <c r="AR138" s="90">
        <v>0.28473360816526422</v>
      </c>
      <c r="AS138" s="90">
        <v>9.834871825583523E-2</v>
      </c>
      <c r="AT138" s="90"/>
      <c r="AU138" s="90">
        <v>1.0199571682158584</v>
      </c>
      <c r="AV138" s="90">
        <v>0.90441178831447866</v>
      </c>
      <c r="AW138" s="90"/>
      <c r="AX138" s="90">
        <v>9.8938857692233761E-2</v>
      </c>
      <c r="AY138" s="90"/>
      <c r="AZ138" s="90">
        <v>-0.9924910653470167</v>
      </c>
      <c r="BA138" s="90">
        <v>1.0870671443223123</v>
      </c>
      <c r="BB138" s="90"/>
      <c r="BC138" s="90">
        <v>4.865721314795362</v>
      </c>
      <c r="BD138" s="90">
        <v>4.0741683264077739</v>
      </c>
      <c r="BE138" s="90"/>
      <c r="BF138" s="90">
        <v>13.049626700055008</v>
      </c>
    </row>
    <row r="139" spans="1:58">
      <c r="A139" t="s">
        <v>363</v>
      </c>
      <c r="B139" t="str">
        <f t="shared" si="4"/>
        <v>Mghbl</v>
      </c>
      <c r="C139" s="95">
        <v>44.82666113232608</v>
      </c>
      <c r="D139" s="95">
        <v>1.8571112340896512</v>
      </c>
      <c r="E139" s="95">
        <v>7.3160353765543347</v>
      </c>
      <c r="F139" s="95">
        <v>19.263553397067327</v>
      </c>
      <c r="G139" s="95">
        <v>10.176113126320407</v>
      </c>
      <c r="H139" s="95">
        <v>10.599144533394988</v>
      </c>
      <c r="I139" s="95">
        <v>0.39604835755281476</v>
      </c>
      <c r="J139" s="95">
        <v>1.8162575574365174</v>
      </c>
      <c r="K139" s="95">
        <v>0.60022670025188918</v>
      </c>
      <c r="L139" s="95">
        <v>96.851151414994007</v>
      </c>
      <c r="N139" s="90">
        <v>6.7802487864159495</v>
      </c>
      <c r="O139" s="90">
        <v>1.2197512135840505</v>
      </c>
      <c r="P139" s="90">
        <v>0</v>
      </c>
      <c r="Q139" s="94">
        <v>8</v>
      </c>
      <c r="R139" s="90">
        <v>8.4346147006854055E-2</v>
      </c>
      <c r="S139" s="90">
        <v>0.21129703079511541</v>
      </c>
      <c r="T139" s="90">
        <v>0.47497477229723728</v>
      </c>
      <c r="U139" s="90">
        <v>2.2940785791003022</v>
      </c>
      <c r="V139" s="90">
        <v>1.9353034708004913</v>
      </c>
      <c r="W139" s="90">
        <v>0</v>
      </c>
      <c r="X139" s="94">
        <v>5</v>
      </c>
      <c r="Y139" s="90">
        <v>0</v>
      </c>
      <c r="Z139" s="90">
        <v>2.6462017870526378E-2</v>
      </c>
      <c r="AA139" s="90">
        <v>5.0733659988649184E-2</v>
      </c>
      <c r="AB139" s="90">
        <v>1.7175206643099172</v>
      </c>
      <c r="AC139" s="90">
        <v>0.20528365783090718</v>
      </c>
      <c r="AD139" s="94">
        <v>2</v>
      </c>
      <c r="AE139" s="90">
        <v>0.32731740257663389</v>
      </c>
      <c r="AF139" s="90">
        <v>0.11580248794400751</v>
      </c>
      <c r="AG139" s="90">
        <v>0.44311989052064138</v>
      </c>
      <c r="AH139" s="90" t="s">
        <v>622</v>
      </c>
      <c r="AI139" s="90">
        <v>0.53904197206681348</v>
      </c>
      <c r="AJ139" t="s">
        <v>623</v>
      </c>
      <c r="AM139" s="90">
        <v>79.382017597700496</v>
      </c>
      <c r="AN139" s="90">
        <v>80.419131555857888</v>
      </c>
      <c r="AO139" s="90">
        <v>71.251322985196083</v>
      </c>
      <c r="AP139" s="90">
        <v>81.599422658803732</v>
      </c>
      <c r="AQ139" s="90"/>
      <c r="AR139" s="90">
        <v>0.30565602103427714</v>
      </c>
      <c r="AS139" s="90">
        <v>0.10596080167733622</v>
      </c>
      <c r="AT139" s="90"/>
      <c r="AU139" s="90">
        <v>1.176217264393338</v>
      </c>
      <c r="AV139" s="90">
        <v>1.0211746617473654</v>
      </c>
      <c r="AW139" s="90"/>
      <c r="AX139" s="90">
        <v>0.11044718851497985</v>
      </c>
      <c r="AY139" s="90"/>
      <c r="AZ139" s="90">
        <v>-0.80657200381171656</v>
      </c>
      <c r="BA139" s="90">
        <v>1.1345672598345167</v>
      </c>
      <c r="BB139" s="90"/>
      <c r="BC139" s="90">
        <v>4.8867218126487995</v>
      </c>
      <c r="BD139" s="90">
        <v>4.0906260033324671</v>
      </c>
      <c r="BE139" s="90"/>
      <c r="BF139" s="90">
        <v>13.226060435244012</v>
      </c>
    </row>
    <row r="140" spans="1:58">
      <c r="A140" t="s">
        <v>363</v>
      </c>
      <c r="B140" t="str">
        <f t="shared" si="4"/>
        <v>Mghbl</v>
      </c>
      <c r="C140" s="95">
        <v>45.288431014444633</v>
      </c>
      <c r="D140" s="95">
        <v>1.8581516325401217</v>
      </c>
      <c r="E140" s="95">
        <v>7.2261875569719782</v>
      </c>
      <c r="F140" s="95">
        <v>19.338410505902765</v>
      </c>
      <c r="G140" s="95">
        <v>10.423906405708138</v>
      </c>
      <c r="H140" s="95">
        <v>10.663290656339411</v>
      </c>
      <c r="I140" s="95">
        <v>0.41543534009036515</v>
      </c>
      <c r="J140" s="95">
        <v>1.7413603385731558</v>
      </c>
      <c r="K140" s="95">
        <v>0.61103274559193954</v>
      </c>
      <c r="L140" s="95">
        <v>97.566206196162511</v>
      </c>
      <c r="N140" s="90">
        <v>6.7998986630293405</v>
      </c>
      <c r="O140" s="90">
        <v>1.2001013369706595</v>
      </c>
      <c r="P140" s="90">
        <v>0</v>
      </c>
      <c r="Q140" s="94">
        <v>8</v>
      </c>
      <c r="R140" s="90">
        <v>7.8541872565136117E-2</v>
      </c>
      <c r="S140" s="90">
        <v>0.20986622772201194</v>
      </c>
      <c r="T140" s="90">
        <v>0.44291884831428519</v>
      </c>
      <c r="U140" s="90">
        <v>2.3327209759733845</v>
      </c>
      <c r="V140" s="90">
        <v>1.9359520754251824</v>
      </c>
      <c r="W140" s="90">
        <v>0</v>
      </c>
      <c r="X140" s="94">
        <v>5</v>
      </c>
      <c r="Y140" s="90">
        <v>0</v>
      </c>
      <c r="Z140" s="90">
        <v>4.9413425641982034E-2</v>
      </c>
      <c r="AA140" s="90">
        <v>5.2827169724385434E-2</v>
      </c>
      <c r="AB140" s="90">
        <v>1.7152535692753565</v>
      </c>
      <c r="AC140" s="90">
        <v>0.18250583535827603</v>
      </c>
      <c r="AD140" s="94">
        <v>2</v>
      </c>
      <c r="AE140" s="90">
        <v>0.32439052043884831</v>
      </c>
      <c r="AF140" s="90">
        <v>0.11702347556663972</v>
      </c>
      <c r="AG140" s="90">
        <v>0.44141399600548803</v>
      </c>
      <c r="AH140" s="90" t="s">
        <v>622</v>
      </c>
      <c r="AI140" s="90">
        <v>0.54022099566012916</v>
      </c>
      <c r="AJ140" t="s">
        <v>623</v>
      </c>
      <c r="AM140" s="90">
        <v>79.490583519136948</v>
      </c>
      <c r="AN140" s="90">
        <v>80.282520552964144</v>
      </c>
      <c r="AO140" s="90">
        <v>71.449859354377963</v>
      </c>
      <c r="AP140" s="90">
        <v>81.807677480865436</v>
      </c>
      <c r="AQ140" s="90"/>
      <c r="AR140" s="90">
        <v>0.30875321260565336</v>
      </c>
      <c r="AS140" s="90">
        <v>0.10723398620430677</v>
      </c>
      <c r="AT140" s="90"/>
      <c r="AU140" s="90">
        <v>1.1629689597404396</v>
      </c>
      <c r="AV140" s="90">
        <v>0.99686723433426794</v>
      </c>
      <c r="AW140" s="90"/>
      <c r="AX140" s="90">
        <v>0.10944585016599324</v>
      </c>
      <c r="AY140" s="90"/>
      <c r="AZ140" s="90">
        <v>-0.79249568005075011</v>
      </c>
      <c r="BA140" s="90">
        <v>1.1294166512794255</v>
      </c>
      <c r="BB140" s="90"/>
      <c r="BC140" s="90">
        <v>4.8700410377097807</v>
      </c>
      <c r="BD140" s="90">
        <v>4.0993988597153841</v>
      </c>
      <c r="BE140" s="90"/>
      <c r="BF140" s="90">
        <v>13.049490361262492</v>
      </c>
    </row>
    <row r="141" spans="1:58">
      <c r="A141" t="s">
        <v>363</v>
      </c>
      <c r="B141" t="str">
        <f t="shared" si="4"/>
        <v>Mghbl</v>
      </c>
      <c r="C141" s="95">
        <v>45.329410592727875</v>
      </c>
      <c r="D141" s="95">
        <v>1.850868843386829</v>
      </c>
      <c r="E141" s="95">
        <v>7.435159451955661</v>
      </c>
      <c r="F141" s="95">
        <v>19.334521824924302</v>
      </c>
      <c r="G141" s="95">
        <v>10.472635628014512</v>
      </c>
      <c r="H141" s="95">
        <v>10.776548654663159</v>
      </c>
      <c r="I141" s="95">
        <v>0.39050921968494323</v>
      </c>
      <c r="J141" s="95">
        <v>1.8694740024183796</v>
      </c>
      <c r="K141" s="95">
        <v>0.60513853904282111</v>
      </c>
      <c r="L141" s="95">
        <v>98.064266756818498</v>
      </c>
      <c r="N141" s="90">
        <v>6.7716909917221937</v>
      </c>
      <c r="O141" s="90">
        <v>1.2283090082778063</v>
      </c>
      <c r="P141" s="90">
        <v>0</v>
      </c>
      <c r="Q141" s="94">
        <v>8</v>
      </c>
      <c r="R141" s="90">
        <v>8.0668933691039113E-2</v>
      </c>
      <c r="S141" s="90">
        <v>0.20798831871279286</v>
      </c>
      <c r="T141" s="90">
        <v>0.45467679565361863</v>
      </c>
      <c r="U141" s="90">
        <v>2.3317939935313641</v>
      </c>
      <c r="V141" s="90">
        <v>1.9248719584111855</v>
      </c>
      <c r="W141" s="90">
        <v>0</v>
      </c>
      <c r="X141" s="94">
        <v>5</v>
      </c>
      <c r="Y141" s="90">
        <v>0</v>
      </c>
      <c r="Z141" s="90">
        <v>3.5990480753956611E-2</v>
      </c>
      <c r="AA141" s="90">
        <v>4.9406841560174102E-2</v>
      </c>
      <c r="AB141" s="90">
        <v>1.7247202918922937</v>
      </c>
      <c r="AC141" s="90">
        <v>0.18988238579357564</v>
      </c>
      <c r="AD141" s="94">
        <v>2</v>
      </c>
      <c r="AE141" s="90">
        <v>0.35155949401522502</v>
      </c>
      <c r="AF141" s="90">
        <v>0.11530953328591589</v>
      </c>
      <c r="AG141" s="90">
        <v>0.46686902730114088</v>
      </c>
      <c r="AH141" s="90" t="s">
        <v>622</v>
      </c>
      <c r="AI141" s="90">
        <v>0.54320536248148032</v>
      </c>
      <c r="AJ141" t="s">
        <v>623</v>
      </c>
      <c r="AM141" s="90">
        <v>78.911827592035323</v>
      </c>
      <c r="AN141" s="90">
        <v>79.716470681557894</v>
      </c>
      <c r="AO141" s="90">
        <v>70.770666596886002</v>
      </c>
      <c r="AP141" s="90">
        <v>81.117963465005047</v>
      </c>
      <c r="AQ141" s="90"/>
      <c r="AR141" s="90">
        <v>0.31106106211976892</v>
      </c>
      <c r="AS141" s="90">
        <v>0.10817285244448151</v>
      </c>
      <c r="AT141" s="90"/>
      <c r="AU141" s="90">
        <v>1.220515988385698</v>
      </c>
      <c r="AV141" s="90">
        <v>1.0440011405154521</v>
      </c>
      <c r="AW141" s="90"/>
      <c r="AX141" s="90">
        <v>0.11800587147076337</v>
      </c>
      <c r="AY141" s="90"/>
      <c r="AZ141" s="90">
        <v>-0.72993486165523258</v>
      </c>
      <c r="BA141" s="90">
        <v>1.1699821669407364</v>
      </c>
      <c r="BB141" s="90"/>
      <c r="BC141" s="90">
        <v>4.8136848375403893</v>
      </c>
      <c r="BD141" s="90">
        <v>4.0546982311714554</v>
      </c>
      <c r="BE141" s="90"/>
      <c r="BF141" s="90">
        <v>13.299812639346866</v>
      </c>
    </row>
    <row r="142" spans="1:58">
      <c r="A142" t="s">
        <v>363</v>
      </c>
      <c r="B142" t="str">
        <f t="shared" si="4"/>
        <v>Mghbl</v>
      </c>
      <c r="C142" s="95">
        <v>45.646252697991031</v>
      </c>
      <c r="D142" s="95">
        <v>1.8206972883231876</v>
      </c>
      <c r="E142" s="95">
        <v>7.2251780309092553</v>
      </c>
      <c r="F142" s="95">
        <v>18.891212193379374</v>
      </c>
      <c r="G142" s="95">
        <v>10.270461195041259</v>
      </c>
      <c r="H142" s="95">
        <v>10.736457327822894</v>
      </c>
      <c r="I142" s="95">
        <v>0.38958603004029796</v>
      </c>
      <c r="J142" s="95">
        <v>1.7669830713422006</v>
      </c>
      <c r="K142" s="95">
        <v>0.56387909319899243</v>
      </c>
      <c r="L142" s="95">
        <v>97.310706928048475</v>
      </c>
      <c r="N142" s="90">
        <v>6.828861723040383</v>
      </c>
      <c r="O142" s="90">
        <v>1.171138276959617</v>
      </c>
      <c r="P142" s="90">
        <v>0</v>
      </c>
      <c r="Q142" s="94">
        <v>8</v>
      </c>
      <c r="R142" s="90">
        <v>0.10270712237232171</v>
      </c>
      <c r="S142" s="90">
        <v>0.20489302464809844</v>
      </c>
      <c r="T142" s="90">
        <v>0.5757817324277994</v>
      </c>
      <c r="U142" s="90">
        <v>2.2900779254091828</v>
      </c>
      <c r="V142" s="90">
        <v>1.787778178590913</v>
      </c>
      <c r="W142" s="90">
        <v>3.8762016551684653E-2</v>
      </c>
      <c r="X142" s="94">
        <v>5</v>
      </c>
      <c r="Y142" s="90">
        <v>0</v>
      </c>
      <c r="Z142" s="90">
        <v>0</v>
      </c>
      <c r="AA142" s="90">
        <v>1.0599137386512643E-2</v>
      </c>
      <c r="AB142" s="90">
        <v>1.7207830122699859</v>
      </c>
      <c r="AC142" s="90">
        <v>0.2686178503435015</v>
      </c>
      <c r="AD142" s="94">
        <v>2</v>
      </c>
      <c r="AE142" s="90">
        <v>0.24387868317429651</v>
      </c>
      <c r="AF142" s="90">
        <v>0.10760254003250523</v>
      </c>
      <c r="AG142" s="90">
        <v>0.35148122320680175</v>
      </c>
      <c r="AH142" s="90" t="s">
        <v>622</v>
      </c>
      <c r="AI142" s="90">
        <v>0.56158870421218976</v>
      </c>
      <c r="AJ142" t="s">
        <v>623</v>
      </c>
      <c r="AM142" s="90">
        <v>81.068202566473985</v>
      </c>
      <c r="AN142" s="90">
        <v>83.26152314703468</v>
      </c>
      <c r="AO142" s="90">
        <v>72.45899766780542</v>
      </c>
      <c r="AP142" s="90">
        <v>82.82482726632999</v>
      </c>
      <c r="AQ142" s="90"/>
      <c r="AR142" s="90">
        <v>0.28935638655458079</v>
      </c>
      <c r="AS142" s="90">
        <v>9.8856127593816095E-2</v>
      </c>
      <c r="AT142" s="90"/>
      <c r="AU142" s="90">
        <v>0.95482320037423385</v>
      </c>
      <c r="AV142" s="90">
        <v>0.91688928925191104</v>
      </c>
      <c r="AW142" s="90"/>
      <c r="AX142" s="90">
        <v>9.8576160765901019E-2</v>
      </c>
      <c r="AY142" s="90"/>
      <c r="AZ142" s="90">
        <v>-0.75009370046336188</v>
      </c>
      <c r="BA142" s="90">
        <v>1.0949576114039361</v>
      </c>
      <c r="BB142" s="90"/>
      <c r="BC142" s="90">
        <v>4.9299404235821296</v>
      </c>
      <c r="BD142" s="90">
        <v>4.0596793130018884</v>
      </c>
      <c r="BE142" s="90"/>
      <c r="BF142" s="90">
        <v>13.172809852030694</v>
      </c>
    </row>
    <row r="143" spans="1:58">
      <c r="A143" t="s">
        <v>363</v>
      </c>
      <c r="B143" t="str">
        <f t="shared" si="4"/>
        <v>Mghbl</v>
      </c>
      <c r="C143" s="95">
        <v>45.599276108251701</v>
      </c>
      <c r="D143" s="95">
        <v>1.8633536247924736</v>
      </c>
      <c r="E143" s="95">
        <v>7.2938258031744256</v>
      </c>
      <c r="F143" s="95">
        <v>18.963152791480962</v>
      </c>
      <c r="G143" s="95">
        <v>10.730796827041896</v>
      </c>
      <c r="H143" s="95">
        <v>10.789578335886246</v>
      </c>
      <c r="I143" s="95">
        <v>0.33327146171693733</v>
      </c>
      <c r="J143" s="95">
        <v>1.7531862152357918</v>
      </c>
      <c r="K143" s="95">
        <v>0.64443324937027713</v>
      </c>
      <c r="L143" s="95">
        <v>97.970874416950707</v>
      </c>
      <c r="N143" s="90">
        <v>6.7997052786246224</v>
      </c>
      <c r="O143" s="90">
        <v>1.2002947213753776</v>
      </c>
      <c r="P143" s="90">
        <v>0</v>
      </c>
      <c r="Q143" s="94">
        <v>8</v>
      </c>
      <c r="R143" s="90">
        <v>8.1482382484209692E-2</v>
      </c>
      <c r="S143" s="90">
        <v>0.20901317538716291</v>
      </c>
      <c r="T143" s="90">
        <v>0.45917013023981923</v>
      </c>
      <c r="U143" s="90">
        <v>2.3849607665182111</v>
      </c>
      <c r="V143" s="90">
        <v>1.8653735453705971</v>
      </c>
      <c r="W143" s="90">
        <v>0</v>
      </c>
      <c r="X143" s="94">
        <v>5</v>
      </c>
      <c r="Y143" s="90">
        <v>0</v>
      </c>
      <c r="Z143" s="90">
        <v>4.032095396149904E-2</v>
      </c>
      <c r="AA143" s="90">
        <v>4.2089038753367981E-2</v>
      </c>
      <c r="AB143" s="90">
        <v>1.7236875018217692</v>
      </c>
      <c r="AC143" s="90">
        <v>0.19390250546336385</v>
      </c>
      <c r="AD143" s="94">
        <v>2</v>
      </c>
      <c r="AE143" s="90">
        <v>0.31294293410666429</v>
      </c>
      <c r="AF143" s="90">
        <v>0.12257542923372299</v>
      </c>
      <c r="AG143" s="90">
        <v>0.43551836334038729</v>
      </c>
      <c r="AH143" s="90" t="s">
        <v>622</v>
      </c>
      <c r="AI143" s="90">
        <v>0.55585000862230005</v>
      </c>
      <c r="AJ143" t="s">
        <v>623</v>
      </c>
      <c r="AM143" s="90">
        <v>79.453156415472051</v>
      </c>
      <c r="AN143" s="90">
        <v>80.333478407352004</v>
      </c>
      <c r="AO143" s="90">
        <v>71.068047754075621</v>
      </c>
      <c r="AP143" s="90">
        <v>81.429085404614142</v>
      </c>
      <c r="AQ143" s="90"/>
      <c r="AR143" s="90">
        <v>0.32347115651726993</v>
      </c>
      <c r="AS143" s="90">
        <v>0.11207572303429696</v>
      </c>
      <c r="AT143" s="90"/>
      <c r="AU143" s="90">
        <v>1.1414140930107533</v>
      </c>
      <c r="AV143" s="90">
        <v>1.0050975913255871</v>
      </c>
      <c r="AW143" s="90"/>
      <c r="AX143" s="90">
        <v>0.11731547607363807</v>
      </c>
      <c r="AY143" s="90"/>
      <c r="AZ143" s="90">
        <v>-0.54315046605114103</v>
      </c>
      <c r="BA143" s="90">
        <v>1.1749112178512544</v>
      </c>
      <c r="BB143" s="90"/>
      <c r="BC143" s="90">
        <v>4.7671955278227438</v>
      </c>
      <c r="BD143" s="90">
        <v>4.0414753285184375</v>
      </c>
      <c r="BE143" s="90"/>
      <c r="BF143" s="90">
        <v>13.109364365850112</v>
      </c>
    </row>
    <row r="144" spans="1:58">
      <c r="A144" t="s">
        <v>363</v>
      </c>
      <c r="B144" t="str">
        <f t="shared" si="4"/>
        <v>Mghbl</v>
      </c>
      <c r="C144" s="95">
        <v>45.306422048812884</v>
      </c>
      <c r="D144" s="95">
        <v>1.8134144991698951</v>
      </c>
      <c r="E144" s="95">
        <v>7.2564733388536711</v>
      </c>
      <c r="F144" s="95">
        <v>19.496874255775182</v>
      </c>
      <c r="G144" s="95">
        <v>10.404207358392796</v>
      </c>
      <c r="H144" s="95">
        <v>10.686343169272565</v>
      </c>
      <c r="I144" s="95">
        <v>0.37481499572597393</v>
      </c>
      <c r="J144" s="95">
        <v>1.7719105199516323</v>
      </c>
      <c r="K144" s="95">
        <v>0.57075566750629714</v>
      </c>
      <c r="L144" s="95">
        <v>97.681215853460884</v>
      </c>
      <c r="N144" s="90">
        <v>6.7965373579774084</v>
      </c>
      <c r="O144" s="90">
        <v>1.2034626420225916</v>
      </c>
      <c r="P144" s="90">
        <v>0</v>
      </c>
      <c r="Q144" s="94">
        <v>8</v>
      </c>
      <c r="R144" s="90">
        <v>7.939518295246617E-2</v>
      </c>
      <c r="S144" s="90">
        <v>0.20463092408008485</v>
      </c>
      <c r="T144" s="90">
        <v>0.44763724179942699</v>
      </c>
      <c r="U144" s="90">
        <v>2.326237578523747</v>
      </c>
      <c r="V144" s="90">
        <v>1.9420990726442748</v>
      </c>
      <c r="W144" s="90">
        <v>0</v>
      </c>
      <c r="X144" s="94">
        <v>5</v>
      </c>
      <c r="Y144" s="90">
        <v>0</v>
      </c>
      <c r="Z144" s="90">
        <v>5.62641386703846E-2</v>
      </c>
      <c r="AA144" s="90">
        <v>4.7619369394481879E-2</v>
      </c>
      <c r="AB144" s="90">
        <v>1.7174297341369336</v>
      </c>
      <c r="AC144" s="90">
        <v>0.17868675779819987</v>
      </c>
      <c r="AD144" s="94">
        <v>2</v>
      </c>
      <c r="AE144" s="90">
        <v>0.33664283613398427</v>
      </c>
      <c r="AF144" s="90">
        <v>0.10921229077474552</v>
      </c>
      <c r="AG144" s="90">
        <v>0.4458551269087298</v>
      </c>
      <c r="AH144" s="90" t="s">
        <v>622</v>
      </c>
      <c r="AI144" s="90">
        <v>0.53790805014644361</v>
      </c>
      <c r="AJ144" t="s">
        <v>623</v>
      </c>
      <c r="AM144" s="90">
        <v>79.79676412031786</v>
      </c>
      <c r="AN144" s="90">
        <v>80.310920940306801</v>
      </c>
      <c r="AO144" s="90">
        <v>71.415080541161998</v>
      </c>
      <c r="AP144" s="90">
        <v>81.771245710274798</v>
      </c>
      <c r="AQ144" s="90"/>
      <c r="AR144" s="90">
        <v>0.2965697072435331</v>
      </c>
      <c r="AS144" s="90">
        <v>0.10306844736648074</v>
      </c>
      <c r="AT144" s="90"/>
      <c r="AU144" s="90">
        <v>1.168320257367562</v>
      </c>
      <c r="AV144" s="90">
        <v>0.99864963859344713</v>
      </c>
      <c r="AW144" s="90"/>
      <c r="AX144" s="90">
        <v>0.10961794318748533</v>
      </c>
      <c r="AY144" s="90"/>
      <c r="AZ144" s="90">
        <v>-0.8537137610147516</v>
      </c>
      <c r="BA144" s="90">
        <v>1.130184911587121</v>
      </c>
      <c r="BB144" s="90"/>
      <c r="BC144" s="90">
        <v>4.7647550877396965</v>
      </c>
      <c r="BD144" s="90">
        <v>4.0956879616116044</v>
      </c>
      <c r="BE144" s="90"/>
      <c r="BF144" s="90">
        <v>13.126697037062691</v>
      </c>
    </row>
    <row r="145" spans="1:58">
      <c r="A145" t="s">
        <v>363</v>
      </c>
      <c r="B145" t="str">
        <f t="shared" si="4"/>
        <v>Mghbl</v>
      </c>
      <c r="C145" s="95">
        <v>45.088435990054883</v>
      </c>
      <c r="D145" s="95">
        <v>1.9052729766803838</v>
      </c>
      <c r="E145" s="95">
        <v>7.2928245346101468</v>
      </c>
      <c r="F145" s="95">
        <v>19.158924736746783</v>
      </c>
      <c r="G145" s="95">
        <v>10.444048903069147</v>
      </c>
      <c r="H145" s="95">
        <v>10.645962775834521</v>
      </c>
      <c r="I145" s="95">
        <v>0.33412863816025873</v>
      </c>
      <c r="J145" s="95">
        <v>1.778440500436427</v>
      </c>
      <c r="K145" s="95">
        <v>0.61207017543859654</v>
      </c>
      <c r="L145" s="95">
        <v>97.260109231031166</v>
      </c>
      <c r="N145" s="90">
        <v>6.7860868770868024</v>
      </c>
      <c r="O145" s="90">
        <v>1.2139131229131976</v>
      </c>
      <c r="P145" s="90">
        <v>0</v>
      </c>
      <c r="Q145" s="94">
        <v>8</v>
      </c>
      <c r="R145" s="90">
        <v>7.9612364658025347E-2</v>
      </c>
      <c r="S145" s="90">
        <v>0.21570374814887466</v>
      </c>
      <c r="T145" s="90">
        <v>0.4488378364075416</v>
      </c>
      <c r="U145" s="90">
        <v>2.3428272506234675</v>
      </c>
      <c r="V145" s="90">
        <v>1.9130188001620909</v>
      </c>
      <c r="W145" s="90">
        <v>0</v>
      </c>
      <c r="X145" s="94">
        <v>5</v>
      </c>
      <c r="Y145" s="90">
        <v>0</v>
      </c>
      <c r="Z145" s="90">
        <v>4.9652857389292482E-2</v>
      </c>
      <c r="AA145" s="90">
        <v>4.2589906321178213E-2</v>
      </c>
      <c r="AB145" s="90">
        <v>1.7165683734545893</v>
      </c>
      <c r="AC145" s="90">
        <v>0.19118886283493985</v>
      </c>
      <c r="AD145" s="94">
        <v>2</v>
      </c>
      <c r="AE145" s="90">
        <v>0.32774132910735809</v>
      </c>
      <c r="AF145" s="90">
        <v>0.11750295927745902</v>
      </c>
      <c r="AG145" s="90">
        <v>0.44524428838481711</v>
      </c>
      <c r="AH145" s="90" t="s">
        <v>622</v>
      </c>
      <c r="AI145" s="90">
        <v>0.54414768197365959</v>
      </c>
      <c r="AJ145" t="s">
        <v>623</v>
      </c>
      <c r="AM145" s="90">
        <v>79.414978642327057</v>
      </c>
      <c r="AN145" s="90">
        <v>80.022982812331549</v>
      </c>
      <c r="AO145" s="90">
        <v>71.041417409973576</v>
      </c>
      <c r="AP145" s="90">
        <v>81.394754564430741</v>
      </c>
      <c r="AQ145" s="90"/>
      <c r="AR145" s="90">
        <v>0.32046852484911276</v>
      </c>
      <c r="AS145" s="90">
        <v>0.11127721250221158</v>
      </c>
      <c r="AT145" s="90"/>
      <c r="AU145" s="90">
        <v>1.1882475661702527</v>
      </c>
      <c r="AV145" s="90">
        <v>1.0281424480775267</v>
      </c>
      <c r="AW145" s="90"/>
      <c r="AX145" s="90">
        <v>0.11508171205315228</v>
      </c>
      <c r="AY145" s="90"/>
      <c r="AZ145" s="90">
        <v>-0.67321448072669732</v>
      </c>
      <c r="BA145" s="90">
        <v>1.1573935145434111</v>
      </c>
      <c r="BB145" s="90"/>
      <c r="BC145" s="90">
        <v>4.7725060749343209</v>
      </c>
      <c r="BD145" s="90">
        <v>4.0886924718257145</v>
      </c>
      <c r="BE145" s="90"/>
      <c r="BF145" s="90">
        <v>13.152783306753753</v>
      </c>
    </row>
    <row r="146" spans="1:58">
      <c r="A146" t="s">
        <v>363</v>
      </c>
      <c r="B146" t="str">
        <f t="shared" si="4"/>
        <v>Mghbl</v>
      </c>
      <c r="C146" s="95">
        <v>44.604113618238969</v>
      </c>
      <c r="D146" s="95">
        <v>1.885673525377229</v>
      </c>
      <c r="E146" s="95">
        <v>7.2359351137161028</v>
      </c>
      <c r="F146" s="95">
        <v>19.697141083025016</v>
      </c>
      <c r="G146" s="95">
        <v>10.012225767286896</v>
      </c>
      <c r="H146" s="95">
        <v>10.72982856155806</v>
      </c>
      <c r="I146" s="95">
        <v>0.34318361480416815</v>
      </c>
      <c r="J146" s="95">
        <v>1.7386034332266511</v>
      </c>
      <c r="K146" s="95">
        <v>0.61894736842105269</v>
      </c>
      <c r="L146" s="95">
        <v>96.865652085654133</v>
      </c>
      <c r="N146" s="90">
        <v>6.7754353649539416</v>
      </c>
      <c r="O146" s="90">
        <v>1.2245646350460584</v>
      </c>
      <c r="P146" s="90">
        <v>0</v>
      </c>
      <c r="Q146" s="94">
        <v>8</v>
      </c>
      <c r="R146" s="90">
        <v>7.0769882428215025E-2</v>
      </c>
      <c r="S146" s="90">
        <v>0.21546415795729412</v>
      </c>
      <c r="T146" s="90">
        <v>0.39985244630876338</v>
      </c>
      <c r="U146" s="90">
        <v>2.2667835540703187</v>
      </c>
      <c r="V146" s="90">
        <v>2.0471299592354089</v>
      </c>
      <c r="W146" s="90">
        <v>0</v>
      </c>
      <c r="X146" s="94">
        <v>5</v>
      </c>
      <c r="Y146" s="90">
        <v>0</v>
      </c>
      <c r="Z146" s="90">
        <v>5.5258325423037213E-2</v>
      </c>
      <c r="AA146" s="90">
        <v>4.414968176652654E-2</v>
      </c>
      <c r="AB146" s="90">
        <v>1.7461316938471401</v>
      </c>
      <c r="AC146" s="90">
        <v>0.15446029896329616</v>
      </c>
      <c r="AD146" s="94">
        <v>2</v>
      </c>
      <c r="AE146" s="90">
        <v>0.35754939184443879</v>
      </c>
      <c r="AF146" s="90">
        <v>0.11992489751334275</v>
      </c>
      <c r="AG146" s="90">
        <v>0.47747428935778152</v>
      </c>
      <c r="AH146" s="90" t="s">
        <v>622</v>
      </c>
      <c r="AI146" s="90">
        <v>0.51881309267292453</v>
      </c>
      <c r="AJ146" t="s">
        <v>623</v>
      </c>
      <c r="AM146" s="90">
        <v>79.895988090657525</v>
      </c>
      <c r="AN146" s="90">
        <v>80.103441506721026</v>
      </c>
      <c r="AO146" s="90">
        <v>71.331187682973706</v>
      </c>
      <c r="AP146" s="90">
        <v>81.675780271536084</v>
      </c>
      <c r="AQ146" s="90"/>
      <c r="AR146" s="90">
        <v>0.28653322916743795</v>
      </c>
      <c r="AS146" s="90">
        <v>0.10048626752884299</v>
      </c>
      <c r="AT146" s="90"/>
      <c r="AU146" s="90">
        <v>1.1642504640648135</v>
      </c>
      <c r="AV146" s="90">
        <v>0.98314778619140064</v>
      </c>
      <c r="AW146" s="90"/>
      <c r="AX146" s="90">
        <v>0.10654316271376378</v>
      </c>
      <c r="AY146" s="90"/>
      <c r="AZ146" s="90">
        <v>-1.0238047590910395</v>
      </c>
      <c r="BA146" s="90">
        <v>1.1002041661340711</v>
      </c>
      <c r="BB146" s="90"/>
      <c r="BC146" s="90">
        <v>4.9253963748980363</v>
      </c>
      <c r="BD146" s="90">
        <v>4.2694085200082563</v>
      </c>
      <c r="BE146" s="90"/>
      <c r="BF146" s="90">
        <v>13.003989029881414</v>
      </c>
    </row>
    <row r="147" spans="1:58">
      <c r="A147" t="s">
        <v>363</v>
      </c>
      <c r="B147" t="str">
        <f t="shared" si="4"/>
        <v>Mghbl</v>
      </c>
      <c r="C147" s="95">
        <v>44.703943331613267</v>
      </c>
      <c r="D147" s="95">
        <v>1.8083072702331959</v>
      </c>
      <c r="E147" s="95">
        <v>7.1740553927436341</v>
      </c>
      <c r="F147" s="95">
        <v>19.305800626115751</v>
      </c>
      <c r="G147" s="95">
        <v>10.078810740604794</v>
      </c>
      <c r="H147" s="95">
        <v>10.569085805587944</v>
      </c>
      <c r="I147" s="95">
        <v>0.36853754940711458</v>
      </c>
      <c r="J147" s="95">
        <v>1.7850800116380563</v>
      </c>
      <c r="K147" s="95">
        <v>0.61501754385964913</v>
      </c>
      <c r="L147" s="95">
        <v>96.408638271803397</v>
      </c>
      <c r="N147" s="90">
        <v>6.7971846506248781</v>
      </c>
      <c r="O147" s="90">
        <v>1.2028153493751219</v>
      </c>
      <c r="P147" s="90">
        <v>0</v>
      </c>
      <c r="Q147" s="94">
        <v>8</v>
      </c>
      <c r="R147" s="90">
        <v>8.2687197174402316E-2</v>
      </c>
      <c r="S147" s="90">
        <v>0.20682436615661401</v>
      </c>
      <c r="T147" s="90">
        <v>0.46582200476378688</v>
      </c>
      <c r="U147" s="90">
        <v>2.2840712646052999</v>
      </c>
      <c r="V147" s="90">
        <v>1.9605951672998971</v>
      </c>
      <c r="W147" s="90">
        <v>0</v>
      </c>
      <c r="X147" s="94">
        <v>5</v>
      </c>
      <c r="Y147" s="90">
        <v>0</v>
      </c>
      <c r="Z147" s="90">
        <v>2.8487606697101597E-2</v>
      </c>
      <c r="AA147" s="90">
        <v>4.7457375561679206E-2</v>
      </c>
      <c r="AB147" s="90">
        <v>1.7216409218762518</v>
      </c>
      <c r="AC147" s="90">
        <v>0.20241409586496739</v>
      </c>
      <c r="AD147" s="94">
        <v>2</v>
      </c>
      <c r="AE147" s="90">
        <v>0.32379248594873822</v>
      </c>
      <c r="AF147" s="90">
        <v>0.11927902503993722</v>
      </c>
      <c r="AG147" s="90">
        <v>0.44307151098867542</v>
      </c>
      <c r="AH147" s="90" t="s">
        <v>622</v>
      </c>
      <c r="AI147" s="90">
        <v>0.53451648219833292</v>
      </c>
      <c r="AJ147" t="s">
        <v>623</v>
      </c>
      <c r="AM147" s="90">
        <v>79.871151309453097</v>
      </c>
      <c r="AN147" s="90">
        <v>80.892121019992601</v>
      </c>
      <c r="AO147" s="90">
        <v>71.735192780735872</v>
      </c>
      <c r="AP147" s="90">
        <v>82.088941176193188</v>
      </c>
      <c r="AQ147" s="90"/>
      <c r="AR147" s="90">
        <v>0.28976461463611469</v>
      </c>
      <c r="AS147" s="90">
        <v>0.10054129942881274</v>
      </c>
      <c r="AT147" s="90"/>
      <c r="AU147" s="90">
        <v>1.1261022320477965</v>
      </c>
      <c r="AV147" s="90">
        <v>0.97659100519218578</v>
      </c>
      <c r="AW147" s="90"/>
      <c r="AX147" s="90">
        <v>0.10412682318021357</v>
      </c>
      <c r="AY147" s="90"/>
      <c r="AZ147" s="90">
        <v>-0.94709402627014461</v>
      </c>
      <c r="BA147" s="90">
        <v>1.1023074635656647</v>
      </c>
      <c r="BB147" s="90"/>
      <c r="BC147" s="90">
        <v>4.9296909115824015</v>
      </c>
      <c r="BD147" s="90">
        <v>4.1313451824305698</v>
      </c>
      <c r="BE147" s="90"/>
      <c r="BF147" s="90">
        <v>13.110986219033151</v>
      </c>
    </row>
    <row r="148" spans="1:58">
      <c r="A148" t="s">
        <v>363</v>
      </c>
      <c r="B148" t="str">
        <f t="shared" si="4"/>
        <v>Mghbl</v>
      </c>
      <c r="C148" s="95">
        <v>45.507523103626212</v>
      </c>
      <c r="D148" s="95">
        <v>1.8258436213991769</v>
      </c>
      <c r="E148" s="95">
        <v>7.0892202914104105</v>
      </c>
      <c r="F148" s="95">
        <v>19.485206074875162</v>
      </c>
      <c r="G148" s="95">
        <v>10.525321738148348</v>
      </c>
      <c r="H148" s="95">
        <v>10.771761454419829</v>
      </c>
      <c r="I148" s="95">
        <v>0.31964067553000358</v>
      </c>
      <c r="J148" s="95">
        <v>1.7499854524294443</v>
      </c>
      <c r="K148" s="95">
        <v>0.57670175438596494</v>
      </c>
      <c r="L148" s="95">
        <v>97.851204166224562</v>
      </c>
      <c r="N148" s="90">
        <v>6.8191297270797619</v>
      </c>
      <c r="O148" s="90">
        <v>1.1808702729202381</v>
      </c>
      <c r="P148" s="90">
        <v>0</v>
      </c>
      <c r="Q148" s="94">
        <v>8</v>
      </c>
      <c r="R148" s="90">
        <v>7.1028482633034962E-2</v>
      </c>
      <c r="S148" s="90">
        <v>0.20580483452981077</v>
      </c>
      <c r="T148" s="90">
        <v>0.40128805473334239</v>
      </c>
      <c r="U148" s="90">
        <v>2.3507056997933815</v>
      </c>
      <c r="V148" s="90">
        <v>1.9711729283104304</v>
      </c>
      <c r="W148" s="90">
        <v>0</v>
      </c>
      <c r="X148" s="94">
        <v>5</v>
      </c>
      <c r="Y148" s="90">
        <v>0</v>
      </c>
      <c r="Z148" s="90">
        <v>6.9363016326743132E-2</v>
      </c>
      <c r="AA148" s="90">
        <v>4.0564537994181249E-2</v>
      </c>
      <c r="AB148" s="90">
        <v>1.7292365265240435</v>
      </c>
      <c r="AC148" s="90">
        <v>0.16083591915503215</v>
      </c>
      <c r="AD148" s="94">
        <v>2</v>
      </c>
      <c r="AE148" s="90">
        <v>0.34755238126208832</v>
      </c>
      <c r="AF148" s="90">
        <v>0.11022760438718648</v>
      </c>
      <c r="AG148" s="90">
        <v>0.4577799856492748</v>
      </c>
      <c r="AH148" s="90" t="s">
        <v>622</v>
      </c>
      <c r="AI148" s="90">
        <v>0.53531686254952482</v>
      </c>
      <c r="AJ148" t="s">
        <v>623</v>
      </c>
      <c r="AM148" s="90">
        <v>80.284453288539254</v>
      </c>
      <c r="AN148" s="90">
        <v>80.43347440555182</v>
      </c>
      <c r="AO148" s="90">
        <v>71.786012075836197</v>
      </c>
      <c r="AP148" s="90">
        <v>82.152071620786785</v>
      </c>
      <c r="AQ148" s="90"/>
      <c r="AR148" s="90">
        <v>0.28658087068064358</v>
      </c>
      <c r="AS148" s="90">
        <v>0.10007585468280515</v>
      </c>
      <c r="AT148" s="90"/>
      <c r="AU148" s="90">
        <v>1.11471249736172</v>
      </c>
      <c r="AV148" s="90">
        <v>0.94599696795527766</v>
      </c>
      <c r="AW148" s="90"/>
      <c r="AX148" s="90">
        <v>0.10559322643990032</v>
      </c>
      <c r="AY148" s="90"/>
      <c r="AZ148" s="90">
        <v>-0.98220830248636259</v>
      </c>
      <c r="BA148" s="90">
        <v>1.1067138164877963</v>
      </c>
      <c r="BB148" s="90"/>
      <c r="BC148" s="90">
        <v>4.7632947590394394</v>
      </c>
      <c r="BD148" s="90">
        <v>4.1696464648859806</v>
      </c>
      <c r="BE148" s="90"/>
      <c r="BF148" s="90">
        <v>12.967600260086142</v>
      </c>
    </row>
    <row r="149" spans="1:58">
      <c r="A149" t="s">
        <v>363</v>
      </c>
      <c r="B149" t="str">
        <f t="shared" si="4"/>
        <v>Mghbl</v>
      </c>
      <c r="C149" s="95">
        <v>45.37013369611109</v>
      </c>
      <c r="D149" s="95">
        <v>1.8805157750342933</v>
      </c>
      <c r="E149" s="95">
        <v>7.3018070747513111</v>
      </c>
      <c r="F149" s="95">
        <v>19.437890352125429</v>
      </c>
      <c r="G149" s="95">
        <v>10.275628088206227</v>
      </c>
      <c r="H149" s="95">
        <v>10.658942004577451</v>
      </c>
      <c r="I149" s="95">
        <v>0.38755300035932444</v>
      </c>
      <c r="J149" s="95">
        <v>1.8002560372417804</v>
      </c>
      <c r="K149" s="95">
        <v>0.64940350877192987</v>
      </c>
      <c r="L149" s="95">
        <v>97.762129537178836</v>
      </c>
      <c r="N149" s="90">
        <v>6.7959188804763171</v>
      </c>
      <c r="O149" s="90">
        <v>1.2040811195236829</v>
      </c>
      <c r="P149" s="90">
        <v>0</v>
      </c>
      <c r="Q149" s="94">
        <v>8</v>
      </c>
      <c r="R149" s="90">
        <v>8.4861140001288859E-2</v>
      </c>
      <c r="S149" s="90">
        <v>0.21188555373964588</v>
      </c>
      <c r="T149" s="90">
        <v>0.47781458246316078</v>
      </c>
      <c r="U149" s="90">
        <v>2.2940539666360396</v>
      </c>
      <c r="V149" s="90">
        <v>1.931384757159865</v>
      </c>
      <c r="W149" s="90">
        <v>0</v>
      </c>
      <c r="X149" s="94">
        <v>5</v>
      </c>
      <c r="Y149" s="90">
        <v>0</v>
      </c>
      <c r="Z149" s="90">
        <v>2.5755189606591067E-2</v>
      </c>
      <c r="AA149" s="90">
        <v>4.9164086097417729E-2</v>
      </c>
      <c r="AB149" s="90">
        <v>1.7104648169384862</v>
      </c>
      <c r="AC149" s="90">
        <v>0.21461590735750491</v>
      </c>
      <c r="AD149" s="94">
        <v>2</v>
      </c>
      <c r="AE149" s="90">
        <v>0.30817467807286514</v>
      </c>
      <c r="AF149" s="90">
        <v>0.12407551886458335</v>
      </c>
      <c r="AG149" s="90">
        <v>0.43225019693744848</v>
      </c>
      <c r="AH149" s="90" t="s">
        <v>622</v>
      </c>
      <c r="AI149" s="90">
        <v>0.53962581179929403</v>
      </c>
      <c r="AJ149" t="s">
        <v>623</v>
      </c>
      <c r="AM149" s="90">
        <v>79.562368127901692</v>
      </c>
      <c r="AN149" s="90">
        <v>80.794148747252194</v>
      </c>
      <c r="AO149" s="90">
        <v>71.63239853178527</v>
      </c>
      <c r="AP149" s="90">
        <v>81.986307078667039</v>
      </c>
      <c r="AQ149" s="90"/>
      <c r="AR149" s="90">
        <v>0.30656768466100182</v>
      </c>
      <c r="AS149" s="90">
        <v>0.10606344001982333</v>
      </c>
      <c r="AT149" s="90"/>
      <c r="AU149" s="90">
        <v>1.1433497246447291</v>
      </c>
      <c r="AV149" s="90">
        <v>0.99748785267458739</v>
      </c>
      <c r="AW149" s="90"/>
      <c r="AX149" s="90">
        <v>0.10603881511763061</v>
      </c>
      <c r="AY149" s="90"/>
      <c r="AZ149" s="90">
        <v>-0.82286562494830506</v>
      </c>
      <c r="BA149" s="90">
        <v>1.1146294334120537</v>
      </c>
      <c r="BB149" s="90"/>
      <c r="BC149" s="90">
        <v>4.9506975007538143</v>
      </c>
      <c r="BD149" s="90">
        <v>4.0968763026998918</v>
      </c>
      <c r="BE149" s="90"/>
      <c r="BF149" s="90">
        <v>13.109156361790337</v>
      </c>
    </row>
    <row r="150" spans="1:58">
      <c r="A150" t="s">
        <v>363</v>
      </c>
      <c r="B150" t="str">
        <f t="shared" si="4"/>
        <v>Mghbl</v>
      </c>
      <c r="C150" s="95">
        <v>45.396820847211153</v>
      </c>
      <c r="D150" s="95">
        <v>1.8949574759945127</v>
      </c>
      <c r="E150" s="95">
        <v>7.4275626367276191</v>
      </c>
      <c r="F150" s="95">
        <v>19.725727665519646</v>
      </c>
      <c r="G150" s="95">
        <v>10.258002654092667</v>
      </c>
      <c r="H150" s="95">
        <v>10.665930820054411</v>
      </c>
      <c r="I150" s="95">
        <v>0.37215954006467838</v>
      </c>
      <c r="J150" s="95">
        <v>1.7850800116380563</v>
      </c>
      <c r="K150" s="95">
        <v>0.63957894736842114</v>
      </c>
      <c r="L150" s="95">
        <v>98.165820598671161</v>
      </c>
      <c r="N150" s="90">
        <v>6.7781126227579156</v>
      </c>
      <c r="O150" s="90">
        <v>1.2218873772420844</v>
      </c>
      <c r="P150" s="90">
        <v>0</v>
      </c>
      <c r="Q150" s="94">
        <v>8</v>
      </c>
      <c r="R150" s="90">
        <v>8.5049597845481939E-2</v>
      </c>
      <c r="S150" s="90">
        <v>0.21282813955023899</v>
      </c>
      <c r="T150" s="90">
        <v>0.47885361085402423</v>
      </c>
      <c r="U150" s="90">
        <v>2.2827758712015509</v>
      </c>
      <c r="V150" s="90">
        <v>1.9404927805487038</v>
      </c>
      <c r="W150" s="90">
        <v>0</v>
      </c>
      <c r="X150" s="94">
        <v>5</v>
      </c>
      <c r="Y150" s="90">
        <v>0</v>
      </c>
      <c r="Z150" s="90">
        <v>4.3741866036349997E-2</v>
      </c>
      <c r="AA150" s="90">
        <v>4.7059925647984738E-2</v>
      </c>
      <c r="AB150" s="90">
        <v>1.7060981892041638</v>
      </c>
      <c r="AC150" s="90">
        <v>0.20310001911150155</v>
      </c>
      <c r="AD150" s="94">
        <v>2</v>
      </c>
      <c r="AE150" s="90">
        <v>0.31362130251846276</v>
      </c>
      <c r="AF150" s="90">
        <v>0.12180660603513381</v>
      </c>
      <c r="AG150" s="90">
        <v>0.43542790855359659</v>
      </c>
      <c r="AH150" s="90" t="s">
        <v>622</v>
      </c>
      <c r="AI150" s="90">
        <v>0.53498248051792441</v>
      </c>
      <c r="AJ150" t="s">
        <v>623</v>
      </c>
      <c r="AM150" s="90">
        <v>79.480052491845285</v>
      </c>
      <c r="AN150" s="90">
        <v>80.364307390727703</v>
      </c>
      <c r="AO150" s="90">
        <v>71.28092466659038</v>
      </c>
      <c r="AP150" s="90">
        <v>81.627519146624905</v>
      </c>
      <c r="AQ150" s="90"/>
      <c r="AR150" s="90">
        <v>0.31123875914702492</v>
      </c>
      <c r="AS150" s="90">
        <v>0.10776546036345619</v>
      </c>
      <c r="AT150" s="90"/>
      <c r="AU150" s="90">
        <v>1.2012480271511854</v>
      </c>
      <c r="AV150" s="90">
        <v>1.0371934271979435</v>
      </c>
      <c r="AW150" s="90"/>
      <c r="AX150" s="90">
        <v>0.10957977718992781</v>
      </c>
      <c r="AY150" s="90"/>
      <c r="AZ150" s="90">
        <v>-0.7632776383478701</v>
      </c>
      <c r="BA150" s="90">
        <v>1.1297894529155015</v>
      </c>
      <c r="BB150" s="90"/>
      <c r="BC150" s="90">
        <v>4.8609889376977655</v>
      </c>
      <c r="BD150" s="90">
        <v>4.0933601239131976</v>
      </c>
      <c r="BE150" s="90"/>
      <c r="BF150" s="90">
        <v>13.148411117336062</v>
      </c>
    </row>
    <row r="151" spans="1:58">
      <c r="A151" t="s">
        <v>363</v>
      </c>
      <c r="B151" t="str">
        <f t="shared" si="4"/>
        <v>Mghbl</v>
      </c>
      <c r="C151" s="95">
        <v>45.584497108358633</v>
      </c>
      <c r="D151" s="95">
        <v>1.7341335496080021</v>
      </c>
      <c r="E151" s="95">
        <v>6.7974746873138772</v>
      </c>
      <c r="F151" s="95">
        <v>19.832222961600188</v>
      </c>
      <c r="G151" s="95">
        <v>10.224438769966316</v>
      </c>
      <c r="H151" s="95">
        <v>10.739580804820314</v>
      </c>
      <c r="I151" s="95">
        <v>0.39143057503506312</v>
      </c>
      <c r="J151" s="95">
        <v>1.6372093023255814</v>
      </c>
      <c r="K151" s="95">
        <v>0.54290191840043234</v>
      </c>
      <c r="L151" s="95">
        <v>97.483889677428408</v>
      </c>
      <c r="N151" s="90">
        <v>6.8648732715630585</v>
      </c>
      <c r="O151" s="90">
        <v>1.1351267284369415</v>
      </c>
      <c r="P151" s="90">
        <v>0</v>
      </c>
      <c r="Q151" s="94">
        <v>8</v>
      </c>
      <c r="R151" s="90">
        <v>7.1263850374296833E-2</v>
      </c>
      <c r="S151" s="90">
        <v>0.19644642799684706</v>
      </c>
      <c r="T151" s="90">
        <v>0.40259453055544725</v>
      </c>
      <c r="U151" s="90">
        <v>2.2949433031008613</v>
      </c>
      <c r="V151" s="90">
        <v>2.0347518879725475</v>
      </c>
      <c r="W151" s="90">
        <v>0</v>
      </c>
      <c r="X151" s="94">
        <v>5</v>
      </c>
      <c r="Y151" s="90">
        <v>0</v>
      </c>
      <c r="Z151" s="90">
        <v>6.0411549226057737E-2</v>
      </c>
      <c r="AA151" s="90">
        <v>4.9923938794228594E-2</v>
      </c>
      <c r="AB151" s="90">
        <v>1.7327049074552621</v>
      </c>
      <c r="AC151" s="90">
        <v>0.15695960452445168</v>
      </c>
      <c r="AD151" s="94">
        <v>2</v>
      </c>
      <c r="AE151" s="90">
        <v>0.32104811998644478</v>
      </c>
      <c r="AF151" s="90">
        <v>0.10428697605151474</v>
      </c>
      <c r="AG151" s="90">
        <v>0.42533509603795949</v>
      </c>
      <c r="AH151" s="90" t="s">
        <v>622</v>
      </c>
      <c r="AI151" s="90">
        <v>0.5227534178233475</v>
      </c>
      <c r="AJ151" t="s">
        <v>623</v>
      </c>
      <c r="AM151" s="90">
        <v>81.69183924665289</v>
      </c>
      <c r="AN151" s="90">
        <v>82.117663194143475</v>
      </c>
      <c r="AO151" s="90">
        <v>73.291704825184468</v>
      </c>
      <c r="AP151" s="90">
        <v>83.671079299550641</v>
      </c>
      <c r="AQ151" s="90"/>
      <c r="AR151" s="90">
        <v>0.24842161226024123</v>
      </c>
      <c r="AS151" s="90">
        <v>8.6660187266189931E-2</v>
      </c>
      <c r="AT151" s="90"/>
      <c r="AU151" s="90">
        <v>0.9779337424323018</v>
      </c>
      <c r="AV151" s="90">
        <v>0.83831006137435071</v>
      </c>
      <c r="AW151" s="90"/>
      <c r="AX151" s="90">
        <v>8.728418033441343E-2</v>
      </c>
      <c r="AY151" s="90"/>
      <c r="AZ151" s="90">
        <v>-1.3807184730567652</v>
      </c>
      <c r="BA151" s="90">
        <v>1.010298741074789</v>
      </c>
      <c r="BB151" s="90"/>
      <c r="BC151" s="90">
        <v>4.9392760773230826</v>
      </c>
      <c r="BD151" s="90">
        <v>4.2790852633971577</v>
      </c>
      <c r="BE151" s="90"/>
      <c r="BF151" s="90">
        <v>12.673722024092937</v>
      </c>
    </row>
    <row r="152" spans="1:58">
      <c r="A152" t="s">
        <v>363</v>
      </c>
      <c r="B152" t="str">
        <f t="shared" si="4"/>
        <v>Mghbl</v>
      </c>
      <c r="C152" s="95">
        <v>45.166156829699062</v>
      </c>
      <c r="D152" s="95">
        <v>1.7636117869694512</v>
      </c>
      <c r="E152" s="95">
        <v>7.0884828818467476</v>
      </c>
      <c r="F152" s="95">
        <v>19.382823814929345</v>
      </c>
      <c r="G152" s="95">
        <v>10.078415733999783</v>
      </c>
      <c r="H152" s="95">
        <v>10.668932214331827</v>
      </c>
      <c r="I152" s="95">
        <v>0.37729312762973355</v>
      </c>
      <c r="J152" s="95">
        <v>1.6911627906976745</v>
      </c>
      <c r="K152" s="95">
        <v>0.59404485274250196</v>
      </c>
      <c r="L152" s="95">
        <v>96.810924032846117</v>
      </c>
      <c r="N152" s="90">
        <v>6.8265465751616858</v>
      </c>
      <c r="O152" s="90">
        <v>1.1734534248383142</v>
      </c>
      <c r="P152" s="90">
        <v>0</v>
      </c>
      <c r="Q152" s="94">
        <v>8</v>
      </c>
      <c r="R152" s="90">
        <v>8.9147769699198021E-2</v>
      </c>
      <c r="S152" s="90">
        <v>0.20051051466556477</v>
      </c>
      <c r="T152" s="90">
        <v>0.5014244577501259</v>
      </c>
      <c r="U152" s="90">
        <v>2.2703735274782599</v>
      </c>
      <c r="V152" s="90">
        <v>1.9385437304068516</v>
      </c>
      <c r="W152" s="90">
        <v>0</v>
      </c>
      <c r="X152" s="94">
        <v>5</v>
      </c>
      <c r="Y152" s="90">
        <v>0</v>
      </c>
      <c r="Z152" s="90">
        <v>1.0045822387173331E-2</v>
      </c>
      <c r="AA152" s="90">
        <v>4.8295376258821569E-2</v>
      </c>
      <c r="AB152" s="90">
        <v>1.7275506698335534</v>
      </c>
      <c r="AC152" s="90">
        <v>0.21410813152045161</v>
      </c>
      <c r="AD152" s="94">
        <v>2</v>
      </c>
      <c r="AE152" s="90">
        <v>0.2814432473310714</v>
      </c>
      <c r="AF152" s="90">
        <v>0.11452505224723986</v>
      </c>
      <c r="AG152" s="90">
        <v>0.39596829957831126</v>
      </c>
      <c r="AH152" s="90" t="s">
        <v>622</v>
      </c>
      <c r="AI152" s="90">
        <v>0.53813543382127282</v>
      </c>
      <c r="AJ152" t="s">
        <v>623</v>
      </c>
      <c r="AM152" s="90">
        <v>81.066208359261765</v>
      </c>
      <c r="AN152" s="90">
        <v>82.435646432013741</v>
      </c>
      <c r="AO152" s="90">
        <v>72.54529527533785</v>
      </c>
      <c r="AP152" s="90">
        <v>82.909030028754444</v>
      </c>
      <c r="AQ152" s="90"/>
      <c r="AR152" s="90">
        <v>0.2723636844428482</v>
      </c>
      <c r="AS152" s="90">
        <v>9.401363502509652E-2</v>
      </c>
      <c r="AT152" s="90"/>
      <c r="AU152" s="90">
        <v>1.0023758016215818</v>
      </c>
      <c r="AV152" s="90">
        <v>0.90655084733475566</v>
      </c>
      <c r="AW152" s="90"/>
      <c r="AX152" s="90">
        <v>9.537834770485891E-2</v>
      </c>
      <c r="AY152" s="90"/>
      <c r="AZ152" s="90">
        <v>-0.99464709988579503</v>
      </c>
      <c r="BA152" s="90">
        <v>1.0641661297413412</v>
      </c>
      <c r="BB152" s="90"/>
      <c r="BC152" s="90">
        <v>4.9566860400498785</v>
      </c>
      <c r="BD152" s="90">
        <v>4.1605895709110525</v>
      </c>
      <c r="BE152" s="90"/>
      <c r="BF152" s="90">
        <v>12.963373510015865</v>
      </c>
    </row>
    <row r="153" spans="1:58">
      <c r="A153" t="s">
        <v>363</v>
      </c>
      <c r="B153" t="str">
        <f t="shared" si="4"/>
        <v>Mghbl</v>
      </c>
      <c r="C153" s="95">
        <v>45.39867619388427</v>
      </c>
      <c r="D153" s="95">
        <v>1.7778426601784267</v>
      </c>
      <c r="E153" s="95">
        <v>6.9484413957404865</v>
      </c>
      <c r="F153" s="95">
        <v>19.329134536344775</v>
      </c>
      <c r="G153" s="95">
        <v>10.058631967836575</v>
      </c>
      <c r="H153" s="95">
        <v>10.660971809769745</v>
      </c>
      <c r="I153" s="95">
        <v>0.38612903225806455</v>
      </c>
      <c r="J153" s="95">
        <v>1.6846511627906975</v>
      </c>
      <c r="K153" s="95">
        <v>0.547819508241016</v>
      </c>
      <c r="L153" s="95">
        <v>96.792298267044075</v>
      </c>
      <c r="N153" s="90">
        <v>6.8544777811375086</v>
      </c>
      <c r="O153" s="90">
        <v>1.1455222188624914</v>
      </c>
      <c r="P153" s="90">
        <v>0</v>
      </c>
      <c r="Q153" s="94">
        <v>8</v>
      </c>
      <c r="R153" s="90">
        <v>9.0833848041995235E-2</v>
      </c>
      <c r="S153" s="90">
        <v>0.20191600570554172</v>
      </c>
      <c r="T153" s="90">
        <v>0.51069747209749039</v>
      </c>
      <c r="U153" s="90">
        <v>2.2635350710677198</v>
      </c>
      <c r="V153" s="90">
        <v>1.9299620191666902</v>
      </c>
      <c r="W153" s="90">
        <v>3.0555839205632651E-3</v>
      </c>
      <c r="X153" s="94">
        <v>5</v>
      </c>
      <c r="Y153" s="90">
        <v>0</v>
      </c>
      <c r="Z153" s="90">
        <v>0</v>
      </c>
      <c r="AA153" s="90">
        <v>4.6318878509447804E-2</v>
      </c>
      <c r="AB153" s="90">
        <v>1.7244471854993328</v>
      </c>
      <c r="AC153" s="90">
        <v>0.22923393599121944</v>
      </c>
      <c r="AD153" s="94">
        <v>2</v>
      </c>
      <c r="AE153" s="90">
        <v>0.26389050096793876</v>
      </c>
      <c r="AF153" s="90">
        <v>0.10550232233520399</v>
      </c>
      <c r="AG153" s="90">
        <v>0.36939282330314271</v>
      </c>
      <c r="AH153" s="90" t="s">
        <v>622</v>
      </c>
      <c r="AI153" s="90">
        <v>0.53977265808504271</v>
      </c>
      <c r="AJ153" t="s">
        <v>623</v>
      </c>
      <c r="AM153" s="90">
        <v>81.82148595772594</v>
      </c>
      <c r="AN153" s="90">
        <v>83.374911592917016</v>
      </c>
      <c r="AO153" s="90">
        <v>73.268391671057358</v>
      </c>
      <c r="AP153" s="90">
        <v>83.641973040205372</v>
      </c>
      <c r="AQ153" s="90"/>
      <c r="AR153" s="90">
        <v>0.26174580011105908</v>
      </c>
      <c r="AS153" s="90">
        <v>9.0105093034379038E-2</v>
      </c>
      <c r="AT153" s="90"/>
      <c r="AU153" s="90">
        <v>0.92747778565968853</v>
      </c>
      <c r="AV153" s="90">
        <v>0.85639009921613385</v>
      </c>
      <c r="AW153" s="90"/>
      <c r="AX153" s="90">
        <v>8.8013584964127617E-2</v>
      </c>
      <c r="AY153" s="90"/>
      <c r="AZ153" s="90">
        <v>-1.131995493135155</v>
      </c>
      <c r="BA153" s="90">
        <v>1.0273692695390744</v>
      </c>
      <c r="BB153" s="90"/>
      <c r="BC153" s="90">
        <v>4.9872946385183692</v>
      </c>
      <c r="BD153" s="90">
        <v>4.1940412447585356</v>
      </c>
      <c r="BE153" s="90"/>
      <c r="BF153" s="90">
        <v>12.893225373086535</v>
      </c>
    </row>
    <row r="154" spans="1:58">
      <c r="A154" t="s">
        <v>363</v>
      </c>
      <c r="B154" t="str">
        <f t="shared" si="4"/>
        <v>Mghbl</v>
      </c>
      <c r="C154" s="95">
        <v>45.8306368537095</v>
      </c>
      <c r="D154" s="95">
        <v>1.8347661530143282</v>
      </c>
      <c r="E154" s="95">
        <v>6.9683054363229342</v>
      </c>
      <c r="F154" s="95">
        <v>19.571730535875052</v>
      </c>
      <c r="G154" s="95">
        <v>10.36198304900576</v>
      </c>
      <c r="H154" s="95">
        <v>10.945556272864215</v>
      </c>
      <c r="I154" s="95">
        <v>0.35608695652173916</v>
      </c>
      <c r="J154" s="95">
        <v>1.789767441860465</v>
      </c>
      <c r="K154" s="95">
        <v>0.56355579573088355</v>
      </c>
      <c r="L154" s="95">
        <v>98.222388494904862</v>
      </c>
      <c r="N154" s="90">
        <v>6.8443271731627382</v>
      </c>
      <c r="O154" s="90">
        <v>1.1556728268372618</v>
      </c>
      <c r="P154" s="90">
        <v>0</v>
      </c>
      <c r="Q154" s="94">
        <v>8</v>
      </c>
      <c r="R154" s="90">
        <v>7.0712736379861196E-2</v>
      </c>
      <c r="S154" s="90">
        <v>0.20611131247762562</v>
      </c>
      <c r="T154" s="90">
        <v>0.3995351777593612</v>
      </c>
      <c r="U154" s="90">
        <v>2.3064012923584896</v>
      </c>
      <c r="V154" s="90">
        <v>2.0172394810246623</v>
      </c>
      <c r="W154" s="90">
        <v>0</v>
      </c>
      <c r="X154" s="94">
        <v>5</v>
      </c>
      <c r="Y154" s="90">
        <v>0</v>
      </c>
      <c r="Z154" s="90">
        <v>2.7599576783271296E-2</v>
      </c>
      <c r="AA154" s="90">
        <v>4.5037022956064106E-2</v>
      </c>
      <c r="AB154" s="90">
        <v>1.751195475620966</v>
      </c>
      <c r="AC154" s="90">
        <v>0.17616792463969855</v>
      </c>
      <c r="AD154" s="94">
        <v>2</v>
      </c>
      <c r="AE154" s="90">
        <v>0.34201945028695568</v>
      </c>
      <c r="AF154" s="90">
        <v>0.10735076209553046</v>
      </c>
      <c r="AG154" s="90">
        <v>0.44937021238248614</v>
      </c>
      <c r="AH154" s="90" t="s">
        <v>622</v>
      </c>
      <c r="AI154" s="90">
        <v>0.53005605453862725</v>
      </c>
      <c r="AJ154" t="s">
        <v>623</v>
      </c>
      <c r="AM154" s="90">
        <v>81.086937884128531</v>
      </c>
      <c r="AN154" s="90">
        <v>81.747598042460723</v>
      </c>
      <c r="AO154" s="90">
        <v>72.714415349240454</v>
      </c>
      <c r="AP154" s="90">
        <v>83.086967171529807</v>
      </c>
      <c r="AQ154" s="90"/>
      <c r="AR154" s="90">
        <v>0.25889843525846667</v>
      </c>
      <c r="AS154" s="90">
        <v>9.0505233630200993E-2</v>
      </c>
      <c r="AT154" s="90"/>
      <c r="AU154" s="90">
        <v>0.98516465648909901</v>
      </c>
      <c r="AV154" s="90">
        <v>0.85750321478246827</v>
      </c>
      <c r="AW154" s="90"/>
      <c r="AX154" s="90">
        <v>9.3420120186677988E-2</v>
      </c>
      <c r="AY154" s="90"/>
      <c r="AZ154" s="90">
        <v>-1.2969312901690746</v>
      </c>
      <c r="BA154" s="90">
        <v>1.0422636544550679</v>
      </c>
      <c r="BB154" s="90"/>
      <c r="BC154" s="90">
        <v>4.9827514401988937</v>
      </c>
      <c r="BD154" s="90">
        <v>4.2820947141330832</v>
      </c>
      <c r="BE154" s="90"/>
      <c r="BF154" s="90">
        <v>12.875144469761473</v>
      </c>
    </row>
    <row r="155" spans="1:58">
      <c r="A155" t="s">
        <v>363</v>
      </c>
      <c r="B155" t="str">
        <f t="shared" si="4"/>
        <v>Mghbl</v>
      </c>
      <c r="C155" s="95">
        <v>44.555185445982296</v>
      </c>
      <c r="D155" s="95">
        <v>1.8012219518788861</v>
      </c>
      <c r="E155" s="95">
        <v>7.1391361853319912</v>
      </c>
      <c r="F155" s="95">
        <v>19.990308059654755</v>
      </c>
      <c r="G155" s="95">
        <v>9.8598522221014875</v>
      </c>
      <c r="H155" s="95">
        <v>10.573407359586831</v>
      </c>
      <c r="I155" s="95">
        <v>0.36138849929873773</v>
      </c>
      <c r="J155" s="95">
        <v>1.761860465116279</v>
      </c>
      <c r="K155" s="95">
        <v>0.59601188867873545</v>
      </c>
      <c r="L155" s="95">
        <v>96.638372077630024</v>
      </c>
      <c r="N155" s="90">
        <v>6.7902434133295788</v>
      </c>
      <c r="O155" s="90">
        <v>1.2097565866704212</v>
      </c>
      <c r="P155" s="90">
        <v>0</v>
      </c>
      <c r="Q155" s="94">
        <v>8</v>
      </c>
      <c r="R155" s="90">
        <v>7.2449208576927715E-2</v>
      </c>
      <c r="S155" s="90">
        <v>0.20649072925216375</v>
      </c>
      <c r="T155" s="90">
        <v>0.40917190416025306</v>
      </c>
      <c r="U155" s="90">
        <v>2.2396214536958778</v>
      </c>
      <c r="V155" s="90">
        <v>2.0722667043147776</v>
      </c>
      <c r="W155" s="90">
        <v>0</v>
      </c>
      <c r="X155" s="94">
        <v>5</v>
      </c>
      <c r="Y155" s="90">
        <v>0</v>
      </c>
      <c r="Z155" s="90">
        <v>6.6389792869968378E-2</v>
      </c>
      <c r="AA155" s="90">
        <v>4.6644469145563548E-2</v>
      </c>
      <c r="AB155" s="90">
        <v>1.7263306087316688</v>
      </c>
      <c r="AC155" s="90">
        <v>0.16063512925279921</v>
      </c>
      <c r="AD155" s="94">
        <v>2</v>
      </c>
      <c r="AE155" s="90">
        <v>0.35992865704916066</v>
      </c>
      <c r="AF155" s="90">
        <v>0.11586048763255007</v>
      </c>
      <c r="AG155" s="90">
        <v>0.47578914468171074</v>
      </c>
      <c r="AH155" s="90" t="s">
        <v>622</v>
      </c>
      <c r="AI155" s="90">
        <v>0.51153021320754943</v>
      </c>
      <c r="AJ155" t="s">
        <v>623</v>
      </c>
      <c r="AM155" s="90">
        <v>80.13401438955843</v>
      </c>
      <c r="AN155" s="90">
        <v>80.349750784826938</v>
      </c>
      <c r="AO155" s="90">
        <v>71.887493030353198</v>
      </c>
      <c r="AP155" s="90">
        <v>82.235869431673223</v>
      </c>
      <c r="AQ155" s="90"/>
      <c r="AR155" s="90">
        <v>0.26952431931100379</v>
      </c>
      <c r="AS155" s="90">
        <v>9.4342177818761058E-2</v>
      </c>
      <c r="AT155" s="90"/>
      <c r="AU155" s="90">
        <v>1.1713618492050168</v>
      </c>
      <c r="AV155" s="90">
        <v>0.96891049243975469</v>
      </c>
      <c r="AW155" s="90"/>
      <c r="AX155" s="90">
        <v>9.9196872600090247E-2</v>
      </c>
      <c r="AY155" s="90"/>
      <c r="AZ155" s="90">
        <v>-1.2412590109744097</v>
      </c>
      <c r="BA155" s="90">
        <v>1.0638919847245563</v>
      </c>
      <c r="BB155" s="90"/>
      <c r="BC155" s="90">
        <v>4.9297077417781576</v>
      </c>
      <c r="BD155" s="90">
        <v>4.2466757188775555</v>
      </c>
      <c r="BE155" s="90"/>
      <c r="BF155" s="90">
        <v>12.994137071062134</v>
      </c>
    </row>
    <row r="156" spans="1:58">
      <c r="A156" t="s">
        <v>363</v>
      </c>
      <c r="B156" t="str">
        <f t="shared" si="4"/>
        <v>Mghbl</v>
      </c>
      <c r="C156" s="95">
        <v>44.73614193861178</v>
      </c>
      <c r="D156" s="95">
        <v>1.8195187888618545</v>
      </c>
      <c r="E156" s="95">
        <v>7.3904162986999644</v>
      </c>
      <c r="F156" s="95">
        <v>19.750694797823616</v>
      </c>
      <c r="G156" s="95">
        <v>10.087836575029883</v>
      </c>
      <c r="H156" s="95">
        <v>10.481862707122877</v>
      </c>
      <c r="I156" s="95">
        <v>0.3666900420757363</v>
      </c>
      <c r="J156" s="95">
        <v>1.7720930232558139</v>
      </c>
      <c r="K156" s="95">
        <v>0.64322075114833832</v>
      </c>
      <c r="L156" s="95">
        <v>97.04847492262985</v>
      </c>
      <c r="N156" s="90">
        <v>6.7666499529173052</v>
      </c>
      <c r="O156" s="90">
        <v>1.2333500470826948</v>
      </c>
      <c r="P156" s="90">
        <v>0</v>
      </c>
      <c r="Q156" s="94">
        <v>8</v>
      </c>
      <c r="R156" s="90">
        <v>8.4023889818011011E-2</v>
      </c>
      <c r="S156" s="90">
        <v>0.20702269933277739</v>
      </c>
      <c r="T156" s="90">
        <v>0.47319739500847646</v>
      </c>
      <c r="U156" s="90">
        <v>2.2742088572644863</v>
      </c>
      <c r="V156" s="90">
        <v>1.961547158576249</v>
      </c>
      <c r="W156" s="90">
        <v>0</v>
      </c>
      <c r="X156" s="94">
        <v>5</v>
      </c>
      <c r="Y156" s="90">
        <v>0</v>
      </c>
      <c r="Z156" s="90">
        <v>6.3650786386626024E-2</v>
      </c>
      <c r="AA156" s="90">
        <v>4.6973512793433307E-2</v>
      </c>
      <c r="AB156" s="90">
        <v>1.6985391787192803</v>
      </c>
      <c r="AC156" s="90">
        <v>0.19083652210066049</v>
      </c>
      <c r="AD156" s="94">
        <v>2</v>
      </c>
      <c r="AE156" s="90">
        <v>0.32882080289728055</v>
      </c>
      <c r="AF156" s="90">
        <v>0.12409908279403396</v>
      </c>
      <c r="AG156" s="90">
        <v>0.45291988569131453</v>
      </c>
      <c r="AH156" s="90" t="s">
        <v>622</v>
      </c>
      <c r="AI156" s="90">
        <v>0.52895875219025656</v>
      </c>
      <c r="AJ156" t="s">
        <v>623</v>
      </c>
      <c r="AM156" s="90">
        <v>79.163904397232187</v>
      </c>
      <c r="AN156" s="90">
        <v>79.810440095359553</v>
      </c>
      <c r="AO156" s="90">
        <v>71.063497274527137</v>
      </c>
      <c r="AP156" s="90">
        <v>81.405291855110889</v>
      </c>
      <c r="AQ156" s="90"/>
      <c r="AR156" s="90">
        <v>0.30849600333815946</v>
      </c>
      <c r="AS156" s="90">
        <v>0.10697155977384061</v>
      </c>
      <c r="AT156" s="90"/>
      <c r="AU156" s="90">
        <v>1.2729487311022369</v>
      </c>
      <c r="AV156" s="90">
        <v>1.069820457092312</v>
      </c>
      <c r="AW156" s="90"/>
      <c r="AX156" s="90">
        <v>0.1116028905688473</v>
      </c>
      <c r="AY156" s="90"/>
      <c r="AZ156" s="90">
        <v>-0.7886539287180363</v>
      </c>
      <c r="BA156" s="90">
        <v>1.1369268439199165</v>
      </c>
      <c r="BB156" s="90"/>
      <c r="BC156" s="90">
        <v>4.8180358934658614</v>
      </c>
      <c r="BD156" s="90">
        <v>4.0659175298012435</v>
      </c>
      <c r="BE156" s="90"/>
      <c r="BF156" s="90">
        <v>13.180999614949648</v>
      </c>
    </row>
    <row r="157" spans="1:58">
      <c r="A157" t="s">
        <v>363</v>
      </c>
      <c r="B157" t="str">
        <f t="shared" si="4"/>
        <v>Mghbl</v>
      </c>
      <c r="C157" s="95">
        <v>45.463859446605646</v>
      </c>
      <c r="D157" s="95">
        <v>1.7961394971613949</v>
      </c>
      <c r="E157" s="95">
        <v>7.1013945082253391</v>
      </c>
      <c r="F157" s="95">
        <v>19.359956159235921</v>
      </c>
      <c r="G157" s="95">
        <v>10.074647397587745</v>
      </c>
      <c r="H157" s="95">
        <v>10.659976759199484</v>
      </c>
      <c r="I157" s="95">
        <v>0.39938288920056103</v>
      </c>
      <c r="J157" s="95">
        <v>1.7134883720930234</v>
      </c>
      <c r="K157" s="95">
        <v>0.57339097541205075</v>
      </c>
      <c r="L157" s="95">
        <v>97.14223600472117</v>
      </c>
      <c r="N157" s="90">
        <v>6.8366255163583736</v>
      </c>
      <c r="O157" s="90">
        <v>1.1633744836416264</v>
      </c>
      <c r="P157" s="90">
        <v>0</v>
      </c>
      <c r="Q157" s="94">
        <v>8</v>
      </c>
      <c r="R157" s="90">
        <v>9.5099125780231608E-2</v>
      </c>
      <c r="S157" s="90">
        <v>0.2031710354113464</v>
      </c>
      <c r="T157" s="90">
        <v>0.53412135476172296</v>
      </c>
      <c r="U157" s="90">
        <v>2.2579923813877603</v>
      </c>
      <c r="V157" s="90">
        <v>1.9005674627501437</v>
      </c>
      <c r="W157" s="90">
        <v>9.0486399087952307E-3</v>
      </c>
      <c r="X157" s="94">
        <v>5</v>
      </c>
      <c r="Y157" s="90">
        <v>0</v>
      </c>
      <c r="Z157" s="90">
        <v>0</v>
      </c>
      <c r="AA157" s="90">
        <v>4.1814560750647808E-2</v>
      </c>
      <c r="AB157" s="90">
        <v>1.7173296496962847</v>
      </c>
      <c r="AC157" s="90">
        <v>0.24085578955306763</v>
      </c>
      <c r="AD157" s="94">
        <v>2</v>
      </c>
      <c r="AE157" s="90">
        <v>0.25868620969786194</v>
      </c>
      <c r="AF157" s="90">
        <v>0.10998151213217959</v>
      </c>
      <c r="AG157" s="90">
        <v>0.36866772183004154</v>
      </c>
      <c r="AH157" s="90" t="s">
        <v>622</v>
      </c>
      <c r="AI157" s="90">
        <v>0.54297460323210922</v>
      </c>
      <c r="AJ157" t="s">
        <v>623</v>
      </c>
      <c r="AM157" s="90">
        <v>81.321097765451398</v>
      </c>
      <c r="AN157" s="90">
        <v>83.077553769814713</v>
      </c>
      <c r="AO157" s="90">
        <v>72.878106614508056</v>
      </c>
      <c r="AP157" s="90">
        <v>83.244774797873845</v>
      </c>
      <c r="AQ157" s="90"/>
      <c r="AR157" s="90">
        <v>0.27356633337463548</v>
      </c>
      <c r="AS157" s="90">
        <v>9.394199189661788E-2</v>
      </c>
      <c r="AT157" s="90"/>
      <c r="AU157" s="90">
        <v>0.96787071604617403</v>
      </c>
      <c r="AV157" s="90">
        <v>0.89570352119609642</v>
      </c>
      <c r="AW157" s="90"/>
      <c r="AX157" s="90">
        <v>9.201659799159638E-2</v>
      </c>
      <c r="AY157" s="90"/>
      <c r="AZ157" s="90">
        <v>-0.99747267970067299</v>
      </c>
      <c r="BA157" s="90">
        <v>1.051092291279544</v>
      </c>
      <c r="BB157" s="90"/>
      <c r="BC157" s="90">
        <v>4.9865192123894033</v>
      </c>
      <c r="BD157" s="90">
        <v>4.1417186570440476</v>
      </c>
      <c r="BE157" s="90"/>
      <c r="BF157" s="90">
        <v>12.993989971966515</v>
      </c>
    </row>
    <row r="158" spans="1:58">
      <c r="A158" t="s">
        <v>363</v>
      </c>
      <c r="B158" t="str">
        <f t="shared" si="4"/>
        <v>Mghbl</v>
      </c>
      <c r="C158" s="95">
        <v>45.808260513223061</v>
      </c>
      <c r="D158" s="95">
        <v>1.7798756420654229</v>
      </c>
      <c r="E158" s="95">
        <v>6.8699784354398137</v>
      </c>
      <c r="F158" s="95">
        <v>19.892871961482758</v>
      </c>
      <c r="G158" s="95">
        <v>10.125519939150276</v>
      </c>
      <c r="H158" s="95">
        <v>10.605248977835164</v>
      </c>
      <c r="I158" s="95">
        <v>0.3755259467040673</v>
      </c>
      <c r="J158" s="95">
        <v>1.7162790697674417</v>
      </c>
      <c r="K158" s="95">
        <v>0.56158875979465006</v>
      </c>
      <c r="L158" s="95">
        <v>97.735149245462651</v>
      </c>
      <c r="N158" s="90">
        <v>6.8679852839504782</v>
      </c>
      <c r="O158" s="90">
        <v>1.1320147160495218</v>
      </c>
      <c r="P158" s="90">
        <v>0</v>
      </c>
      <c r="Q158" s="94">
        <v>8</v>
      </c>
      <c r="R158" s="90">
        <v>8.1837766212149665E-2</v>
      </c>
      <c r="S158" s="90">
        <v>0.20073423842421428</v>
      </c>
      <c r="T158" s="90">
        <v>0.46113263943512806</v>
      </c>
      <c r="U158" s="90">
        <v>2.2626637257427813</v>
      </c>
      <c r="V158" s="90">
        <v>1.9936316301857264</v>
      </c>
      <c r="W158" s="90">
        <v>0</v>
      </c>
      <c r="X158" s="94">
        <v>5</v>
      </c>
      <c r="Y158" s="90">
        <v>0</v>
      </c>
      <c r="Z158" s="90">
        <v>3.952399309448662E-2</v>
      </c>
      <c r="AA158" s="90">
        <v>4.7683073941722963E-2</v>
      </c>
      <c r="AB158" s="90">
        <v>1.7034458920430564</v>
      </c>
      <c r="AC158" s="90">
        <v>0.20934704092073408</v>
      </c>
      <c r="AD158" s="94">
        <v>2</v>
      </c>
      <c r="AE158" s="90">
        <v>0.28952459990402224</v>
      </c>
      <c r="AF158" s="90">
        <v>0.10739827457052584</v>
      </c>
      <c r="AG158" s="90">
        <v>0.3969228744745481</v>
      </c>
      <c r="AH158" s="90" t="s">
        <v>622</v>
      </c>
      <c r="AI158" s="90">
        <v>0.52671296018473934</v>
      </c>
      <c r="AJ158" t="s">
        <v>623</v>
      </c>
      <c r="AM158" s="90">
        <v>81.676327858143239</v>
      </c>
      <c r="AN158" s="90">
        <v>82.684439740337211</v>
      </c>
      <c r="AO158" s="90">
        <v>73.599512619135112</v>
      </c>
      <c r="AP158" s="90">
        <v>83.977994238300028</v>
      </c>
      <c r="AQ158" s="90"/>
      <c r="AR158" s="90">
        <v>0.25575047168449705</v>
      </c>
      <c r="AS158" s="90">
        <v>8.842312320272408E-2</v>
      </c>
      <c r="AT158" s="90"/>
      <c r="AU158" s="90">
        <v>0.97834604352693566</v>
      </c>
      <c r="AV158" s="90">
        <v>0.85580978372033767</v>
      </c>
      <c r="AW158" s="90"/>
      <c r="AX158" s="90">
        <v>8.404877452004797E-2</v>
      </c>
      <c r="AY158" s="90"/>
      <c r="AZ158" s="90">
        <v>-1.3616521770269709</v>
      </c>
      <c r="BA158" s="90">
        <v>0.99868540904785141</v>
      </c>
      <c r="BB158" s="90"/>
      <c r="BC158" s="90">
        <v>4.9755269388990442</v>
      </c>
      <c r="BD158" s="90">
        <v>4.2147554704990489</v>
      </c>
      <c r="BE158" s="90"/>
      <c r="BF158" s="90">
        <v>12.780880332420342</v>
      </c>
    </row>
    <row r="159" spans="1:58">
      <c r="A159" t="s">
        <v>363</v>
      </c>
      <c r="B159" t="str">
        <f t="shared" si="4"/>
        <v>Mghbl</v>
      </c>
      <c r="C159" s="95">
        <v>44.97157995590392</v>
      </c>
      <c r="D159" s="95">
        <v>1.8561124628277914</v>
      </c>
      <c r="E159" s="95">
        <v>7.4947025117578194</v>
      </c>
      <c r="F159" s="95">
        <v>20.019141190746467</v>
      </c>
      <c r="G159" s="95">
        <v>10.187697489948929</v>
      </c>
      <c r="H159" s="95">
        <v>10.64803615235636</v>
      </c>
      <c r="I159" s="95">
        <v>0.35962131837307154</v>
      </c>
      <c r="J159" s="95">
        <v>1.7358139534883721</v>
      </c>
      <c r="K159" s="95">
        <v>0.66190759254255616</v>
      </c>
      <c r="L159" s="95">
        <v>97.934612627945299</v>
      </c>
      <c r="N159" s="90">
        <v>6.7519323662681208</v>
      </c>
      <c r="O159" s="90">
        <v>1.2480676337318792</v>
      </c>
      <c r="P159" s="90">
        <v>0</v>
      </c>
      <c r="Q159" s="94">
        <v>8</v>
      </c>
      <c r="R159" s="90">
        <v>7.8011124227931328E-2</v>
      </c>
      <c r="S159" s="90">
        <v>0.20962373948043117</v>
      </c>
      <c r="T159" s="90">
        <v>0.43998307081179178</v>
      </c>
      <c r="U159" s="90">
        <v>2.2797283722762183</v>
      </c>
      <c r="V159" s="90">
        <v>1.9926536932036276</v>
      </c>
      <c r="W159" s="90">
        <v>0</v>
      </c>
      <c r="X159" s="94">
        <v>5</v>
      </c>
      <c r="Y159" s="90">
        <v>0</v>
      </c>
      <c r="Z159" s="90">
        <v>8.0979516686962683E-2</v>
      </c>
      <c r="AA159" s="90">
        <v>4.5727147064473922E-2</v>
      </c>
      <c r="AB159" s="90">
        <v>1.7127002998351428</v>
      </c>
      <c r="AC159" s="90">
        <v>0.16059303641342049</v>
      </c>
      <c r="AD159" s="94">
        <v>2</v>
      </c>
      <c r="AE159" s="90">
        <v>0.34465945965277422</v>
      </c>
      <c r="AF159" s="90">
        <v>0.12675953649194702</v>
      </c>
      <c r="AG159" s="90">
        <v>0.47141899614472127</v>
      </c>
      <c r="AH159" s="90" t="s">
        <v>622</v>
      </c>
      <c r="AI159" s="90">
        <v>0.52367080685761092</v>
      </c>
      <c r="AJ159" t="s">
        <v>623</v>
      </c>
      <c r="AM159" s="90">
        <v>79.017344233081928</v>
      </c>
      <c r="AN159" s="90">
        <v>79.235596795034695</v>
      </c>
      <c r="AO159" s="90">
        <v>70.664383046424234</v>
      </c>
      <c r="AP159" s="90">
        <v>81.001044873462703</v>
      </c>
      <c r="AQ159" s="90"/>
      <c r="AR159" s="90">
        <v>0.31196179267885471</v>
      </c>
      <c r="AS159" s="90">
        <v>0.1087606385740086</v>
      </c>
      <c r="AT159" s="90"/>
      <c r="AU159" s="90">
        <v>1.309141377197099</v>
      </c>
      <c r="AV159" s="90">
        <v>1.0849204814933808</v>
      </c>
      <c r="AW159" s="90"/>
      <c r="AX159" s="90">
        <v>0.11608531993251757</v>
      </c>
      <c r="AY159" s="90"/>
      <c r="AZ159" s="90">
        <v>-0.74254130900079485</v>
      </c>
      <c r="BA159" s="90">
        <v>1.1518925930975861</v>
      </c>
      <c r="BB159" s="90"/>
      <c r="BC159" s="90">
        <v>4.7942477155223893</v>
      </c>
      <c r="BD159" s="90">
        <v>4.1150541980445459</v>
      </c>
      <c r="BE159" s="90"/>
      <c r="BF159" s="90">
        <v>13.122636558247873</v>
      </c>
    </row>
    <row r="160" spans="1:58">
      <c r="A160" t="s">
        <v>363</v>
      </c>
      <c r="B160" t="str">
        <f t="shared" si="4"/>
        <v>Mghbl</v>
      </c>
      <c r="C160" s="95">
        <v>45.602981911369177</v>
      </c>
      <c r="D160" s="95">
        <v>1.7381995133819952</v>
      </c>
      <c r="E160" s="95">
        <v>7.009026719516954</v>
      </c>
      <c r="F160" s="95">
        <v>19.283399224957918</v>
      </c>
      <c r="G160" s="95">
        <v>10.496701075736173</v>
      </c>
      <c r="H160" s="95">
        <v>10.733610501398754</v>
      </c>
      <c r="I160" s="95">
        <v>0.36580645161290321</v>
      </c>
      <c r="J160" s="95">
        <v>1.8158139534883719</v>
      </c>
      <c r="K160" s="95">
        <v>0.57240745744393406</v>
      </c>
      <c r="L160" s="95">
        <v>97.617946808906169</v>
      </c>
      <c r="N160" s="90">
        <v>6.838701978498066</v>
      </c>
      <c r="O160" s="90">
        <v>1.161298021501934</v>
      </c>
      <c r="P160" s="90">
        <v>0</v>
      </c>
      <c r="Q160" s="94">
        <v>8</v>
      </c>
      <c r="R160" s="90">
        <v>7.7393411166067239E-2</v>
      </c>
      <c r="S160" s="90">
        <v>0.19607684050605759</v>
      </c>
      <c r="T160" s="90">
        <v>0.4365652948633354</v>
      </c>
      <c r="U160" s="90">
        <v>2.3461209203078885</v>
      </c>
      <c r="V160" s="90">
        <v>1.9438435331566515</v>
      </c>
      <c r="W160" s="90">
        <v>0</v>
      </c>
      <c r="X160" s="94">
        <v>5</v>
      </c>
      <c r="Y160" s="90">
        <v>0</v>
      </c>
      <c r="Z160" s="90">
        <v>3.7988362270586773E-2</v>
      </c>
      <c r="AA160" s="90">
        <v>4.6459072704348223E-2</v>
      </c>
      <c r="AB160" s="90">
        <v>1.7244403940676791</v>
      </c>
      <c r="AC160" s="90">
        <v>0.19111217095738597</v>
      </c>
      <c r="AD160" s="94">
        <v>2</v>
      </c>
      <c r="AE160" s="90">
        <v>0.33680664416263162</v>
      </c>
      <c r="AF160" s="90">
        <v>0.1094911612551709</v>
      </c>
      <c r="AG160" s="90">
        <v>0.44629780541780251</v>
      </c>
      <c r="AH160" s="90" t="s">
        <v>622</v>
      </c>
      <c r="AI160" s="90">
        <v>0.54208560494885771</v>
      </c>
      <c r="AJ160" t="s">
        <v>623</v>
      </c>
      <c r="AM160" s="90">
        <v>80.334075996902186</v>
      </c>
      <c r="AN160" s="90">
        <v>81.189730450817194</v>
      </c>
      <c r="AO160" s="90">
        <v>72.292013902391773</v>
      </c>
      <c r="AP160" s="90">
        <v>82.664998546427398</v>
      </c>
      <c r="AQ160" s="90"/>
      <c r="AR160" s="90">
        <v>0.27392506962582774</v>
      </c>
      <c r="AS160" s="90">
        <v>9.5183695723500883E-2</v>
      </c>
      <c r="AT160" s="90"/>
      <c r="AU160" s="90">
        <v>1.0593182911607129</v>
      </c>
      <c r="AV160" s="90">
        <v>0.91225397695916555</v>
      </c>
      <c r="AW160" s="90"/>
      <c r="AX160" s="90">
        <v>0.1003823748713276</v>
      </c>
      <c r="AY160" s="90"/>
      <c r="AZ160" s="90">
        <v>-1.0855362624208178</v>
      </c>
      <c r="BA160" s="90">
        <v>1.0873217093010987</v>
      </c>
      <c r="BB160" s="90"/>
      <c r="BC160" s="90">
        <v>4.8598620021601473</v>
      </c>
      <c r="BD160" s="90">
        <v>4.1104600975799697</v>
      </c>
      <c r="BE160" s="90"/>
      <c r="BF160" s="90">
        <v>13.032605336937367</v>
      </c>
    </row>
    <row r="161" spans="1:58">
      <c r="A161" t="s">
        <v>363</v>
      </c>
      <c r="B161" t="str">
        <f t="shared" si="4"/>
        <v>Mghbl</v>
      </c>
      <c r="C161" s="95">
        <v>44.944347400695122</v>
      </c>
      <c r="D161" s="95">
        <v>1.8303931071620894</v>
      </c>
      <c r="E161" s="95">
        <v>7.2586645647078329</v>
      </c>
      <c r="F161" s="95">
        <v>19.584861721443044</v>
      </c>
      <c r="G161" s="95">
        <v>10.149282438308727</v>
      </c>
      <c r="H161" s="95">
        <v>10.758555751603049</v>
      </c>
      <c r="I161" s="95">
        <v>0.35742765273311899</v>
      </c>
      <c r="J161" s="95">
        <v>1.7722924059616749</v>
      </c>
      <c r="K161" s="95">
        <v>0.57956133225020301</v>
      </c>
      <c r="L161" s="95">
        <v>97.235386374864888</v>
      </c>
      <c r="N161" s="90">
        <v>6.7856885286437194</v>
      </c>
      <c r="O161" s="90">
        <v>1.2143114713562806</v>
      </c>
      <c r="P161" s="90">
        <v>0</v>
      </c>
      <c r="Q161" s="94">
        <v>8</v>
      </c>
      <c r="R161" s="90">
        <v>7.7206790061792097E-2</v>
      </c>
      <c r="S161" s="90">
        <v>0.2078784421619411</v>
      </c>
      <c r="T161" s="90">
        <v>0.43553252578446688</v>
      </c>
      <c r="U161" s="90">
        <v>2.283869614778494</v>
      </c>
      <c r="V161" s="90">
        <v>1.9955126272133059</v>
      </c>
      <c r="W161" s="90">
        <v>0</v>
      </c>
      <c r="X161" s="94">
        <v>5</v>
      </c>
      <c r="Y161" s="90">
        <v>0</v>
      </c>
      <c r="Z161" s="90">
        <v>4.1834335248642329E-2</v>
      </c>
      <c r="AA161" s="90">
        <v>4.5703107619745643E-2</v>
      </c>
      <c r="AB161" s="90">
        <v>1.7401822565040859</v>
      </c>
      <c r="AC161" s="90">
        <v>0.1722803006275262</v>
      </c>
      <c r="AD161" s="94">
        <v>2</v>
      </c>
      <c r="AE161" s="90">
        <v>0.34648339295218034</v>
      </c>
      <c r="AF161" s="90">
        <v>0.11161217886147784</v>
      </c>
      <c r="AG161" s="90">
        <v>0.45809557181365818</v>
      </c>
      <c r="AH161" s="90" t="s">
        <v>622</v>
      </c>
      <c r="AI161" s="90">
        <v>0.52852468140742637</v>
      </c>
      <c r="AJ161" t="s">
        <v>623</v>
      </c>
      <c r="AM161" s="90">
        <v>80.076568108512305</v>
      </c>
      <c r="AN161" s="90">
        <v>80.563215730722618</v>
      </c>
      <c r="AO161" s="90">
        <v>71.457346673791605</v>
      </c>
      <c r="AP161" s="90">
        <v>81.8068217430462</v>
      </c>
      <c r="AQ161" s="90"/>
      <c r="AR161" s="90">
        <v>0.2829383062194365</v>
      </c>
      <c r="AS161" s="90">
        <v>9.8736105500456542E-2</v>
      </c>
      <c r="AT161" s="90"/>
      <c r="AU161" s="90">
        <v>1.1347149568089163</v>
      </c>
      <c r="AV161" s="90">
        <v>0.97595120085284937</v>
      </c>
      <c r="AW161" s="90"/>
      <c r="AX161" s="90">
        <v>0.10668257488384035</v>
      </c>
      <c r="AY161" s="90"/>
      <c r="AZ161" s="90">
        <v>-0.97955405555734121</v>
      </c>
      <c r="BA161" s="90">
        <v>1.1090785102440066</v>
      </c>
      <c r="BB161" s="90"/>
      <c r="BC161" s="90">
        <v>4.8586842763407976</v>
      </c>
      <c r="BD161" s="90">
        <v>4.1945342747916241</v>
      </c>
      <c r="BE161" s="90"/>
      <c r="BF161" s="90">
        <v>13.103618220077452</v>
      </c>
    </row>
    <row r="162" spans="1:58">
      <c r="A162" t="s">
        <v>363</v>
      </c>
      <c r="B162" t="str">
        <f t="shared" si="4"/>
        <v>Mghbl</v>
      </c>
      <c r="C162" s="95">
        <v>44.561772954032207</v>
      </c>
      <c r="D162" s="95">
        <v>1.7838233710285407</v>
      </c>
      <c r="E162" s="95">
        <v>7.391078014478623</v>
      </c>
      <c r="F162" s="95">
        <v>20.020972028524064</v>
      </c>
      <c r="G162" s="95">
        <v>9.9365976288346403</v>
      </c>
      <c r="H162" s="95">
        <v>10.618265696948834</v>
      </c>
      <c r="I162" s="95">
        <v>0.36192926045016077</v>
      </c>
      <c r="J162" s="95">
        <v>1.7796962384669979</v>
      </c>
      <c r="K162" s="95">
        <v>0.61504467912266447</v>
      </c>
      <c r="L162" s="95">
        <v>97.069179871886732</v>
      </c>
      <c r="N162" s="90">
        <v>6.7572438403916824</v>
      </c>
      <c r="O162" s="90">
        <v>1.2427561596083176</v>
      </c>
      <c r="P162" s="90">
        <v>0</v>
      </c>
      <c r="Q162" s="94">
        <v>8</v>
      </c>
      <c r="R162" s="90">
        <v>7.8052469030823746E-2</v>
      </c>
      <c r="S162" s="90">
        <v>0.20347226458884629</v>
      </c>
      <c r="T162" s="90">
        <v>0.44021179260000309</v>
      </c>
      <c r="U162" s="90">
        <v>2.2457528488813758</v>
      </c>
      <c r="V162" s="90">
        <v>2.0325106248989511</v>
      </c>
      <c r="W162" s="90">
        <v>0</v>
      </c>
      <c r="X162" s="94">
        <v>5</v>
      </c>
      <c r="Y162" s="90">
        <v>0</v>
      </c>
      <c r="Z162" s="90">
        <v>6.6237757264159924E-2</v>
      </c>
      <c r="AA162" s="90">
        <v>4.6480368742601363E-2</v>
      </c>
      <c r="AB162" s="90">
        <v>1.724974331338059</v>
      </c>
      <c r="AC162" s="90">
        <v>0.16230754265517966</v>
      </c>
      <c r="AD162" s="94">
        <v>2</v>
      </c>
      <c r="AE162" s="90">
        <v>0.3608932181882033</v>
      </c>
      <c r="AF162" s="90">
        <v>0.11896169326676796</v>
      </c>
      <c r="AG162" s="90">
        <v>0.47985491145497128</v>
      </c>
      <c r="AH162" s="90" t="s">
        <v>622</v>
      </c>
      <c r="AI162" s="90">
        <v>0.51691845149770188</v>
      </c>
      <c r="AJ162" t="s">
        <v>623</v>
      </c>
      <c r="AM162" s="90">
        <v>79.466569425647805</v>
      </c>
      <c r="AN162" s="90">
        <v>79.728456463743044</v>
      </c>
      <c r="AO162" s="90">
        <v>71.039400198553878</v>
      </c>
      <c r="AP162" s="90">
        <v>81.37590081207469</v>
      </c>
      <c r="AQ162" s="90"/>
      <c r="AR162" s="90">
        <v>0.28459232578687443</v>
      </c>
      <c r="AS162" s="90">
        <v>9.9408060773162124E-2</v>
      </c>
      <c r="AT162" s="90"/>
      <c r="AU162" s="90">
        <v>1.2574532636258668</v>
      </c>
      <c r="AV162" s="90">
        <v>1.0425230873795428</v>
      </c>
      <c r="AW162" s="90"/>
      <c r="AX162" s="90">
        <v>0.10968016952002213</v>
      </c>
      <c r="AY162" s="90"/>
      <c r="AZ162" s="90">
        <v>-0.98634990476732409</v>
      </c>
      <c r="BA162" s="90">
        <v>1.118752318846143</v>
      </c>
      <c r="BB162" s="90"/>
      <c r="BC162" s="90">
        <v>4.837719649785253</v>
      </c>
      <c r="BD162" s="90">
        <v>4.1607804125224881</v>
      </c>
      <c r="BE162" s="90"/>
      <c r="BF162" s="90">
        <v>13.169148649954661</v>
      </c>
    </row>
    <row r="163" spans="1:58">
      <c r="A163" t="s">
        <v>363</v>
      </c>
      <c r="B163" t="str">
        <f t="shared" si="4"/>
        <v>Mghbl</v>
      </c>
      <c r="C163" s="95">
        <v>45.520606153688632</v>
      </c>
      <c r="D163" s="95">
        <v>1.7119439956919764</v>
      </c>
      <c r="E163" s="95">
        <v>6.9416747910141243</v>
      </c>
      <c r="F163" s="95">
        <v>19.340238928505645</v>
      </c>
      <c r="G163" s="95">
        <v>10.666326544099181</v>
      </c>
      <c r="H163" s="95">
        <v>10.653089469380731</v>
      </c>
      <c r="I163" s="95">
        <v>0.36643086816720255</v>
      </c>
      <c r="J163" s="95">
        <v>1.6825209368346343</v>
      </c>
      <c r="K163" s="95">
        <v>0.55590576766856203</v>
      </c>
      <c r="L163" s="95">
        <v>97.438737455050685</v>
      </c>
      <c r="N163" s="90">
        <v>6.8421750171516127</v>
      </c>
      <c r="O163" s="90">
        <v>1.1578249828483873</v>
      </c>
      <c r="P163" s="90">
        <v>0</v>
      </c>
      <c r="Q163" s="94">
        <v>8</v>
      </c>
      <c r="R163" s="90">
        <v>7.1807670705466231E-2</v>
      </c>
      <c r="S163" s="90">
        <v>0.19356281749684989</v>
      </c>
      <c r="T163" s="90">
        <v>0.4056125828604209</v>
      </c>
      <c r="U163" s="90">
        <v>2.3895611207022314</v>
      </c>
      <c r="V163" s="90">
        <v>1.9394558082350315</v>
      </c>
      <c r="W163" s="90">
        <v>0</v>
      </c>
      <c r="X163" s="94">
        <v>5</v>
      </c>
      <c r="Y163" s="90">
        <v>0</v>
      </c>
      <c r="Z163" s="90">
        <v>8.6080615062334331E-2</v>
      </c>
      <c r="AA163" s="90">
        <v>4.664627129165206E-2</v>
      </c>
      <c r="AB163" s="90">
        <v>1.7154720077945964</v>
      </c>
      <c r="AC163" s="90">
        <v>0.15180110585141726</v>
      </c>
      <c r="AD163" s="94">
        <v>2</v>
      </c>
      <c r="AE163" s="90">
        <v>0.33849898574045478</v>
      </c>
      <c r="AF163" s="90">
        <v>0.10658121439975889</v>
      </c>
      <c r="AG163" s="90">
        <v>0.44508020014021366</v>
      </c>
      <c r="AH163" s="90" t="s">
        <v>622</v>
      </c>
      <c r="AI163" s="90">
        <v>0.54122498923037377</v>
      </c>
      <c r="AJ163" t="s">
        <v>623</v>
      </c>
      <c r="AM163" s="90">
        <v>80.342979655201205</v>
      </c>
      <c r="AN163" s="90">
        <v>80.520587778989551</v>
      </c>
      <c r="AO163" s="90">
        <v>72.06219316817149</v>
      </c>
      <c r="AP163" s="90">
        <v>82.439192480227661</v>
      </c>
      <c r="AQ163" s="90"/>
      <c r="AR163" s="90">
        <v>0.28349067967517316</v>
      </c>
      <c r="AS163" s="90">
        <v>9.8730496790197159E-2</v>
      </c>
      <c r="AT163" s="90"/>
      <c r="AU163" s="90">
        <v>1.1082429598087671</v>
      </c>
      <c r="AV163" s="90">
        <v>0.93114374359852059</v>
      </c>
      <c r="AW163" s="90"/>
      <c r="AX163" s="90">
        <v>0.10445236137198984</v>
      </c>
      <c r="AY163" s="90"/>
      <c r="AZ163" s="90">
        <v>-0.96088771759259695</v>
      </c>
      <c r="BA163" s="90">
        <v>1.1070431854855391</v>
      </c>
      <c r="BB163" s="90"/>
      <c r="BC163" s="90">
        <v>4.7038742220343952</v>
      </c>
      <c r="BD163" s="90">
        <v>4.0927650062192331</v>
      </c>
      <c r="BE163" s="90"/>
      <c r="BF163" s="90">
        <v>12.893955415213194</v>
      </c>
    </row>
    <row r="164" spans="1:58">
      <c r="A164" t="s">
        <v>363</v>
      </c>
      <c r="B164" t="str">
        <f t="shared" si="4"/>
        <v>Mghbl</v>
      </c>
      <c r="C164" s="95">
        <v>44.848464080729478</v>
      </c>
      <c r="D164" s="95">
        <v>1.8273559504577275</v>
      </c>
      <c r="E164" s="95">
        <v>7.3970968076500219</v>
      </c>
      <c r="F164" s="95">
        <v>19.77133647343631</v>
      </c>
      <c r="G164" s="95">
        <v>10.11352938844024</v>
      </c>
      <c r="H164" s="95">
        <v>10.678958557472997</v>
      </c>
      <c r="I164" s="95">
        <v>0.33491961414790994</v>
      </c>
      <c r="J164" s="95">
        <v>1.7658140525195172</v>
      </c>
      <c r="K164" s="95">
        <v>0.61307338207419437</v>
      </c>
      <c r="L164" s="95">
        <v>97.350548306928388</v>
      </c>
      <c r="N164" s="90">
        <v>6.7656026464668262</v>
      </c>
      <c r="O164" s="90">
        <v>1.2343973535331738</v>
      </c>
      <c r="P164" s="90">
        <v>0</v>
      </c>
      <c r="Q164" s="94">
        <v>8</v>
      </c>
      <c r="R164" s="90">
        <v>8.066152295296658E-2</v>
      </c>
      <c r="S164" s="90">
        <v>0.20736158527846796</v>
      </c>
      <c r="T164" s="90">
        <v>0.45463585192817391</v>
      </c>
      <c r="U164" s="90">
        <v>2.2739388399822809</v>
      </c>
      <c r="V164" s="90">
        <v>1.9834021998581108</v>
      </c>
      <c r="W164" s="90">
        <v>0</v>
      </c>
      <c r="X164" s="94">
        <v>5</v>
      </c>
      <c r="Y164" s="90">
        <v>0</v>
      </c>
      <c r="Z164" s="90">
        <v>5.6318542406253336E-2</v>
      </c>
      <c r="AA164" s="90">
        <v>4.2789600829742001E-2</v>
      </c>
      <c r="AB164" s="90">
        <v>1.725876571119314</v>
      </c>
      <c r="AC164" s="90">
        <v>0.17501528564469071</v>
      </c>
      <c r="AD164" s="94">
        <v>2</v>
      </c>
      <c r="AE164" s="90">
        <v>0.34142395815189874</v>
      </c>
      <c r="AF164" s="90">
        <v>0.11796813558788247</v>
      </c>
      <c r="AG164" s="90">
        <v>0.45939209373978118</v>
      </c>
      <c r="AH164" s="90" t="s">
        <v>622</v>
      </c>
      <c r="AI164" s="90">
        <v>0.52714842157247033</v>
      </c>
      <c r="AJ164" t="s">
        <v>623</v>
      </c>
      <c r="AM164" s="90">
        <v>79.678739659364751</v>
      </c>
      <c r="AN164" s="90">
        <v>80.076526835038038</v>
      </c>
      <c r="AO164" s="90">
        <v>71.039906721571754</v>
      </c>
      <c r="AP164" s="90">
        <v>81.381294692909009</v>
      </c>
      <c r="AQ164" s="90"/>
      <c r="AR164" s="90">
        <v>0.29489915957229651</v>
      </c>
      <c r="AS164" s="90">
        <v>0.10269659730700967</v>
      </c>
      <c r="AT164" s="90"/>
      <c r="AU164" s="90">
        <v>1.2139185852954064</v>
      </c>
      <c r="AV164" s="90">
        <v>1.0337506586403453</v>
      </c>
      <c r="AW164" s="90"/>
      <c r="AX164" s="90">
        <v>0.11147860764076889</v>
      </c>
      <c r="AY164" s="90"/>
      <c r="AZ164" s="90">
        <v>-0.84566775623929713</v>
      </c>
      <c r="BA164" s="90">
        <v>1.1330778689626351</v>
      </c>
      <c r="BB164" s="90"/>
      <c r="BC164" s="90">
        <v>4.7944305398504916</v>
      </c>
      <c r="BD164" s="90">
        <v>4.1420687968054573</v>
      </c>
      <c r="BE164" s="90"/>
      <c r="BF164" s="90">
        <v>13.165168245458553</v>
      </c>
    </row>
    <row r="165" spans="1:58">
      <c r="A165" t="s">
        <v>363</v>
      </c>
      <c r="B165" t="str">
        <f t="shared" si="4"/>
        <v>Mghbl</v>
      </c>
      <c r="C165" s="95">
        <v>45.021054056667637</v>
      </c>
      <c r="D165" s="95">
        <v>1.7078944534194938</v>
      </c>
      <c r="E165" s="95">
        <v>7.398099939845256</v>
      </c>
      <c r="F165" s="95">
        <v>19.653035286687896</v>
      </c>
      <c r="G165" s="95">
        <v>10.447224520546136</v>
      </c>
      <c r="H165" s="95">
        <v>10.60732108275595</v>
      </c>
      <c r="I165" s="95">
        <v>0.34212218649517684</v>
      </c>
      <c r="J165" s="95">
        <v>1.7112107877927607</v>
      </c>
      <c r="K165" s="95">
        <v>0.60715949092878418</v>
      </c>
      <c r="L165" s="95">
        <v>97.495121805139078</v>
      </c>
      <c r="N165" s="90">
        <v>6.7708383238624261</v>
      </c>
      <c r="O165" s="90">
        <v>1.2291616761375739</v>
      </c>
      <c r="P165" s="90">
        <v>0</v>
      </c>
      <c r="Q165" s="94">
        <v>8</v>
      </c>
      <c r="R165" s="90">
        <v>8.2047441149091904E-2</v>
      </c>
      <c r="S165" s="90">
        <v>0.19321198069757617</v>
      </c>
      <c r="T165" s="90">
        <v>0.46229035150506093</v>
      </c>
      <c r="U165" s="90">
        <v>2.3417732406674872</v>
      </c>
      <c r="V165" s="90">
        <v>1.920676985980784</v>
      </c>
      <c r="W165" s="90">
        <v>0</v>
      </c>
      <c r="X165" s="94">
        <v>5</v>
      </c>
      <c r="Y165" s="90">
        <v>0</v>
      </c>
      <c r="Z165" s="90">
        <v>8.8870746806231971E-2</v>
      </c>
      <c r="AA165" s="90">
        <v>4.3575939949856306E-2</v>
      </c>
      <c r="AB165" s="90">
        <v>1.7090486246491889</v>
      </c>
      <c r="AC165" s="90">
        <v>0.15850468859472278</v>
      </c>
      <c r="AD165" s="94">
        <v>2</v>
      </c>
      <c r="AE165" s="90">
        <v>0.34043224002057987</v>
      </c>
      <c r="AF165" s="90">
        <v>0.11647237066241679</v>
      </c>
      <c r="AG165" s="90">
        <v>0.45690461068299665</v>
      </c>
      <c r="AH165" s="90" t="s">
        <v>622</v>
      </c>
      <c r="AI165" s="90">
        <v>0.5381752472303506</v>
      </c>
      <c r="AJ165" t="s">
        <v>623</v>
      </c>
      <c r="AM165" s="90">
        <v>79.306107668187082</v>
      </c>
      <c r="AN165" s="90">
        <v>79.469509949645811</v>
      </c>
      <c r="AO165" s="90">
        <v>70.677848875536384</v>
      </c>
      <c r="AP165" s="90">
        <v>81.025457484353481</v>
      </c>
      <c r="AQ165" s="90"/>
      <c r="AR165" s="90">
        <v>0.30583591483781758</v>
      </c>
      <c r="AS165" s="90">
        <v>0.10622202076792281</v>
      </c>
      <c r="AT165" s="90"/>
      <c r="AU165" s="90">
        <v>1.2811139481186082</v>
      </c>
      <c r="AV165" s="90">
        <v>1.0718115359843619</v>
      </c>
      <c r="AW165" s="90"/>
      <c r="AX165" s="90">
        <v>0.11994139128343359</v>
      </c>
      <c r="AY165" s="90"/>
      <c r="AZ165" s="90">
        <v>-0.63134052442543576</v>
      </c>
      <c r="BA165" s="90">
        <v>1.1812436717330357</v>
      </c>
      <c r="BB165" s="90"/>
      <c r="BC165" s="90">
        <v>4.6004960303906692</v>
      </c>
      <c r="BD165" s="90">
        <v>4.0017824896529817</v>
      </c>
      <c r="BE165" s="90"/>
      <c r="BF165" s="90">
        <v>13.186276110811459</v>
      </c>
    </row>
    <row r="166" spans="1:58">
      <c r="A166" t="s">
        <v>363</v>
      </c>
      <c r="B166" t="str">
        <f t="shared" si="4"/>
        <v>Mghbl</v>
      </c>
      <c r="C166" s="95">
        <v>45.299115684567994</v>
      </c>
      <c r="D166" s="95">
        <v>1.7311793214862681</v>
      </c>
      <c r="E166" s="95">
        <v>7.1282573793275104</v>
      </c>
      <c r="F166" s="95">
        <v>19.802415598768519</v>
      </c>
      <c r="G166" s="95">
        <v>10.36655097212493</v>
      </c>
      <c r="H166" s="95">
        <v>10.827208331540218</v>
      </c>
      <c r="I166" s="95">
        <v>0.35382636655948552</v>
      </c>
      <c r="J166" s="95">
        <v>1.8148644428672818</v>
      </c>
      <c r="K166" s="95">
        <v>0.57069049553208773</v>
      </c>
      <c r="L166" s="95">
        <v>97.894108592774288</v>
      </c>
      <c r="N166" s="90">
        <v>6.8051588735117052</v>
      </c>
      <c r="O166" s="90">
        <v>1.1948411264882948</v>
      </c>
      <c r="P166" s="90">
        <v>0</v>
      </c>
      <c r="Q166" s="94">
        <v>8</v>
      </c>
      <c r="R166" s="90">
        <v>6.7151736030832243E-2</v>
      </c>
      <c r="S166" s="90">
        <v>0.19563062403152529</v>
      </c>
      <c r="T166" s="90">
        <v>0.37974730940734247</v>
      </c>
      <c r="U166" s="90">
        <v>2.3211326365772669</v>
      </c>
      <c r="V166" s="90">
        <v>2.0363376939530333</v>
      </c>
      <c r="W166" s="90">
        <v>0</v>
      </c>
      <c r="X166" s="94">
        <v>5</v>
      </c>
      <c r="Y166" s="90">
        <v>0</v>
      </c>
      <c r="Z166" s="90">
        <v>7.1800079099727743E-2</v>
      </c>
      <c r="AA166" s="90">
        <v>4.5017096165020948E-2</v>
      </c>
      <c r="AB166" s="90">
        <v>1.7425568560939917</v>
      </c>
      <c r="AC166" s="90">
        <v>0.14062596864125965</v>
      </c>
      <c r="AD166" s="94">
        <v>2</v>
      </c>
      <c r="AE166" s="90">
        <v>0.38795082424911909</v>
      </c>
      <c r="AF166" s="90">
        <v>0.10935597737920684</v>
      </c>
      <c r="AG166" s="90">
        <v>0.49730680162832591</v>
      </c>
      <c r="AH166" s="90" t="s">
        <v>622</v>
      </c>
      <c r="AI166" s="90">
        <v>0.52404401219909902</v>
      </c>
      <c r="AJ166" t="s">
        <v>623</v>
      </c>
      <c r="AM166" s="90">
        <v>79.975418394817069</v>
      </c>
      <c r="AN166" s="90">
        <v>79.979934175301338</v>
      </c>
      <c r="AO166" s="90">
        <v>71.661105595191515</v>
      </c>
      <c r="AP166" s="90">
        <v>82.020139984036931</v>
      </c>
      <c r="AQ166" s="90"/>
      <c r="AR166" s="90">
        <v>0.26558867564379834</v>
      </c>
      <c r="AS166" s="90">
        <v>9.3283125827743604E-2</v>
      </c>
      <c r="AT166" s="90"/>
      <c r="AU166" s="90">
        <v>1.1525732787197294</v>
      </c>
      <c r="AV166" s="90">
        <v>0.9467312829302108</v>
      </c>
      <c r="AW166" s="90"/>
      <c r="AX166" s="90">
        <v>0.10511144572398273</v>
      </c>
      <c r="AY166" s="90"/>
      <c r="AZ166" s="90">
        <v>-1.1931200903136148</v>
      </c>
      <c r="BA166" s="90">
        <v>1.0970731608930568</v>
      </c>
      <c r="BB166" s="90"/>
      <c r="BC166" s="90">
        <v>4.8155255585428858</v>
      </c>
      <c r="BD166" s="90">
        <v>4.1912536046087503</v>
      </c>
      <c r="BE166" s="90"/>
      <c r="BF166" s="90">
        <v>13.041180849991729</v>
      </c>
    </row>
    <row r="167" spans="1:58">
      <c r="A167" t="s">
        <v>363</v>
      </c>
      <c r="B167" t="str">
        <f t="shared" si="4"/>
        <v>Mghbl</v>
      </c>
      <c r="C167" s="95">
        <v>45.406505002929514</v>
      </c>
      <c r="D167" s="95">
        <v>1.7625632740980075</v>
      </c>
      <c r="E167" s="95">
        <v>7.1984766329938381</v>
      </c>
      <c r="F167" s="95">
        <v>19.965831644870143</v>
      </c>
      <c r="G167" s="95">
        <v>10.572818567520057</v>
      </c>
      <c r="H167" s="95">
        <v>10.613290872315705</v>
      </c>
      <c r="I167" s="95">
        <v>0.38983922829581991</v>
      </c>
      <c r="J167" s="95">
        <v>1.7093598296664299</v>
      </c>
      <c r="K167" s="95">
        <v>0.61307338207419437</v>
      </c>
      <c r="L167" s="95">
        <v>98.231758434763705</v>
      </c>
      <c r="N167" s="90">
        <v>6.7968039651006453</v>
      </c>
      <c r="O167" s="90">
        <v>1.2031960348993547</v>
      </c>
      <c r="P167" s="90">
        <v>0</v>
      </c>
      <c r="Q167" s="94">
        <v>8</v>
      </c>
      <c r="R167" s="90">
        <v>6.6653457997402743E-2</v>
      </c>
      <c r="S167" s="90">
        <v>0.19846211957532459</v>
      </c>
      <c r="T167" s="90">
        <v>0.37697569998874769</v>
      </c>
      <c r="U167" s="90">
        <v>2.3588187680583297</v>
      </c>
      <c r="V167" s="90">
        <v>1.9990899543801954</v>
      </c>
      <c r="W167" s="90">
        <v>0</v>
      </c>
      <c r="X167" s="94">
        <v>5</v>
      </c>
      <c r="Y167" s="90">
        <v>0</v>
      </c>
      <c r="Z167" s="90">
        <v>0.12334533040953399</v>
      </c>
      <c r="AA167" s="90">
        <v>4.9420933864905557E-2</v>
      </c>
      <c r="AB167" s="90">
        <v>1.7019964699380692</v>
      </c>
      <c r="AC167" s="90">
        <v>0.12523726578749117</v>
      </c>
      <c r="AD167" s="94">
        <v>2</v>
      </c>
      <c r="AE167" s="90">
        <v>0.37082422905984014</v>
      </c>
      <c r="AF167" s="90">
        <v>0.11705567449020333</v>
      </c>
      <c r="AG167" s="90">
        <v>0.48787990355004346</v>
      </c>
      <c r="AH167" s="90" t="s">
        <v>622</v>
      </c>
      <c r="AI167" s="90">
        <v>0.5263747023133365</v>
      </c>
      <c r="AJ167" t="s">
        <v>623</v>
      </c>
      <c r="AM167" s="90">
        <v>79.14392838332536</v>
      </c>
      <c r="AN167" s="90">
        <v>78.823913189774316</v>
      </c>
      <c r="AO167" s="90">
        <v>71.186349246243964</v>
      </c>
      <c r="AP167" s="90">
        <v>81.544665762480108</v>
      </c>
      <c r="AQ167" s="90"/>
      <c r="AR167" s="90">
        <v>0.30066062739709831</v>
      </c>
      <c r="AS167" s="90">
        <v>0.1052634326169291</v>
      </c>
      <c r="AT167" s="90"/>
      <c r="AU167" s="90">
        <v>1.2986681591393332</v>
      </c>
      <c r="AV167" s="90">
        <v>1.0309846833013554</v>
      </c>
      <c r="AW167" s="90"/>
      <c r="AX167" s="90">
        <v>0.11261612638837984</v>
      </c>
      <c r="AY167" s="90"/>
      <c r="AZ167" s="90">
        <v>-0.9093981967368252</v>
      </c>
      <c r="BA167" s="90">
        <v>1.1357810158482682</v>
      </c>
      <c r="BB167" s="90"/>
      <c r="BC167" s="90">
        <v>4.6999500785820398</v>
      </c>
      <c r="BD167" s="90">
        <v>4.0851866450567114</v>
      </c>
      <c r="BE167" s="90"/>
      <c r="BF167" s="90">
        <v>12.95747568498145</v>
      </c>
    </row>
    <row r="168" spans="1:58">
      <c r="C168" s="95"/>
      <c r="D168" s="95"/>
      <c r="E168" s="95"/>
      <c r="F168" s="95"/>
      <c r="G168" s="95"/>
      <c r="H168" s="95"/>
      <c r="I168" s="95"/>
      <c r="J168" s="95"/>
      <c r="K168" s="95"/>
      <c r="L168" s="95"/>
      <c r="N168" s="90"/>
      <c r="O168" s="90"/>
      <c r="P168" s="90"/>
      <c r="Q168" s="94"/>
      <c r="R168" s="90"/>
      <c r="S168" s="90"/>
      <c r="T168" s="90"/>
      <c r="U168" s="90"/>
      <c r="V168" s="90"/>
      <c r="W168" s="90"/>
      <c r="X168" s="94"/>
      <c r="Y168" s="90"/>
      <c r="Z168" s="90"/>
      <c r="AA168" s="90"/>
      <c r="AB168" s="90"/>
      <c r="AC168" s="90"/>
      <c r="AD168" s="94"/>
      <c r="AE168" s="90"/>
      <c r="AF168" s="90"/>
      <c r="AG168" s="90"/>
      <c r="AH168" s="90"/>
      <c r="AI168" s="90"/>
      <c r="AM168" s="90"/>
      <c r="AN168" s="90"/>
      <c r="AO168" s="90"/>
      <c r="AP168" s="90"/>
      <c r="AQ168" s="90"/>
      <c r="AR168" s="90"/>
      <c r="AS168" s="90"/>
      <c r="AT168" s="90"/>
      <c r="AU168" s="90"/>
      <c r="AV168" s="90"/>
      <c r="AW168" s="90"/>
      <c r="AX168" s="90"/>
      <c r="AY168" s="90"/>
      <c r="AZ168" s="90"/>
      <c r="BA168" s="90"/>
      <c r="BB168" s="90"/>
      <c r="BC168" s="90"/>
      <c r="BD168" s="90"/>
      <c r="BE168" s="90"/>
      <c r="BF168" s="90"/>
    </row>
    <row r="169" spans="1:58">
      <c r="A169" t="s">
        <v>402</v>
      </c>
      <c r="B169" t="str">
        <f t="shared" ref="B169:B198" si="5">AJ169</f>
        <v>edenite</v>
      </c>
      <c r="C169" s="95">
        <v>43.963071025221296</v>
      </c>
      <c r="D169" s="95">
        <v>1.826274468753271</v>
      </c>
      <c r="E169" s="95">
        <v>7.6023789408276281</v>
      </c>
      <c r="F169" s="95">
        <v>20.447050050281305</v>
      </c>
      <c r="G169" s="95">
        <v>9.6121114580116007</v>
      </c>
      <c r="H169" s="95">
        <v>10.486884647697282</v>
      </c>
      <c r="I169" s="95">
        <v>0.3497198549837563</v>
      </c>
      <c r="J169" s="95">
        <v>1.8372003156169705</v>
      </c>
      <c r="K169" s="95">
        <v>0.67464281696478801</v>
      </c>
      <c r="L169" s="95">
        <v>96.799333578357889</v>
      </c>
      <c r="N169" s="90">
        <v>6.7095662590289216</v>
      </c>
      <c r="O169" s="90">
        <v>1.2904337409710784</v>
      </c>
      <c r="P169" s="90">
        <v>0</v>
      </c>
      <c r="Q169" s="94">
        <v>8</v>
      </c>
      <c r="R169" s="90">
        <v>7.6920111265964319E-2</v>
      </c>
      <c r="S169" s="90">
        <v>0.20966151084047491</v>
      </c>
      <c r="T169" s="90">
        <v>0.43394584903157352</v>
      </c>
      <c r="U169" s="90">
        <v>2.1864640832302848</v>
      </c>
      <c r="V169" s="90">
        <v>2.0930084456317024</v>
      </c>
      <c r="W169" s="90">
        <v>0</v>
      </c>
      <c r="X169" s="94">
        <v>5</v>
      </c>
      <c r="Y169" s="90">
        <v>0</v>
      </c>
      <c r="Z169" s="90">
        <v>8.2806388898399419E-2</v>
      </c>
      <c r="AA169" s="90">
        <v>4.5202812079099902E-2</v>
      </c>
      <c r="AB169" s="90">
        <v>1.7146474333331883</v>
      </c>
      <c r="AC169" s="90">
        <v>0.1573433656893124</v>
      </c>
      <c r="AD169" s="94">
        <v>2</v>
      </c>
      <c r="AE169" s="90">
        <v>0.38625518468006492</v>
      </c>
      <c r="AF169" s="90">
        <v>0.13133294000184983</v>
      </c>
      <c r="AG169" s="90">
        <v>0.51758812468191473</v>
      </c>
      <c r="AH169" s="90" t="s">
        <v>622</v>
      </c>
      <c r="AI169" s="90">
        <v>0.50122060612135855</v>
      </c>
      <c r="AJ169" t="s">
        <v>627</v>
      </c>
      <c r="AM169" s="90">
        <v>78.457046156636608</v>
      </c>
      <c r="AN169" s="90">
        <v>78.488266706225374</v>
      </c>
      <c r="AO169" s="90">
        <v>70.299076589131602</v>
      </c>
      <c r="AP169" s="90">
        <v>80.614019679397089</v>
      </c>
      <c r="AQ169" s="90"/>
      <c r="AR169" s="90">
        <v>0.29537179569538058</v>
      </c>
      <c r="AS169" s="90">
        <v>0.10352156387101301</v>
      </c>
      <c r="AT169" s="90"/>
      <c r="AU169" s="90">
        <v>1.4345887660812402</v>
      </c>
      <c r="AV169" s="90">
        <v>1.1430916949635428</v>
      </c>
      <c r="AW169" s="90"/>
      <c r="AX169" s="90">
        <v>0.11525386482980406</v>
      </c>
      <c r="AY169" s="90"/>
      <c r="AZ169" s="90">
        <v>-0.98708627195533638</v>
      </c>
      <c r="BA169" s="90">
        <v>1.134874070857254</v>
      </c>
      <c r="BB169" s="90"/>
      <c r="BC169" s="90">
        <v>4.8787042248940979</v>
      </c>
      <c r="BD169" s="90">
        <v>4.1682994309310057</v>
      </c>
      <c r="BE169" s="90"/>
      <c r="BF169" s="90">
        <v>13.291450550800647</v>
      </c>
    </row>
    <row r="170" spans="1:58">
      <c r="A170" t="s">
        <v>402</v>
      </c>
      <c r="B170" t="str">
        <f t="shared" si="5"/>
        <v>edenite</v>
      </c>
      <c r="C170" s="95">
        <v>44.569845927368497</v>
      </c>
      <c r="D170" s="95">
        <v>1.7652674552496597</v>
      </c>
      <c r="E170" s="95">
        <v>7.4392801857585136</v>
      </c>
      <c r="F170" s="95">
        <v>20.288809182453186</v>
      </c>
      <c r="G170" s="95">
        <v>10.065083783290971</v>
      </c>
      <c r="H170" s="95">
        <v>10.584984597628969</v>
      </c>
      <c r="I170" s="95">
        <v>0.33192240689297992</v>
      </c>
      <c r="J170" s="95">
        <v>1.8203815728245696</v>
      </c>
      <c r="K170" s="95">
        <v>0.61526605917426036</v>
      </c>
      <c r="L170" s="95">
        <v>97.480841170641611</v>
      </c>
      <c r="N170" s="90">
        <v>6.743813708502274</v>
      </c>
      <c r="O170" s="90">
        <v>1.256186291497726</v>
      </c>
      <c r="P170" s="90">
        <v>0</v>
      </c>
      <c r="Q170" s="94">
        <v>8</v>
      </c>
      <c r="R170" s="90">
        <v>7.0353645426561195E-2</v>
      </c>
      <c r="S170" s="90">
        <v>0.20091908243887358</v>
      </c>
      <c r="T170" s="90">
        <v>0.39754134057345425</v>
      </c>
      <c r="U170" s="90">
        <v>2.2698593757037737</v>
      </c>
      <c r="V170" s="90">
        <v>2.0613265558573373</v>
      </c>
      <c r="W170" s="90">
        <v>0</v>
      </c>
      <c r="X170" s="94">
        <v>5</v>
      </c>
      <c r="Y170" s="90">
        <v>0</v>
      </c>
      <c r="Z170" s="90">
        <v>0.10847921304019836</v>
      </c>
      <c r="AA170" s="90">
        <v>4.2534344372498478E-2</v>
      </c>
      <c r="AB170" s="90">
        <v>1.7158391841466973</v>
      </c>
      <c r="AC170" s="90">
        <v>0.13314725844060593</v>
      </c>
      <c r="AD170" s="94">
        <v>2</v>
      </c>
      <c r="AE170" s="90">
        <v>0.40085392250010732</v>
      </c>
      <c r="AF170" s="90">
        <v>0.1187464765604571</v>
      </c>
      <c r="AG170" s="90">
        <v>0.51960039906056443</v>
      </c>
      <c r="AH170" s="90" t="s">
        <v>622</v>
      </c>
      <c r="AI170" s="90">
        <v>0.51126814788361974</v>
      </c>
      <c r="AJ170" t="s">
        <v>627</v>
      </c>
      <c r="AM170" s="90">
        <v>78.854641218226007</v>
      </c>
      <c r="AN170" s="90">
        <v>78.408818843719729</v>
      </c>
      <c r="AO170" s="90">
        <v>70.537108675685289</v>
      </c>
      <c r="AP170" s="90">
        <v>80.870120444062962</v>
      </c>
      <c r="AQ170" s="90"/>
      <c r="AR170" s="90">
        <v>0.28919549402962885</v>
      </c>
      <c r="AS170" s="90">
        <v>0.10157212767253877</v>
      </c>
      <c r="AT170" s="90"/>
      <c r="AU170" s="90">
        <v>1.3885203552491829</v>
      </c>
      <c r="AV170" s="90">
        <v>1.0949966035900145</v>
      </c>
      <c r="AW170" s="90"/>
      <c r="AX170" s="90">
        <v>0.11618857199895596</v>
      </c>
      <c r="AY170" s="90"/>
      <c r="AZ170" s="90">
        <v>-1.0034865096293246</v>
      </c>
      <c r="BA170" s="90">
        <v>1.1435583401247593</v>
      </c>
      <c r="BB170" s="90"/>
      <c r="BC170" s="90">
        <v>4.710245564370755</v>
      </c>
      <c r="BD170" s="90">
        <v>4.1331790680464318</v>
      </c>
      <c r="BE170" s="90"/>
      <c r="BF170" s="90">
        <v>13.216518636190306</v>
      </c>
    </row>
    <row r="171" spans="1:58">
      <c r="A171" t="s">
        <v>402</v>
      </c>
      <c r="B171" t="str">
        <f t="shared" si="5"/>
        <v>Mghbl</v>
      </c>
      <c r="C171" s="95">
        <v>45.417004496820027</v>
      </c>
      <c r="D171" s="95">
        <v>1.5546948602533235</v>
      </c>
      <c r="E171" s="95">
        <v>6.9519608751580693</v>
      </c>
      <c r="F171" s="95">
        <v>19.24228368847335</v>
      </c>
      <c r="G171" s="95">
        <v>10.467725850205968</v>
      </c>
      <c r="H171" s="95">
        <v>10.578117601133751</v>
      </c>
      <c r="I171" s="95">
        <v>0.39866283723339141</v>
      </c>
      <c r="J171" s="95">
        <v>1.7006716976551277</v>
      </c>
      <c r="K171" s="95">
        <v>0.55998425019687259</v>
      </c>
      <c r="L171" s="95">
        <v>96.871106157129873</v>
      </c>
      <c r="N171" s="90">
        <v>6.8514700055662194</v>
      </c>
      <c r="O171" s="90">
        <v>1.1485299944337806</v>
      </c>
      <c r="P171" s="90">
        <v>0</v>
      </c>
      <c r="Q171" s="94">
        <v>8</v>
      </c>
      <c r="R171" s="90">
        <v>8.7410537607778283E-2</v>
      </c>
      <c r="S171" s="90">
        <v>0.17642359865170523</v>
      </c>
      <c r="T171" s="90">
        <v>0.49186210841340028</v>
      </c>
      <c r="U171" s="90">
        <v>2.3536112967457976</v>
      </c>
      <c r="V171" s="90">
        <v>1.8906924585813187</v>
      </c>
      <c r="W171" s="90">
        <v>0</v>
      </c>
      <c r="X171" s="94">
        <v>5</v>
      </c>
      <c r="Y171" s="90">
        <v>0</v>
      </c>
      <c r="Z171" s="90">
        <v>4.5092156980302001E-2</v>
      </c>
      <c r="AA171" s="90">
        <v>5.0934232596501462E-2</v>
      </c>
      <c r="AB171" s="90">
        <v>1.7096042314421138</v>
      </c>
      <c r="AC171" s="90">
        <v>0.19436937898108275</v>
      </c>
      <c r="AD171" s="94">
        <v>2</v>
      </c>
      <c r="AE171" s="90">
        <v>0.30302527510293209</v>
      </c>
      <c r="AF171" s="90">
        <v>0.107754254987346</v>
      </c>
      <c r="AG171" s="90">
        <v>0.41077953009027812</v>
      </c>
      <c r="AH171" s="90" t="s">
        <v>622</v>
      </c>
      <c r="AI171" s="90">
        <v>0.54870460663065868</v>
      </c>
      <c r="AJ171" t="s">
        <v>623</v>
      </c>
      <c r="AM171" s="90">
        <v>80.723184342412267</v>
      </c>
      <c r="AN171" s="90">
        <v>81.842925443031334</v>
      </c>
      <c r="AO171" s="90">
        <v>72.545712768405764</v>
      </c>
      <c r="AP171" s="90">
        <v>82.923864226496306</v>
      </c>
      <c r="AQ171" s="90"/>
      <c r="AR171" s="90">
        <v>0.26555818011092108</v>
      </c>
      <c r="AS171" s="90">
        <v>9.1579062300520681E-2</v>
      </c>
      <c r="AT171" s="90"/>
      <c r="AU171" s="90">
        <v>1.0424659809446428</v>
      </c>
      <c r="AV171" s="90">
        <v>0.90835172915562667</v>
      </c>
      <c r="AW171" s="90"/>
      <c r="AX171" s="90">
        <v>9.9021854455412839E-2</v>
      </c>
      <c r="AY171" s="90"/>
      <c r="AZ171" s="90">
        <v>-0.97975155137759051</v>
      </c>
      <c r="BA171" s="90">
        <v>1.0909240569920318</v>
      </c>
      <c r="BB171" s="90"/>
      <c r="BC171" s="90">
        <v>4.7672807860519288</v>
      </c>
      <c r="BD171" s="90">
        <v>4.000308793489971</v>
      </c>
      <c r="BE171" s="90"/>
      <c r="BF171" s="90">
        <v>13.002150987048873</v>
      </c>
    </row>
    <row r="172" spans="1:58">
      <c r="A172" t="s">
        <v>402</v>
      </c>
      <c r="B172" t="str">
        <f t="shared" si="5"/>
        <v>edenite</v>
      </c>
      <c r="C172" s="95">
        <v>44.859663332707179</v>
      </c>
      <c r="D172" s="95">
        <v>1.7800272165811784</v>
      </c>
      <c r="E172" s="95">
        <v>7.4066604347446914</v>
      </c>
      <c r="F172" s="95">
        <v>20.543159534422308</v>
      </c>
      <c r="G172" s="95">
        <v>9.9528085915550601</v>
      </c>
      <c r="H172" s="95">
        <v>10.676217551065438</v>
      </c>
      <c r="I172" s="95">
        <v>0.37018692028814915</v>
      </c>
      <c r="J172" s="95">
        <v>1.8362109778056528</v>
      </c>
      <c r="K172" s="95">
        <v>0.63062211722353467</v>
      </c>
      <c r="L172" s="95">
        <v>98.055556676393195</v>
      </c>
      <c r="N172" s="90">
        <v>6.7550466388958874</v>
      </c>
      <c r="O172" s="90">
        <v>1.2449533611041126</v>
      </c>
      <c r="P172" s="90">
        <v>0</v>
      </c>
      <c r="Q172" s="94">
        <v>8</v>
      </c>
      <c r="R172" s="90">
        <v>6.9423055070520601E-2</v>
      </c>
      <c r="S172" s="90">
        <v>0.20162539175463817</v>
      </c>
      <c r="T172" s="90">
        <v>0.39237263981006265</v>
      </c>
      <c r="U172" s="90">
        <v>2.2337528507202151</v>
      </c>
      <c r="V172" s="90">
        <v>2.1028260626445636</v>
      </c>
      <c r="W172" s="90">
        <v>0</v>
      </c>
      <c r="X172" s="94">
        <v>5</v>
      </c>
      <c r="Y172" s="90">
        <v>0</v>
      </c>
      <c r="Z172" s="90">
        <v>9.1841520367851981E-2</v>
      </c>
      <c r="AA172" s="90">
        <v>4.7209799032788068E-2</v>
      </c>
      <c r="AB172" s="90">
        <v>1.7223113987471552</v>
      </c>
      <c r="AC172" s="90">
        <v>0.13863728185220481</v>
      </c>
      <c r="AD172" s="94">
        <v>2</v>
      </c>
      <c r="AE172" s="90">
        <v>0.3974188599642654</v>
      </c>
      <c r="AF172" s="90">
        <v>0.12112530460219043</v>
      </c>
      <c r="AG172" s="90">
        <v>0.5185441645664558</v>
      </c>
      <c r="AH172" s="90" t="s">
        <v>622</v>
      </c>
      <c r="AI172" s="90">
        <v>0.50441300326975225</v>
      </c>
      <c r="AJ172" t="s">
        <v>627</v>
      </c>
      <c r="AM172" s="90">
        <v>79.140522644739391</v>
      </c>
      <c r="AN172" s="90">
        <v>78.976387747098499</v>
      </c>
      <c r="AO172" s="90">
        <v>71.072367667758982</v>
      </c>
      <c r="AP172" s="90">
        <v>81.407293714592086</v>
      </c>
      <c r="AQ172" s="90"/>
      <c r="AR172" s="90">
        <v>0.27492264785052539</v>
      </c>
      <c r="AS172" s="90">
        <v>9.6648031726616179E-2</v>
      </c>
      <c r="AT172" s="90"/>
      <c r="AU172" s="90">
        <v>1.3230621195823036</v>
      </c>
      <c r="AV172" s="90">
        <v>1.0464680758607505</v>
      </c>
      <c r="AW172" s="90"/>
      <c r="AX172" s="90">
        <v>0.10768030761189187</v>
      </c>
      <c r="AY172" s="90"/>
      <c r="AZ172" s="90">
        <v>-1.1984587141346772</v>
      </c>
      <c r="BA172" s="90">
        <v>1.0999626762351105</v>
      </c>
      <c r="BB172" s="90"/>
      <c r="BC172" s="90">
        <v>4.8695968843905977</v>
      </c>
      <c r="BD172" s="90">
        <v>4.1992513807021208</v>
      </c>
      <c r="BE172" s="90"/>
      <c r="BF172" s="90">
        <v>13.129903472664704</v>
      </c>
    </row>
    <row r="173" spans="1:58">
      <c r="A173" t="s">
        <v>402</v>
      </c>
      <c r="B173" t="str">
        <f t="shared" si="5"/>
        <v>Mghbl</v>
      </c>
      <c r="C173" s="95">
        <v>44.671621270380413</v>
      </c>
      <c r="D173" s="95">
        <v>1.8154506437768239</v>
      </c>
      <c r="E173" s="95">
        <v>7.8910143134347877</v>
      </c>
      <c r="F173" s="95">
        <v>20.027663210393278</v>
      </c>
      <c r="G173" s="95">
        <v>9.7708453497761685</v>
      </c>
      <c r="H173" s="95">
        <v>10.813557480969799</v>
      </c>
      <c r="I173" s="95">
        <v>0.35950845143368332</v>
      </c>
      <c r="J173" s="95">
        <v>1.8372003156169705</v>
      </c>
      <c r="K173" s="95">
        <v>0.65826302171222861</v>
      </c>
      <c r="L173" s="95">
        <v>97.845124057494147</v>
      </c>
      <c r="N173" s="90">
        <v>6.7033569691575181</v>
      </c>
      <c r="O173" s="90">
        <v>1.2966430308424819</v>
      </c>
      <c r="P173" s="90">
        <v>0</v>
      </c>
      <c r="Q173" s="94">
        <v>8</v>
      </c>
      <c r="R173" s="90">
        <v>9.8820352678804069E-2</v>
      </c>
      <c r="S173" s="90">
        <v>0.20492328938468457</v>
      </c>
      <c r="T173" s="90">
        <v>0.55451762118021009</v>
      </c>
      <c r="U173" s="90">
        <v>2.1852941232867722</v>
      </c>
      <c r="V173" s="90">
        <v>1.9564446134695288</v>
      </c>
      <c r="W173" s="90">
        <v>0</v>
      </c>
      <c r="X173" s="94">
        <v>5</v>
      </c>
      <c r="Y173" s="90">
        <v>0</v>
      </c>
      <c r="Z173" s="90">
        <v>2.3966857900159511E-3</v>
      </c>
      <c r="AA173" s="90">
        <v>4.5688665883900872E-2</v>
      </c>
      <c r="AB173" s="90">
        <v>1.738405729687893</v>
      </c>
      <c r="AC173" s="90">
        <v>0.21350891863819021</v>
      </c>
      <c r="AD173" s="94">
        <v>2</v>
      </c>
      <c r="AE173" s="90">
        <v>0.32097236125376427</v>
      </c>
      <c r="AF173" s="90">
        <v>0.1259950355985186</v>
      </c>
      <c r="AG173" s="90">
        <v>0.44696739685228287</v>
      </c>
      <c r="AH173" s="90" t="s">
        <v>622</v>
      </c>
      <c r="AI173" s="90">
        <v>0.52732208300858163</v>
      </c>
      <c r="AJ173" t="s">
        <v>623</v>
      </c>
      <c r="AM173" s="90">
        <v>79.1335904906569</v>
      </c>
      <c r="AN173" s="90">
        <v>80.367377333036501</v>
      </c>
      <c r="AO173" s="90">
        <v>70.154754504002597</v>
      </c>
      <c r="AP173" s="90">
        <v>80.467293479995604</v>
      </c>
      <c r="AQ173" s="90"/>
      <c r="AR173" s="90">
        <v>0.29927934818402069</v>
      </c>
      <c r="AS173" s="90">
        <v>0.1035418796569491</v>
      </c>
      <c r="AT173" s="90"/>
      <c r="AU173" s="90">
        <v>1.2627656987732012</v>
      </c>
      <c r="AV173" s="90">
        <v>1.121535384703207</v>
      </c>
      <c r="AW173" s="90"/>
      <c r="AX173" s="90">
        <v>0.11970124134832305</v>
      </c>
      <c r="AY173" s="90"/>
      <c r="AZ173" s="90">
        <v>-0.6174004083167417</v>
      </c>
      <c r="BA173" s="90">
        <v>1.1757664999970805</v>
      </c>
      <c r="BB173" s="90"/>
      <c r="BC173" s="90">
        <v>4.8667453537320853</v>
      </c>
      <c r="BD173" s="90">
        <v>4.0854113895618447</v>
      </c>
      <c r="BE173" s="90"/>
      <c r="BF173" s="90">
        <v>13.495197526146425</v>
      </c>
    </row>
    <row r="174" spans="1:58">
      <c r="A174" t="s">
        <v>402</v>
      </c>
      <c r="B174" t="str">
        <f t="shared" si="5"/>
        <v>Mghbl</v>
      </c>
      <c r="C174" s="95">
        <v>44.668713403437216</v>
      </c>
      <c r="D174" s="95">
        <v>1.7485397257406048</v>
      </c>
      <c r="E174" s="95">
        <v>7.4046834801377921</v>
      </c>
      <c r="F174" s="95">
        <v>19.654874908270592</v>
      </c>
      <c r="G174" s="95">
        <v>10.182198422946536</v>
      </c>
      <c r="H174" s="95">
        <v>10.595775592121456</v>
      </c>
      <c r="I174" s="95">
        <v>0.37819577192899856</v>
      </c>
      <c r="J174" s="95">
        <v>1.7837760738058146</v>
      </c>
      <c r="K174" s="95">
        <v>0.59888626392170097</v>
      </c>
      <c r="L174" s="95">
        <v>97.015643642310721</v>
      </c>
      <c r="N174" s="90">
        <v>6.760551973710772</v>
      </c>
      <c r="O174" s="90">
        <v>1.239448026289228</v>
      </c>
      <c r="P174" s="90">
        <v>0</v>
      </c>
      <c r="Q174" s="94">
        <v>8</v>
      </c>
      <c r="R174" s="90">
        <v>8.1270265348179382E-2</v>
      </c>
      <c r="S174" s="90">
        <v>0.19906754268368598</v>
      </c>
      <c r="T174" s="90">
        <v>0.45799860863873931</v>
      </c>
      <c r="U174" s="90">
        <v>2.2968751763017607</v>
      </c>
      <c r="V174" s="90">
        <v>1.9647884070276347</v>
      </c>
      <c r="W174" s="90">
        <v>0</v>
      </c>
      <c r="X174" s="94">
        <v>5</v>
      </c>
      <c r="Y174" s="90">
        <v>0</v>
      </c>
      <c r="Z174" s="90">
        <v>6.4996562641802313E-2</v>
      </c>
      <c r="AA174" s="90">
        <v>4.847681981594764E-2</v>
      </c>
      <c r="AB174" s="90">
        <v>1.7180404434773249</v>
      </c>
      <c r="AC174" s="90">
        <v>0.16848617406492528</v>
      </c>
      <c r="AD174" s="94">
        <v>2</v>
      </c>
      <c r="AE174" s="90">
        <v>0.35491464922354043</v>
      </c>
      <c r="AF174" s="90">
        <v>0.11561559177631908</v>
      </c>
      <c r="AG174" s="90">
        <v>0.47053024099985952</v>
      </c>
      <c r="AH174" s="90" t="s">
        <v>622</v>
      </c>
      <c r="AI174" s="90">
        <v>0.53086563280005095</v>
      </c>
      <c r="AJ174" t="s">
        <v>623</v>
      </c>
      <c r="AM174" s="90">
        <v>79.131879536353878</v>
      </c>
      <c r="AN174" s="90">
        <v>79.538872695081608</v>
      </c>
      <c r="AO174" s="90">
        <v>70.751107142423763</v>
      </c>
      <c r="AP174" s="90">
        <v>81.092060404797735</v>
      </c>
      <c r="AQ174" s="90"/>
      <c r="AR174" s="90">
        <v>0.29788731531193924</v>
      </c>
      <c r="AS174" s="90">
        <v>0.10369369608865289</v>
      </c>
      <c r="AT174" s="90"/>
      <c r="AU174" s="90">
        <v>1.2735700715615303</v>
      </c>
      <c r="AV174" s="90">
        <v>1.064576330946617</v>
      </c>
      <c r="AW174" s="90"/>
      <c r="AX174" s="90">
        <v>0.11635809809036828</v>
      </c>
      <c r="AY174" s="90"/>
      <c r="AZ174" s="90">
        <v>-0.7938528511746632</v>
      </c>
      <c r="BA174" s="90">
        <v>1.1585910397654138</v>
      </c>
      <c r="BB174" s="90"/>
      <c r="BC174" s="90">
        <v>4.7440546222322713</v>
      </c>
      <c r="BD174" s="90">
        <v>4.0603430252745101</v>
      </c>
      <c r="BE174" s="90"/>
      <c r="BF174" s="90">
        <v>13.254709895507133</v>
      </c>
    </row>
    <row r="175" spans="1:58">
      <c r="A175" t="s">
        <v>402</v>
      </c>
      <c r="B175" t="str">
        <f t="shared" si="5"/>
        <v>Mghbl</v>
      </c>
      <c r="C175" s="95">
        <v>44.718147141471569</v>
      </c>
      <c r="D175" s="95">
        <v>1.8075787710666804</v>
      </c>
      <c r="E175" s="95">
        <v>7.8623484716347622</v>
      </c>
      <c r="F175" s="95">
        <v>20.283955168102626</v>
      </c>
      <c r="G175" s="95">
        <v>9.8434370685709389</v>
      </c>
      <c r="H175" s="95">
        <v>10.718400529536064</v>
      </c>
      <c r="I175" s="95">
        <v>0.39510334761523613</v>
      </c>
      <c r="J175" s="95">
        <v>1.8362109778056528</v>
      </c>
      <c r="K175" s="95">
        <v>0.69204634942063237</v>
      </c>
      <c r="L175" s="95">
        <v>98.157227825224155</v>
      </c>
      <c r="N175" s="90">
        <v>6.7027997932493024</v>
      </c>
      <c r="O175" s="90">
        <v>1.2972002067506976</v>
      </c>
      <c r="P175" s="90">
        <v>0</v>
      </c>
      <c r="Q175" s="94">
        <v>8</v>
      </c>
      <c r="R175" s="90">
        <v>9.1631801334738583E-2</v>
      </c>
      <c r="S175" s="90">
        <v>0.20380550880627776</v>
      </c>
      <c r="T175" s="90">
        <v>0.51508335378845516</v>
      </c>
      <c r="U175" s="90">
        <v>2.1990562677678742</v>
      </c>
      <c r="V175" s="90">
        <v>1.990423068302654</v>
      </c>
      <c r="W175" s="90">
        <v>0</v>
      </c>
      <c r="X175" s="94">
        <v>5</v>
      </c>
      <c r="Y175" s="90">
        <v>0</v>
      </c>
      <c r="Z175" s="90">
        <v>3.7155909990154612E-2</v>
      </c>
      <c r="AA175" s="90">
        <v>5.0155884798828369E-2</v>
      </c>
      <c r="AB175" s="90">
        <v>1.7211722993502407</v>
      </c>
      <c r="AC175" s="90">
        <v>0.19151590586077627</v>
      </c>
      <c r="AD175" s="94">
        <v>2</v>
      </c>
      <c r="AE175" s="90">
        <v>0.34207741073732956</v>
      </c>
      <c r="AF175" s="90">
        <v>0.13231252913839742</v>
      </c>
      <c r="AG175" s="90">
        <v>0.47438993987572697</v>
      </c>
      <c r="AH175" s="90" t="s">
        <v>622</v>
      </c>
      <c r="AI175" s="90">
        <v>0.52028531911227571</v>
      </c>
      <c r="AJ175" t="s">
        <v>623</v>
      </c>
      <c r="AM175" s="90">
        <v>78.439442379950151</v>
      </c>
      <c r="AN175" s="90">
        <v>79.357707507890893</v>
      </c>
      <c r="AO175" s="90">
        <v>70.041690388320177</v>
      </c>
      <c r="AP175" s="90">
        <v>80.354887160354949</v>
      </c>
      <c r="AQ175" s="90"/>
      <c r="AR175" s="90">
        <v>0.30674686295826303</v>
      </c>
      <c r="AS175" s="90">
        <v>0.10649584543011346</v>
      </c>
      <c r="AT175" s="90"/>
      <c r="AU175" s="90">
        <v>1.3657663504062814</v>
      </c>
      <c r="AV175" s="90">
        <v>1.1546844314970905</v>
      </c>
      <c r="AW175" s="90"/>
      <c r="AX175" s="90">
        <v>0.1210571693544641</v>
      </c>
      <c r="AY175" s="90"/>
      <c r="AZ175" s="90">
        <v>-0.66972806666484508</v>
      </c>
      <c r="BA175" s="90">
        <v>1.176340789685963</v>
      </c>
      <c r="BB175" s="90"/>
      <c r="BC175" s="90">
        <v>4.8813012120464858</v>
      </c>
      <c r="BD175" s="90">
        <v>4.0638499034465463</v>
      </c>
      <c r="BE175" s="90"/>
      <c r="BF175" s="90">
        <v>13.424158123267594</v>
      </c>
    </row>
    <row r="176" spans="1:58">
      <c r="A176" t="s">
        <v>402</v>
      </c>
      <c r="B176" t="str">
        <f t="shared" si="5"/>
        <v>Mghbl</v>
      </c>
      <c r="C176" s="95">
        <v>45.052551839939269</v>
      </c>
      <c r="D176" s="95">
        <v>1.7367319166753896</v>
      </c>
      <c r="E176" s="95">
        <v>7.6498258513931887</v>
      </c>
      <c r="F176" s="95">
        <v>20.116006271573397</v>
      </c>
      <c r="G176" s="95">
        <v>9.9702306040658062</v>
      </c>
      <c r="H176" s="95">
        <v>10.76646950500259</v>
      </c>
      <c r="I176" s="95">
        <v>0.40044258204246908</v>
      </c>
      <c r="J176" s="95">
        <v>1.7916907762963561</v>
      </c>
      <c r="K176" s="95">
        <v>0.63471706603667455</v>
      </c>
      <c r="L176" s="95">
        <v>98.118666413025153</v>
      </c>
      <c r="N176" s="90">
        <v>6.7429902814971152</v>
      </c>
      <c r="O176" s="90">
        <v>1.2570097185028848</v>
      </c>
      <c r="P176" s="90">
        <v>0</v>
      </c>
      <c r="Q176" s="94">
        <v>8</v>
      </c>
      <c r="R176" s="90">
        <v>9.2293849414703866E-2</v>
      </c>
      <c r="S176" s="90">
        <v>0.19552944331839345</v>
      </c>
      <c r="T176" s="90">
        <v>0.51872094591686846</v>
      </c>
      <c r="U176" s="90">
        <v>2.224105929092576</v>
      </c>
      <c r="V176" s="90">
        <v>1.9693498322574583</v>
      </c>
      <c r="W176" s="90">
        <v>0</v>
      </c>
      <c r="X176" s="94">
        <v>5</v>
      </c>
      <c r="Y176" s="90">
        <v>0</v>
      </c>
      <c r="Z176" s="90">
        <v>2.9829358245384352E-2</v>
      </c>
      <c r="AA176" s="90">
        <v>5.0758891780224184E-2</v>
      </c>
      <c r="AB176" s="90">
        <v>1.7263481048239246</v>
      </c>
      <c r="AC176" s="90">
        <v>0.19306364515046681</v>
      </c>
      <c r="AD176" s="94">
        <v>2</v>
      </c>
      <c r="AE176" s="90">
        <v>0.3268264595939302</v>
      </c>
      <c r="AF176" s="90">
        <v>0.12117322209106411</v>
      </c>
      <c r="AG176" s="90">
        <v>0.44799968168499432</v>
      </c>
      <c r="AH176" s="90" t="s">
        <v>622</v>
      </c>
      <c r="AI176" s="90">
        <v>0.52662935750490847</v>
      </c>
      <c r="AJ176" t="s">
        <v>623</v>
      </c>
      <c r="AM176" s="90">
        <v>79.442321492490677</v>
      </c>
      <c r="AN176" s="90">
        <v>80.451251886483931</v>
      </c>
      <c r="AO176" s="90">
        <v>70.847254896841051</v>
      </c>
      <c r="AP176" s="90">
        <v>81.177076850874357</v>
      </c>
      <c r="AQ176" s="90"/>
      <c r="AR176" s="90">
        <v>0.28647338518012849</v>
      </c>
      <c r="AS176" s="90">
        <v>9.9250453877541236E-2</v>
      </c>
      <c r="AT176" s="90"/>
      <c r="AU176" s="90">
        <v>1.2312727700548249</v>
      </c>
      <c r="AV176" s="90">
        <v>1.0637566673423908</v>
      </c>
      <c r="AW176" s="90"/>
      <c r="AX176" s="90">
        <v>0.11247741230084198</v>
      </c>
      <c r="AY176" s="90"/>
      <c r="AZ176" s="90">
        <v>-0.79078667575451655</v>
      </c>
      <c r="BA176" s="90">
        <v>1.1423377795691028</v>
      </c>
      <c r="BB176" s="90"/>
      <c r="BC176" s="90">
        <v>4.8548057201979393</v>
      </c>
      <c r="BD176" s="90">
        <v>4.0747512075042742</v>
      </c>
      <c r="BE176" s="90"/>
      <c r="BF176" s="90">
        <v>13.312046292617184</v>
      </c>
    </row>
    <row r="177" spans="1:58">
      <c r="A177" t="s">
        <v>402</v>
      </c>
      <c r="B177" t="str">
        <f t="shared" si="5"/>
        <v>edenite</v>
      </c>
      <c r="C177" s="95">
        <v>44.51653503340988</v>
      </c>
      <c r="D177" s="95">
        <v>1.8292264210195748</v>
      </c>
      <c r="E177" s="95">
        <v>7.6725608293725198</v>
      </c>
      <c r="F177" s="95">
        <v>20.116006271573397</v>
      </c>
      <c r="G177" s="95">
        <v>10.02056086243018</v>
      </c>
      <c r="H177" s="95">
        <v>10.572231604137849</v>
      </c>
      <c r="I177" s="95">
        <v>0.39599322001977494</v>
      </c>
      <c r="J177" s="95">
        <v>1.8767738280696784</v>
      </c>
      <c r="K177" s="95">
        <v>0.6429069636629543</v>
      </c>
      <c r="L177" s="95">
        <v>97.642795033695805</v>
      </c>
      <c r="N177" s="90">
        <v>6.7150941319398498</v>
      </c>
      <c r="O177" s="90">
        <v>1.2849058680601502</v>
      </c>
      <c r="P177" s="90">
        <v>0</v>
      </c>
      <c r="Q177" s="94">
        <v>8</v>
      </c>
      <c r="R177" s="90">
        <v>7.9036667345562472E-2</v>
      </c>
      <c r="S177" s="90">
        <v>0.20756037980040193</v>
      </c>
      <c r="T177" s="90">
        <v>0.44565506446670611</v>
      </c>
      <c r="U177" s="90">
        <v>2.2528895862337892</v>
      </c>
      <c r="V177" s="90">
        <v>2.0148583021535402</v>
      </c>
      <c r="W177" s="90">
        <v>0</v>
      </c>
      <c r="X177" s="94">
        <v>5</v>
      </c>
      <c r="Y177" s="90">
        <v>0</v>
      </c>
      <c r="Z177" s="90">
        <v>7.7162293507515134E-2</v>
      </c>
      <c r="AA177" s="90">
        <v>5.0589133595405233E-2</v>
      </c>
      <c r="AB177" s="90">
        <v>1.7085171364601754</v>
      </c>
      <c r="AC177" s="90">
        <v>0.16373143643690424</v>
      </c>
      <c r="AD177" s="94">
        <v>2</v>
      </c>
      <c r="AE177" s="90">
        <v>0.38512409424936456</v>
      </c>
      <c r="AF177" s="90">
        <v>0.12370071883462044</v>
      </c>
      <c r="AG177" s="90">
        <v>0.50882481308398497</v>
      </c>
      <c r="AH177" s="90" t="s">
        <v>622</v>
      </c>
      <c r="AI177" s="90">
        <v>0.51851234937411039</v>
      </c>
      <c r="AJ177" t="s">
        <v>627</v>
      </c>
      <c r="AM177" s="90">
        <v>77.972275861757524</v>
      </c>
      <c r="AN177" s="90">
        <v>78.188837708245771</v>
      </c>
      <c r="AO177" s="90">
        <v>69.955435002962787</v>
      </c>
      <c r="AP177" s="90">
        <v>80.276635750402818</v>
      </c>
      <c r="AQ177" s="90"/>
      <c r="AR177" s="90">
        <v>0.31381301146119539</v>
      </c>
      <c r="AS177" s="90">
        <v>0.10964173474258559</v>
      </c>
      <c r="AT177" s="90"/>
      <c r="AU177" s="90">
        <v>1.4512883052585572</v>
      </c>
      <c r="AV177" s="90">
        <v>1.1671035758541721</v>
      </c>
      <c r="AW177" s="90"/>
      <c r="AX177" s="90">
        <v>0.1237830111892369</v>
      </c>
      <c r="AY177" s="90"/>
      <c r="AZ177" s="90">
        <v>-0.77928865914424206</v>
      </c>
      <c r="BA177" s="90">
        <v>1.1827223422707034</v>
      </c>
      <c r="BB177" s="90"/>
      <c r="BC177" s="90">
        <v>4.7877378139340419</v>
      </c>
      <c r="BD177" s="90">
        <v>4.0597761751835177</v>
      </c>
      <c r="BE177" s="90"/>
      <c r="BF177" s="90">
        <v>13.405547849396136</v>
      </c>
    </row>
    <row r="178" spans="1:58">
      <c r="A178" t="s">
        <v>402</v>
      </c>
      <c r="B178" t="str">
        <f t="shared" si="5"/>
        <v>edenite</v>
      </c>
      <c r="C178" s="95">
        <v>44.786966659127245</v>
      </c>
      <c r="D178" s="95">
        <v>1.7505076939181405</v>
      </c>
      <c r="E178" s="95">
        <v>7.5223122792482453</v>
      </c>
      <c r="F178" s="95">
        <v>19.900488034408717</v>
      </c>
      <c r="G178" s="95">
        <v>10.307056179273541</v>
      </c>
      <c r="H178" s="95">
        <v>10.629129575098229</v>
      </c>
      <c r="I178" s="95">
        <v>0.37018692028814915</v>
      </c>
      <c r="J178" s="95">
        <v>1.8282962753151113</v>
      </c>
      <c r="K178" s="95">
        <v>0.65314433569580388</v>
      </c>
      <c r="L178" s="95">
        <v>97.748087952373183</v>
      </c>
      <c r="N178" s="90">
        <v>6.7410041517084203</v>
      </c>
      <c r="O178" s="90">
        <v>1.2589958482915797</v>
      </c>
      <c r="P178" s="90">
        <v>0</v>
      </c>
      <c r="Q178" s="94">
        <v>8</v>
      </c>
      <c r="R178" s="90">
        <v>7.5291245865254375E-2</v>
      </c>
      <c r="S178" s="90">
        <v>0.1981906712899113</v>
      </c>
      <c r="T178" s="90">
        <v>0.42492635505690401</v>
      </c>
      <c r="U178" s="90">
        <v>2.3121963655816691</v>
      </c>
      <c r="V178" s="90">
        <v>1.9893953622062615</v>
      </c>
      <c r="W178" s="90">
        <v>0</v>
      </c>
      <c r="X178" s="94">
        <v>5</v>
      </c>
      <c r="Y178" s="90">
        <v>0</v>
      </c>
      <c r="Z178" s="90">
        <v>9.0635267621503424E-2</v>
      </c>
      <c r="AA178" s="90">
        <v>4.7188128664128144E-2</v>
      </c>
      <c r="AB178" s="90">
        <v>1.7139279675748003</v>
      </c>
      <c r="AC178" s="90">
        <v>0.14824863613956829</v>
      </c>
      <c r="AD178" s="94">
        <v>2</v>
      </c>
      <c r="AE178" s="90">
        <v>0.38525191754153554</v>
      </c>
      <c r="AF178" s="90">
        <v>0.12539362338762916</v>
      </c>
      <c r="AG178" s="90">
        <v>0.5106455409291647</v>
      </c>
      <c r="AH178" s="90" t="s">
        <v>622</v>
      </c>
      <c r="AI178" s="90">
        <v>0.5264291595125381</v>
      </c>
      <c r="AJ178" t="s">
        <v>627</v>
      </c>
      <c r="AM178" s="90">
        <v>78.221509842695198</v>
      </c>
      <c r="AN178" s="90">
        <v>78.294451526080223</v>
      </c>
      <c r="AO178" s="90">
        <v>70.162722567300818</v>
      </c>
      <c r="AP178" s="90">
        <v>80.497352733994916</v>
      </c>
      <c r="AQ178" s="90"/>
      <c r="AR178" s="90">
        <v>0.30877446995628954</v>
      </c>
      <c r="AS178" s="90">
        <v>0.10798290942186897</v>
      </c>
      <c r="AT178" s="90"/>
      <c r="AU178" s="90">
        <v>1.3982125393798333</v>
      </c>
      <c r="AV178" s="90">
        <v>1.1214482295728614</v>
      </c>
      <c r="AW178" s="90"/>
      <c r="AX178" s="90">
        <v>0.12410805470988182</v>
      </c>
      <c r="AY178" s="90"/>
      <c r="AZ178" s="90">
        <v>-0.75042106376621343</v>
      </c>
      <c r="BA178" s="90">
        <v>1.1884321839632763</v>
      </c>
      <c r="BB178" s="90"/>
      <c r="BC178" s="90">
        <v>4.7244243983558869</v>
      </c>
      <c r="BD178" s="90">
        <v>4.0319311680370884</v>
      </c>
      <c r="BE178" s="90"/>
      <c r="BF178" s="90">
        <v>13.289996944707573</v>
      </c>
    </row>
    <row r="179" spans="1:58">
      <c r="A179" t="s">
        <v>402</v>
      </c>
      <c r="B179" t="str">
        <f t="shared" si="5"/>
        <v>Mghbl</v>
      </c>
      <c r="C179" s="95">
        <v>44.75857845482556</v>
      </c>
      <c r="D179" s="95">
        <v>1.8002286110148944</v>
      </c>
      <c r="E179" s="95">
        <v>7.4686235179470515</v>
      </c>
      <c r="F179" s="95">
        <v>20.152833833901397</v>
      </c>
      <c r="G179" s="95">
        <v>9.7391350934810923</v>
      </c>
      <c r="H179" s="95">
        <v>10.462882445848376</v>
      </c>
      <c r="I179" s="95">
        <v>0.34940425531914898</v>
      </c>
      <c r="J179" s="95">
        <v>1.7679458695213088</v>
      </c>
      <c r="K179" s="95">
        <v>0.62432008953553442</v>
      </c>
      <c r="L179" s="95">
        <v>97.123952171394365</v>
      </c>
      <c r="N179" s="90">
        <v>6.7647032190240957</v>
      </c>
      <c r="O179" s="90">
        <v>1.2352967809759043</v>
      </c>
      <c r="P179" s="90">
        <v>0</v>
      </c>
      <c r="Q179" s="94">
        <v>8</v>
      </c>
      <c r="R179" s="90">
        <v>9.4967753212831463E-2</v>
      </c>
      <c r="S179" s="90">
        <v>0.20466631134931995</v>
      </c>
      <c r="T179" s="90">
        <v>0.53340061644719583</v>
      </c>
      <c r="U179" s="90">
        <v>2.1938654015305272</v>
      </c>
      <c r="V179" s="90">
        <v>1.9730999174601256</v>
      </c>
      <c r="W179" s="90">
        <v>0</v>
      </c>
      <c r="X179" s="94">
        <v>5</v>
      </c>
      <c r="Y179" s="90">
        <v>0</v>
      </c>
      <c r="Z179" s="90">
        <v>4.0753083052093686E-2</v>
      </c>
      <c r="AA179" s="90">
        <v>4.4723871701232938E-2</v>
      </c>
      <c r="AB179" s="90">
        <v>1.6941260798706428</v>
      </c>
      <c r="AC179" s="90">
        <v>0.22039696537603071</v>
      </c>
      <c r="AD179" s="94">
        <v>2</v>
      </c>
      <c r="AE179" s="90">
        <v>0.29763526591804879</v>
      </c>
      <c r="AF179" s="90">
        <v>0.1203574880752236</v>
      </c>
      <c r="AG179" s="90">
        <v>0.4179927539932724</v>
      </c>
      <c r="AH179" s="90" t="s">
        <v>622</v>
      </c>
      <c r="AI179" s="90">
        <v>0.52139073766568078</v>
      </c>
      <c r="AJ179" t="s">
        <v>623</v>
      </c>
      <c r="AM179" s="90">
        <v>80.063162608780132</v>
      </c>
      <c r="AN179" s="90">
        <v>81.052516598088388</v>
      </c>
      <c r="AO179" s="90">
        <v>71.596020114934504</v>
      </c>
      <c r="AP179" s="90">
        <v>81.932028824364792</v>
      </c>
      <c r="AQ179" s="90"/>
      <c r="AR179" s="90">
        <v>0.28849546865559478</v>
      </c>
      <c r="AS179" s="90">
        <v>9.9447676145734687E-2</v>
      </c>
      <c r="AT179" s="90"/>
      <c r="AU179" s="90">
        <v>1.2098583478025726</v>
      </c>
      <c r="AV179" s="90">
        <v>1.0493350628952813</v>
      </c>
      <c r="AW179" s="90"/>
      <c r="AX179" s="90">
        <v>0.10254484090606054</v>
      </c>
      <c r="AY179" s="90"/>
      <c r="AZ179" s="90">
        <v>-0.90990230314578735</v>
      </c>
      <c r="BA179" s="90">
        <v>1.0948726248516552</v>
      </c>
      <c r="BB179" s="90"/>
      <c r="BC179" s="90">
        <v>4.853461296724265</v>
      </c>
      <c r="BD179" s="90">
        <v>4.0980059822254127</v>
      </c>
      <c r="BE179" s="90"/>
      <c r="BF179" s="90">
        <v>13.212710504870643</v>
      </c>
    </row>
    <row r="180" spans="1:58">
      <c r="A180" t="s">
        <v>402</v>
      </c>
      <c r="B180" t="str">
        <f t="shared" si="5"/>
        <v>Mghbl</v>
      </c>
      <c r="C180" s="95">
        <v>45.202777103706964</v>
      </c>
      <c r="D180" s="95">
        <v>1.7191548320055421</v>
      </c>
      <c r="E180" s="95">
        <v>7.3056431703751823</v>
      </c>
      <c r="F180" s="95">
        <v>19.628256504572608</v>
      </c>
      <c r="G180" s="95">
        <v>9.9748824835330154</v>
      </c>
      <c r="H180" s="95">
        <v>10.626227436823108</v>
      </c>
      <c r="I180" s="95">
        <v>0.3878297872340426</v>
      </c>
      <c r="J180" s="95">
        <v>1.7343647747929711</v>
      </c>
      <c r="K180" s="95">
        <v>0.59885842193620598</v>
      </c>
      <c r="L180" s="95">
        <v>97.177994514979645</v>
      </c>
      <c r="N180" s="90">
        <v>6.803436495697202</v>
      </c>
      <c r="O180" s="90">
        <v>1.196563504302798</v>
      </c>
      <c r="P180" s="90">
        <v>0</v>
      </c>
      <c r="Q180" s="94">
        <v>8</v>
      </c>
      <c r="R180" s="90">
        <v>9.9262395134082526E-2</v>
      </c>
      <c r="S180" s="90">
        <v>0.19463657331430717</v>
      </c>
      <c r="T180" s="90">
        <v>0.55693802153135863</v>
      </c>
      <c r="U180" s="90">
        <v>2.2376292574186096</v>
      </c>
      <c r="V180" s="90">
        <v>1.9115337526016418</v>
      </c>
      <c r="W180" s="90">
        <v>0</v>
      </c>
      <c r="X180" s="94">
        <v>5</v>
      </c>
      <c r="Y180" s="90">
        <v>0</v>
      </c>
      <c r="Z180" s="90">
        <v>2.162962810858815E-3</v>
      </c>
      <c r="AA180" s="90">
        <v>4.9435976829341241E-2</v>
      </c>
      <c r="AB180" s="90">
        <v>1.7134216267205458</v>
      </c>
      <c r="AC180" s="90">
        <v>0.23497943363925411</v>
      </c>
      <c r="AD180" s="94">
        <v>2</v>
      </c>
      <c r="AE180" s="90">
        <v>0.27110038316568841</v>
      </c>
      <c r="AF180" s="90">
        <v>0.11496899148231081</v>
      </c>
      <c r="AG180" s="90">
        <v>0.38606937464799923</v>
      </c>
      <c r="AH180" s="90" t="s">
        <v>622</v>
      </c>
      <c r="AI180" s="90">
        <v>0.53901555119088795</v>
      </c>
      <c r="AJ180" t="s">
        <v>623</v>
      </c>
      <c r="AM180" s="90">
        <v>80.769794375764562</v>
      </c>
      <c r="AN180" s="90">
        <v>82.410799234260395</v>
      </c>
      <c r="AO180" s="90">
        <v>72.22214989503469</v>
      </c>
      <c r="AP180" s="90">
        <v>82.575286440581934</v>
      </c>
      <c r="AQ180" s="90"/>
      <c r="AR180" s="90">
        <v>0.27509273893400932</v>
      </c>
      <c r="AS180" s="90">
        <v>9.4441044112953926E-2</v>
      </c>
      <c r="AT180" s="90"/>
      <c r="AU180" s="90">
        <v>1.0537604423126188</v>
      </c>
      <c r="AV180" s="90">
        <v>0.95811860748792743</v>
      </c>
      <c r="AW180" s="90"/>
      <c r="AX180" s="90">
        <v>9.8300133641602949E-2</v>
      </c>
      <c r="AY180" s="90"/>
      <c r="AZ180" s="90">
        <v>-0.8954206552493611</v>
      </c>
      <c r="BA180" s="90">
        <v>1.0838141931583025</v>
      </c>
      <c r="BB180" s="90"/>
      <c r="BC180" s="90">
        <v>4.9092532153506152</v>
      </c>
      <c r="BD180" s="90">
        <v>4.0754847134396508</v>
      </c>
      <c r="BE180" s="90"/>
      <c r="BF180" s="90">
        <v>13.143930077995181</v>
      </c>
    </row>
    <row r="181" spans="1:58">
      <c r="A181" t="s">
        <v>402</v>
      </c>
      <c r="B181" t="str">
        <f t="shared" si="5"/>
        <v>Mghbl</v>
      </c>
      <c r="C181" s="95">
        <v>44.506962662430865</v>
      </c>
      <c r="D181" s="95">
        <v>1.7172012469691722</v>
      </c>
      <c r="E181" s="95">
        <v>7.6708762384278053</v>
      </c>
      <c r="F181" s="95">
        <v>19.789294030304053</v>
      </c>
      <c r="G181" s="95">
        <v>9.5988319908995816</v>
      </c>
      <c r="H181" s="95">
        <v>10.714257671480146</v>
      </c>
      <c r="I181" s="95">
        <v>0.38068085106382982</v>
      </c>
      <c r="J181" s="95">
        <v>1.8143667945869522</v>
      </c>
      <c r="K181" s="95">
        <v>0.63144935646334643</v>
      </c>
      <c r="L181" s="95">
        <v>96.823920842625739</v>
      </c>
      <c r="N181" s="90">
        <v>6.7374451641822866</v>
      </c>
      <c r="O181" s="90">
        <v>1.2625548358177134</v>
      </c>
      <c r="P181" s="90">
        <v>0</v>
      </c>
      <c r="Q181" s="94">
        <v>8</v>
      </c>
      <c r="R181" s="90">
        <v>0.10592134832580213</v>
      </c>
      <c r="S181" s="90">
        <v>0.19553959934116047</v>
      </c>
      <c r="T181" s="90">
        <v>0.5933360151885978</v>
      </c>
      <c r="U181" s="90">
        <v>2.1657224692555208</v>
      </c>
      <c r="V181" s="90">
        <v>1.9119723464921186</v>
      </c>
      <c r="W181" s="90">
        <v>2.7508221396800536E-2</v>
      </c>
      <c r="X181" s="94">
        <v>5</v>
      </c>
      <c r="Y181" s="90">
        <v>0</v>
      </c>
      <c r="Z181" s="90">
        <v>0</v>
      </c>
      <c r="AA181" s="90">
        <v>2.1297086581976911E-2</v>
      </c>
      <c r="AB181" s="90">
        <v>1.7376059376830284</v>
      </c>
      <c r="AC181" s="90">
        <v>0.24109697573499478</v>
      </c>
      <c r="AD181" s="94">
        <v>2</v>
      </c>
      <c r="AE181" s="90">
        <v>0.29138845569571392</v>
      </c>
      <c r="AF181" s="90">
        <v>0.12192679366027295</v>
      </c>
      <c r="AG181" s="90">
        <v>0.41331524935598685</v>
      </c>
      <c r="AH181" s="90" t="s">
        <v>622</v>
      </c>
      <c r="AI181" s="90">
        <v>0.53111440829061618</v>
      </c>
      <c r="AJ181" t="s">
        <v>623</v>
      </c>
      <c r="AM181" s="90">
        <v>80.029603844185004</v>
      </c>
      <c r="AN181" s="90">
        <v>81.87277620893741</v>
      </c>
      <c r="AO181" s="90">
        <v>71.132981049788697</v>
      </c>
      <c r="AP181" s="90">
        <v>81.457054132168764</v>
      </c>
      <c r="AQ181" s="90"/>
      <c r="AR181" s="90">
        <v>0.27582534357362498</v>
      </c>
      <c r="AS181" s="90">
        <v>9.4881503882901064E-2</v>
      </c>
      <c r="AT181" s="90"/>
      <c r="AU181" s="90">
        <v>1.1325897639236548</v>
      </c>
      <c r="AV181" s="90">
        <v>1.037858932003078</v>
      </c>
      <c r="AW181" s="90"/>
      <c r="AX181" s="90">
        <v>0.10756240165043786</v>
      </c>
      <c r="AY181" s="90"/>
      <c r="AZ181" s="90">
        <v>-0.78473397781291454</v>
      </c>
      <c r="BA181" s="90">
        <v>1.125272716182568</v>
      </c>
      <c r="BB181" s="90"/>
      <c r="BC181" s="90">
        <v>4.9560713414302899</v>
      </c>
      <c r="BD181" s="90">
        <v>4.0833266113463038</v>
      </c>
      <c r="BE181" s="90"/>
      <c r="BF181" s="90">
        <v>13.433690020091031</v>
      </c>
    </row>
    <row r="182" spans="1:58">
      <c r="A182" t="s">
        <v>402</v>
      </c>
      <c r="B182" t="str">
        <f t="shared" si="5"/>
        <v>Mghbl</v>
      </c>
      <c r="C182" s="95">
        <v>44.933741756454168</v>
      </c>
      <c r="D182" s="95">
        <v>1.7777623830966403</v>
      </c>
      <c r="E182" s="95">
        <v>7.577604352769205</v>
      </c>
      <c r="F182" s="95">
        <v>20.030368170620591</v>
      </c>
      <c r="G182" s="95">
        <v>9.7792216942186663</v>
      </c>
      <c r="H182" s="95">
        <v>10.599818366425994</v>
      </c>
      <c r="I182" s="95">
        <v>0.37263829787234043</v>
      </c>
      <c r="J182" s="95">
        <v>1.7956008887093518</v>
      </c>
      <c r="K182" s="95">
        <v>0.65691102406267499</v>
      </c>
      <c r="L182" s="95">
        <v>97.523666934229652</v>
      </c>
      <c r="N182" s="90">
        <v>6.7567908346232972</v>
      </c>
      <c r="O182" s="90">
        <v>1.2432091653767028</v>
      </c>
      <c r="P182" s="90">
        <v>0</v>
      </c>
      <c r="Q182" s="94">
        <v>8</v>
      </c>
      <c r="R182" s="90">
        <v>9.9632467185640561E-2</v>
      </c>
      <c r="S182" s="90">
        <v>0.20108878124830118</v>
      </c>
      <c r="T182" s="90">
        <v>0.55896394703960794</v>
      </c>
      <c r="U182" s="90">
        <v>2.1917413815680771</v>
      </c>
      <c r="V182" s="90">
        <v>1.9485734229583733</v>
      </c>
      <c r="W182" s="90">
        <v>0</v>
      </c>
      <c r="X182" s="94">
        <v>5</v>
      </c>
      <c r="Y182" s="90">
        <v>0</v>
      </c>
      <c r="Z182" s="90">
        <v>1.1417706519536441E-2</v>
      </c>
      <c r="AA182" s="90">
        <v>4.7456326496145514E-2</v>
      </c>
      <c r="AB182" s="90">
        <v>1.7076082032988371</v>
      </c>
      <c r="AC182" s="90">
        <v>0.23351776368548083</v>
      </c>
      <c r="AD182" s="94">
        <v>2</v>
      </c>
      <c r="AE182" s="90">
        <v>0.28995375396897105</v>
      </c>
      <c r="AF182" s="90">
        <v>0.12599919837136547</v>
      </c>
      <c r="AG182" s="90">
        <v>0.41595295234033652</v>
      </c>
      <c r="AH182" s="90" t="s">
        <v>622</v>
      </c>
      <c r="AI182" s="90">
        <v>0.52791006543335572</v>
      </c>
      <c r="AJ182" t="s">
        <v>623</v>
      </c>
      <c r="AM182" s="90">
        <v>79.845898166005782</v>
      </c>
      <c r="AN182" s="90">
        <v>81.332592650179038</v>
      </c>
      <c r="AO182" s="90">
        <v>71.418247006836054</v>
      </c>
      <c r="AP182" s="90">
        <v>81.751176152527094</v>
      </c>
      <c r="AQ182" s="90"/>
      <c r="AR182" s="90">
        <v>0.28869965511342999</v>
      </c>
      <c r="AS182" s="90">
        <v>9.9339793129881684E-2</v>
      </c>
      <c r="AT182" s="90"/>
      <c r="AU182" s="90">
        <v>1.1818696351102895</v>
      </c>
      <c r="AV182" s="90">
        <v>1.0470977800320884</v>
      </c>
      <c r="AW182" s="90"/>
      <c r="AX182" s="90">
        <v>0.10493545096720437</v>
      </c>
      <c r="AY182" s="90"/>
      <c r="AZ182" s="90">
        <v>-0.82195948085955384</v>
      </c>
      <c r="BA182" s="90">
        <v>1.1103137093787487</v>
      </c>
      <c r="BB182" s="90"/>
      <c r="BC182" s="90">
        <v>4.9283815990077313</v>
      </c>
      <c r="BD182" s="90">
        <v>4.0717052114694132</v>
      </c>
      <c r="BE182" s="90"/>
      <c r="BF182" s="90">
        <v>13.28285710433231</v>
      </c>
    </row>
    <row r="183" spans="1:58">
      <c r="A183" t="s">
        <v>402</v>
      </c>
      <c r="B183" t="str">
        <f t="shared" si="5"/>
        <v>Mghbl</v>
      </c>
      <c r="C183" s="95">
        <v>44.426639159474092</v>
      </c>
      <c r="D183" s="95">
        <v>1.7787391756148252</v>
      </c>
      <c r="E183" s="95">
        <v>7.5432410264739316</v>
      </c>
      <c r="F183" s="95">
        <v>19.378503695204671</v>
      </c>
      <c r="G183" s="95">
        <v>10.178178815844998</v>
      </c>
      <c r="H183" s="95">
        <v>10.726973149819496</v>
      </c>
      <c r="I183" s="95">
        <v>0.36727659574468086</v>
      </c>
      <c r="J183" s="95">
        <v>1.7847364168854778</v>
      </c>
      <c r="K183" s="95">
        <v>0.64468942361499726</v>
      </c>
      <c r="L183" s="95">
        <v>96.828977458677173</v>
      </c>
      <c r="N183" s="90">
        <v>6.7349248906691788</v>
      </c>
      <c r="O183" s="90">
        <v>1.2650751093308212</v>
      </c>
      <c r="P183" s="90">
        <v>0</v>
      </c>
      <c r="Q183" s="94">
        <v>8</v>
      </c>
      <c r="R183" s="90">
        <v>8.255983148943713E-2</v>
      </c>
      <c r="S183" s="90">
        <v>0.2028372930605159</v>
      </c>
      <c r="T183" s="90">
        <v>0.46511899460988815</v>
      </c>
      <c r="U183" s="90">
        <v>2.2997281362461739</v>
      </c>
      <c r="V183" s="90">
        <v>1.9497557445939848</v>
      </c>
      <c r="W183" s="90">
        <v>0</v>
      </c>
      <c r="X183" s="94">
        <v>5</v>
      </c>
      <c r="Y183" s="90">
        <v>0</v>
      </c>
      <c r="Z183" s="90">
        <v>4.1944117320189989E-2</v>
      </c>
      <c r="AA183" s="90">
        <v>4.7154298730333742E-2</v>
      </c>
      <c r="AB183" s="90">
        <v>1.7421614873719919</v>
      </c>
      <c r="AC183" s="90">
        <v>0.16874009657748434</v>
      </c>
      <c r="AD183" s="94">
        <v>2</v>
      </c>
      <c r="AE183" s="90">
        <v>0.35580005386348268</v>
      </c>
      <c r="AF183" s="90">
        <v>0.12466173982446926</v>
      </c>
      <c r="AG183" s="90">
        <v>0.48046179368795194</v>
      </c>
      <c r="AH183" s="90" t="s">
        <v>622</v>
      </c>
      <c r="AI183" s="90">
        <v>0.53588878509251991</v>
      </c>
      <c r="AJ183" t="s">
        <v>623</v>
      </c>
      <c r="AM183" s="90">
        <v>78.701838499704195</v>
      </c>
      <c r="AN183" s="90">
        <v>79.335221102141134</v>
      </c>
      <c r="AO183" s="90">
        <v>70.103861106497874</v>
      </c>
      <c r="AP183" s="90">
        <v>80.435434836536075</v>
      </c>
      <c r="AQ183" s="90"/>
      <c r="AR183" s="90">
        <v>0.30936307120510342</v>
      </c>
      <c r="AS183" s="90">
        <v>0.10784770462928205</v>
      </c>
      <c r="AT183" s="90"/>
      <c r="AU183" s="90">
        <v>1.276915503357791</v>
      </c>
      <c r="AV183" s="90">
        <v>1.0889712016635775</v>
      </c>
      <c r="AW183" s="90"/>
      <c r="AX183" s="90">
        <v>0.12509455108745163</v>
      </c>
      <c r="AY183" s="90"/>
      <c r="AZ183" s="90">
        <v>-0.60353069278175897</v>
      </c>
      <c r="BA183" s="90">
        <v>1.1983168881773836</v>
      </c>
      <c r="BB183" s="90"/>
      <c r="BC183" s="90">
        <v>4.7933121334434379</v>
      </c>
      <c r="BD183" s="90">
        <v>4.0694836037045192</v>
      </c>
      <c r="BE183" s="90"/>
      <c r="BF183" s="90">
        <v>13.327719263740072</v>
      </c>
    </row>
    <row r="184" spans="1:58">
      <c r="A184" t="s">
        <v>402</v>
      </c>
      <c r="B184" t="str">
        <f t="shared" si="5"/>
        <v>Mghbl</v>
      </c>
      <c r="C184" s="95">
        <v>44.873741067498514</v>
      </c>
      <c r="D184" s="95">
        <v>1.7914374783512299</v>
      </c>
      <c r="E184" s="95">
        <v>7.7130940393048553</v>
      </c>
      <c r="F184" s="95">
        <v>20.296514021530051</v>
      </c>
      <c r="G184" s="95">
        <v>9.8870737390602343</v>
      </c>
      <c r="H184" s="95">
        <v>10.600796480144405</v>
      </c>
      <c r="I184" s="95">
        <v>0.37263829787234043</v>
      </c>
      <c r="J184" s="95">
        <v>1.8943688143809332</v>
      </c>
      <c r="K184" s="95">
        <v>0.64876329043088987</v>
      </c>
      <c r="L184" s="95">
        <v>98.078427228573474</v>
      </c>
      <c r="N184" s="90">
        <v>6.7277681193304968</v>
      </c>
      <c r="O184" s="90">
        <v>1.2722318806695032</v>
      </c>
      <c r="P184" s="90">
        <v>0</v>
      </c>
      <c r="Q184" s="94">
        <v>8</v>
      </c>
      <c r="R184" s="90">
        <v>9.0568809570850783E-2</v>
      </c>
      <c r="S184" s="90">
        <v>0.20203500944292752</v>
      </c>
      <c r="T184" s="90">
        <v>0.509240332360541</v>
      </c>
      <c r="U184" s="90">
        <v>2.2093454965134911</v>
      </c>
      <c r="V184" s="90">
        <v>1.9888103521121896</v>
      </c>
      <c r="W184" s="90">
        <v>0</v>
      </c>
      <c r="X184" s="94">
        <v>5</v>
      </c>
      <c r="Y184" s="90">
        <v>0</v>
      </c>
      <c r="Z184" s="90">
        <v>4.6808699329638159E-2</v>
      </c>
      <c r="AA184" s="90">
        <v>4.7315666737777227E-2</v>
      </c>
      <c r="AB184" s="90">
        <v>1.7027039861313875</v>
      </c>
      <c r="AC184" s="90">
        <v>0.20317164780119712</v>
      </c>
      <c r="AD184" s="94">
        <v>2</v>
      </c>
      <c r="AE184" s="90">
        <v>0.34745677749858472</v>
      </c>
      <c r="AF184" s="90">
        <v>0.12406759015486241</v>
      </c>
      <c r="AG184" s="90">
        <v>0.47152436765344713</v>
      </c>
      <c r="AH184" s="90" t="s">
        <v>622</v>
      </c>
      <c r="AI184" s="90">
        <v>0.52046264970049549</v>
      </c>
      <c r="AJ184" t="s">
        <v>623</v>
      </c>
      <c r="AM184" s="90">
        <v>78.756307644497028</v>
      </c>
      <c r="AN184" s="90">
        <v>79.559113792483345</v>
      </c>
      <c r="AO184" s="90">
        <v>70.580905274660523</v>
      </c>
      <c r="AP184" s="90">
        <v>80.904108822347013</v>
      </c>
      <c r="AQ184" s="90"/>
      <c r="AR184" s="90">
        <v>0.29791525958448539</v>
      </c>
      <c r="AS184" s="90">
        <v>0.10328112057112847</v>
      </c>
      <c r="AT184" s="90"/>
      <c r="AU184" s="90">
        <v>1.3484107217200094</v>
      </c>
      <c r="AV184" s="90">
        <v>1.1272910322224223</v>
      </c>
      <c r="AW184" s="90"/>
      <c r="AX184" s="90">
        <v>0.1147092838956848</v>
      </c>
      <c r="AY184" s="90"/>
      <c r="AZ184" s="90">
        <v>-0.83905442940728303</v>
      </c>
      <c r="BA184" s="90">
        <v>1.1487438950582782</v>
      </c>
      <c r="BB184" s="90"/>
      <c r="BC184" s="90">
        <v>4.8307462840426476</v>
      </c>
      <c r="BD184" s="90">
        <v>4.0449252261576492</v>
      </c>
      <c r="BE184" s="90"/>
      <c r="BF184" s="90">
        <v>13.428471528571547</v>
      </c>
    </row>
    <row r="185" spans="1:58">
      <c r="A185" t="s">
        <v>402</v>
      </c>
      <c r="B185" t="str">
        <f t="shared" si="5"/>
        <v>edenite</v>
      </c>
      <c r="C185" s="95">
        <v>44.716965073775668</v>
      </c>
      <c r="D185" s="95">
        <v>1.8060893661240043</v>
      </c>
      <c r="E185" s="95">
        <v>7.6914942342049688</v>
      </c>
      <c r="F185" s="95">
        <v>20.454658657577703</v>
      </c>
      <c r="G185" s="95">
        <v>9.9872902409041693</v>
      </c>
      <c r="H185" s="95">
        <v>10.665351985559568</v>
      </c>
      <c r="I185" s="95">
        <v>0.36280851063829794</v>
      </c>
      <c r="J185" s="95">
        <v>1.8291819834376895</v>
      </c>
      <c r="K185" s="95">
        <v>0.69153889199776175</v>
      </c>
      <c r="L185" s="95">
        <v>98.205378944219845</v>
      </c>
      <c r="N185" s="90">
        <v>6.7160114629603589</v>
      </c>
      <c r="O185" s="90">
        <v>1.2839885370396411</v>
      </c>
      <c r="P185" s="90">
        <v>0</v>
      </c>
      <c r="Q185" s="94">
        <v>8</v>
      </c>
      <c r="R185" s="90">
        <v>7.737717675857092E-2</v>
      </c>
      <c r="S185" s="90">
        <v>0.20404435460455675</v>
      </c>
      <c r="T185" s="90">
        <v>0.43647545672041588</v>
      </c>
      <c r="U185" s="90">
        <v>2.2356504696490078</v>
      </c>
      <c r="V185" s="90">
        <v>2.0464525422674487</v>
      </c>
      <c r="W185" s="90">
        <v>0</v>
      </c>
      <c r="X185" s="94">
        <v>5</v>
      </c>
      <c r="Y185" s="90">
        <v>0</v>
      </c>
      <c r="Z185" s="90">
        <v>8.6254441570994267E-2</v>
      </c>
      <c r="AA185" s="90">
        <v>4.6148258234802925E-2</v>
      </c>
      <c r="AB185" s="90">
        <v>1.7160748250754259</v>
      </c>
      <c r="AC185" s="90">
        <v>0.15152247511877692</v>
      </c>
      <c r="AD185" s="94">
        <v>2</v>
      </c>
      <c r="AE185" s="90">
        <v>0.38109005365382076</v>
      </c>
      <c r="AF185" s="90">
        <v>0.13247961581649234</v>
      </c>
      <c r="AG185" s="90">
        <v>0.51356966947031313</v>
      </c>
      <c r="AH185" s="90" t="s">
        <v>622</v>
      </c>
      <c r="AI185" s="90">
        <v>0.5117828596797156</v>
      </c>
      <c r="AJ185" t="s">
        <v>627</v>
      </c>
      <c r="AM185" s="90">
        <v>78.272998592327923</v>
      </c>
      <c r="AN185" s="90">
        <v>78.358282079317306</v>
      </c>
      <c r="AO185" s="90">
        <v>70.102422854136449</v>
      </c>
      <c r="AP185" s="90">
        <v>80.422881354375491</v>
      </c>
      <c r="AQ185" s="90"/>
      <c r="AR185" s="90">
        <v>0.30377469976371185</v>
      </c>
      <c r="AS185" s="90">
        <v>0.10633235554892347</v>
      </c>
      <c r="AT185" s="90"/>
      <c r="AU185" s="90">
        <v>1.4313032498163356</v>
      </c>
      <c r="AV185" s="90">
        <v>1.145974496234204</v>
      </c>
      <c r="AW185" s="90"/>
      <c r="AX185" s="90">
        <v>0.12062012036294022</v>
      </c>
      <c r="AY185" s="90"/>
      <c r="AZ185" s="90">
        <v>-0.82831389525907384</v>
      </c>
      <c r="BA185" s="90">
        <v>1.1651798596888925</v>
      </c>
      <c r="BB185" s="90"/>
      <c r="BC185" s="90">
        <v>4.8178894500138956</v>
      </c>
      <c r="BD185" s="90">
        <v>4.1049743521212516</v>
      </c>
      <c r="BE185" s="90"/>
      <c r="BF185" s="90">
        <v>13.285142268043492</v>
      </c>
    </row>
    <row r="186" spans="1:58">
      <c r="A186" t="s">
        <v>402</v>
      </c>
      <c r="B186" t="str">
        <f t="shared" si="5"/>
        <v>Mghbl</v>
      </c>
      <c r="C186" s="95">
        <v>44.784707787112701</v>
      </c>
      <c r="D186" s="95">
        <v>1.7611569102874958</v>
      </c>
      <c r="E186" s="95">
        <v>7.4872778950787717</v>
      </c>
      <c r="F186" s="95">
        <v>19.925259845442582</v>
      </c>
      <c r="G186" s="95">
        <v>10.280304203438343</v>
      </c>
      <c r="H186" s="95">
        <v>10.531350406137186</v>
      </c>
      <c r="I186" s="95">
        <v>0.36638297872340425</v>
      </c>
      <c r="J186" s="95">
        <v>1.7699212280347405</v>
      </c>
      <c r="K186" s="95">
        <v>0.64570789031897036</v>
      </c>
      <c r="L186" s="95">
        <v>97.552069144574219</v>
      </c>
      <c r="N186" s="90">
        <v>6.7487523746700582</v>
      </c>
      <c r="O186" s="90">
        <v>1.2512476253299418</v>
      </c>
      <c r="P186" s="90">
        <v>0</v>
      </c>
      <c r="Q186" s="94">
        <v>8</v>
      </c>
      <c r="R186" s="90">
        <v>7.841873801326682E-2</v>
      </c>
      <c r="S186" s="90">
        <v>0.19963562288189252</v>
      </c>
      <c r="T186" s="90">
        <v>0.44223781081972646</v>
      </c>
      <c r="U186" s="90">
        <v>2.3089622911609338</v>
      </c>
      <c r="V186" s="90">
        <v>1.9707455371241807</v>
      </c>
      <c r="W186" s="90">
        <v>0</v>
      </c>
      <c r="X186" s="94">
        <v>5</v>
      </c>
      <c r="Y186" s="90">
        <v>0</v>
      </c>
      <c r="Z186" s="90">
        <v>9.8101239932184114E-2</v>
      </c>
      <c r="AA186" s="90">
        <v>4.6759275930956801E-2</v>
      </c>
      <c r="AB186" s="90">
        <v>1.7001988990457348</v>
      </c>
      <c r="AC186" s="90">
        <v>0.15494058509112429</v>
      </c>
      <c r="AD186" s="94">
        <v>2</v>
      </c>
      <c r="AE186" s="90">
        <v>0.3621457267134498</v>
      </c>
      <c r="AF186" s="90">
        <v>0.12411468911084164</v>
      </c>
      <c r="AG186" s="90">
        <v>0.48626041582429147</v>
      </c>
      <c r="AH186" s="90" t="s">
        <v>622</v>
      </c>
      <c r="AI186" s="90">
        <v>0.52742416473205711</v>
      </c>
      <c r="AJ186" t="s">
        <v>623</v>
      </c>
      <c r="AM186" s="90">
        <v>78.52718396064671</v>
      </c>
      <c r="AN186" s="90">
        <v>78.60744954581503</v>
      </c>
      <c r="AO186" s="90">
        <v>70.375614199150206</v>
      </c>
      <c r="AP186" s="90">
        <v>80.712932039664494</v>
      </c>
      <c r="AQ186" s="90"/>
      <c r="AR186" s="90">
        <v>0.31375787348638651</v>
      </c>
      <c r="AS186" s="90">
        <v>0.10932933493970799</v>
      </c>
      <c r="AT186" s="90"/>
      <c r="AU186" s="90">
        <v>1.3872788863552925</v>
      </c>
      <c r="AV186" s="90">
        <v>1.1224062520456375</v>
      </c>
      <c r="AW186" s="90"/>
      <c r="AX186" s="90">
        <v>0.12150650121038042</v>
      </c>
      <c r="AY186" s="90"/>
      <c r="AZ186" s="90">
        <v>-0.70140861918783792</v>
      </c>
      <c r="BA186" s="90">
        <v>1.1799566554750889</v>
      </c>
      <c r="BB186" s="90"/>
      <c r="BC186" s="90">
        <v>4.6878622551575511</v>
      </c>
      <c r="BD186" s="90">
        <v>4.0190823412396828</v>
      </c>
      <c r="BE186" s="90"/>
      <c r="BF186" s="90">
        <v>13.230539942465443</v>
      </c>
    </row>
    <row r="187" spans="1:58">
      <c r="A187" t="s">
        <v>402</v>
      </c>
      <c r="B187" t="str">
        <f t="shared" si="5"/>
        <v>Mghbl</v>
      </c>
      <c r="C187" s="95">
        <v>45.046968863031786</v>
      </c>
      <c r="D187" s="95">
        <v>1.8051125736058193</v>
      </c>
      <c r="E187" s="95">
        <v>7.5324411239239879</v>
      </c>
      <c r="F187" s="95">
        <v>19.971546080383355</v>
      </c>
      <c r="G187" s="95">
        <v>10.079871199750471</v>
      </c>
      <c r="H187" s="95">
        <v>10.63503046028881</v>
      </c>
      <c r="I187" s="95">
        <v>0.39229787234042557</v>
      </c>
      <c r="J187" s="95">
        <v>1.7165865481720866</v>
      </c>
      <c r="K187" s="95">
        <v>0.64367095691102416</v>
      </c>
      <c r="L187" s="95">
        <v>97.823525678407776</v>
      </c>
      <c r="N187" s="90">
        <v>6.7575242548974455</v>
      </c>
      <c r="O187" s="90">
        <v>1.2424757451025545</v>
      </c>
      <c r="P187" s="90">
        <v>0</v>
      </c>
      <c r="Q187" s="94">
        <v>8</v>
      </c>
      <c r="R187" s="90">
        <v>8.9151791067912489E-2</v>
      </c>
      <c r="S187" s="90">
        <v>0.20369134258880472</v>
      </c>
      <c r="T187" s="90">
        <v>0.50144658338214754</v>
      </c>
      <c r="U187" s="90">
        <v>2.2536898484209273</v>
      </c>
      <c r="V187" s="90">
        <v>1.9520204345402079</v>
      </c>
      <c r="W187" s="90">
        <v>0</v>
      </c>
      <c r="X187" s="94">
        <v>5</v>
      </c>
      <c r="Y187" s="90">
        <v>0</v>
      </c>
      <c r="Z187" s="90">
        <v>5.204982702524763E-2</v>
      </c>
      <c r="AA187" s="90">
        <v>4.9839850670636975E-2</v>
      </c>
      <c r="AB187" s="90">
        <v>1.7091599082542173</v>
      </c>
      <c r="AC187" s="90">
        <v>0.1889504140498981</v>
      </c>
      <c r="AD187" s="94">
        <v>2</v>
      </c>
      <c r="AE187" s="90">
        <v>0.31028237270642023</v>
      </c>
      <c r="AF187" s="90">
        <v>0.12316272681837263</v>
      </c>
      <c r="AG187" s="90">
        <v>0.43344509952479288</v>
      </c>
      <c r="AH187" s="90" t="s">
        <v>622</v>
      </c>
      <c r="AI187" s="90">
        <v>0.52931348648201204</v>
      </c>
      <c r="AJ187" t="s">
        <v>623</v>
      </c>
      <c r="AM187" s="90">
        <v>79.470832319798433</v>
      </c>
      <c r="AN187" s="90">
        <v>80.281378390273915</v>
      </c>
      <c r="AO187" s="90">
        <v>70.988950085432577</v>
      </c>
      <c r="AP187" s="90">
        <v>81.326055179117475</v>
      </c>
      <c r="AQ187" s="90"/>
      <c r="AR187" s="90">
        <v>0.30430258421697909</v>
      </c>
      <c r="AS187" s="90">
        <v>0.10531098091957718</v>
      </c>
      <c r="AT187" s="90"/>
      <c r="AU187" s="90">
        <v>1.2413785738594627</v>
      </c>
      <c r="AV187" s="90">
        <v>1.0671626564560375</v>
      </c>
      <c r="AW187" s="90"/>
      <c r="AX187" s="90">
        <v>0.11199874784185633</v>
      </c>
      <c r="AY187" s="90"/>
      <c r="AZ187" s="90">
        <v>-0.70420150326366127</v>
      </c>
      <c r="BA187" s="90">
        <v>1.1410048760426164</v>
      </c>
      <c r="BB187" s="90"/>
      <c r="BC187" s="90">
        <v>4.8217769252474882</v>
      </c>
      <c r="BD187" s="90">
        <v>4.0740684663362901</v>
      </c>
      <c r="BE187" s="90"/>
      <c r="BF187" s="90">
        <v>13.171905358649864</v>
      </c>
    </row>
    <row r="188" spans="1:58">
      <c r="A188" t="s">
        <v>402</v>
      </c>
      <c r="B188" t="str">
        <f t="shared" si="5"/>
        <v>Mghbl</v>
      </c>
      <c r="C188" s="95">
        <v>45.129227872083902</v>
      </c>
      <c r="D188" s="95">
        <v>1.8549289920332526</v>
      </c>
      <c r="E188" s="95">
        <v>7.7229121325320769</v>
      </c>
      <c r="F188" s="95">
        <v>19.642720952991599</v>
      </c>
      <c r="G188" s="95">
        <v>10.199176559088489</v>
      </c>
      <c r="H188" s="95">
        <v>10.69762973826715</v>
      </c>
      <c r="I188" s="95">
        <v>0.36548936170212765</v>
      </c>
      <c r="J188" s="95">
        <v>1.8222682286406786</v>
      </c>
      <c r="K188" s="95">
        <v>0.6620033575825407</v>
      </c>
      <c r="L188" s="95">
        <v>98.096357194921808</v>
      </c>
      <c r="N188" s="90">
        <v>6.7366043636246156</v>
      </c>
      <c r="O188" s="90">
        <v>1.2633956363753844</v>
      </c>
      <c r="P188" s="90">
        <v>0</v>
      </c>
      <c r="Q188" s="94">
        <v>8</v>
      </c>
      <c r="R188" s="90">
        <v>9.5196868607453355E-2</v>
      </c>
      <c r="S188" s="90">
        <v>0.20828436370938333</v>
      </c>
      <c r="T188" s="90">
        <v>0.53465756304797907</v>
      </c>
      <c r="U188" s="90">
        <v>2.2691613354816553</v>
      </c>
      <c r="V188" s="90">
        <v>1.8926998691535291</v>
      </c>
      <c r="W188" s="90">
        <v>0</v>
      </c>
      <c r="X188" s="94">
        <v>5</v>
      </c>
      <c r="Y188" s="90">
        <v>0</v>
      </c>
      <c r="Z188" s="90">
        <v>2.4800211329618627E-2</v>
      </c>
      <c r="AA188" s="90">
        <v>4.6205813354798751E-2</v>
      </c>
      <c r="AB188" s="90">
        <v>1.7107739175733467</v>
      </c>
      <c r="AC188" s="90">
        <v>0.21822005774223596</v>
      </c>
      <c r="AD188" s="94">
        <v>2</v>
      </c>
      <c r="AE188" s="90">
        <v>0.30914432778065093</v>
      </c>
      <c r="AF188" s="90">
        <v>0.12604820726277158</v>
      </c>
      <c r="AG188" s="90">
        <v>0.43519253504342248</v>
      </c>
      <c r="AH188" s="90" t="s">
        <v>622</v>
      </c>
      <c r="AI188" s="90">
        <v>0.54199781401686009</v>
      </c>
      <c r="AJ188" t="s">
        <v>623</v>
      </c>
      <c r="AM188" s="90">
        <v>78.846163985285983</v>
      </c>
      <c r="AN188" s="90">
        <v>80.035267989827872</v>
      </c>
      <c r="AO188" s="90">
        <v>70.365663387899062</v>
      </c>
      <c r="AP188" s="90">
        <v>80.695938989828477</v>
      </c>
      <c r="AQ188" s="90"/>
      <c r="AR188" s="90">
        <v>0.32455083461056733</v>
      </c>
      <c r="AS188" s="90">
        <v>0.11194734750162259</v>
      </c>
      <c r="AT188" s="90"/>
      <c r="AU188" s="90">
        <v>1.272919844373517</v>
      </c>
      <c r="AV188" s="90">
        <v>1.1189101298906146</v>
      </c>
      <c r="AW188" s="90"/>
      <c r="AX188" s="90">
        <v>0.12143669057721568</v>
      </c>
      <c r="AY188" s="90"/>
      <c r="AZ188" s="90">
        <v>-0.49159768973239171</v>
      </c>
      <c r="BA188" s="90">
        <v>1.1911518653119688</v>
      </c>
      <c r="BB188" s="90"/>
      <c r="BC188" s="90">
        <v>4.7950201612330101</v>
      </c>
      <c r="BD188" s="90">
        <v>4.000784671952867</v>
      </c>
      <c r="BE188" s="90"/>
      <c r="BF188" s="90">
        <v>13.399636617777725</v>
      </c>
    </row>
    <row r="189" spans="1:58">
      <c r="A189" t="s">
        <v>402</v>
      </c>
      <c r="B189" t="str">
        <f t="shared" si="5"/>
        <v>Mghbl</v>
      </c>
      <c r="C189" s="95">
        <v>45.460199414387688</v>
      </c>
      <c r="D189" s="95">
        <v>1.6966886040872879</v>
      </c>
      <c r="E189" s="95">
        <v>7.3576790644794539</v>
      </c>
      <c r="F189" s="95">
        <v>19.698650153545035</v>
      </c>
      <c r="G189" s="95">
        <v>10.214447645083755</v>
      </c>
      <c r="H189" s="95">
        <v>10.702520306859208</v>
      </c>
      <c r="I189" s="95">
        <v>0.40391489361702132</v>
      </c>
      <c r="J189" s="95">
        <v>1.8548616441123005</v>
      </c>
      <c r="K189" s="95">
        <v>0.63144935646334643</v>
      </c>
      <c r="L189" s="95">
        <v>98.020411082635107</v>
      </c>
      <c r="N189" s="90">
        <v>6.7944783692965744</v>
      </c>
      <c r="O189" s="90">
        <v>1.2055216307034256</v>
      </c>
      <c r="P189" s="90">
        <v>0</v>
      </c>
      <c r="Q189" s="94">
        <v>8</v>
      </c>
      <c r="R189" s="90">
        <v>9.0435411033438662E-2</v>
      </c>
      <c r="S189" s="90">
        <v>0.19075378598253917</v>
      </c>
      <c r="T189" s="90">
        <v>0.50850685679046848</v>
      </c>
      <c r="U189" s="90">
        <v>2.2753949847846702</v>
      </c>
      <c r="V189" s="90">
        <v>1.9349089614088832</v>
      </c>
      <c r="W189" s="90">
        <v>0</v>
      </c>
      <c r="X189" s="94">
        <v>5</v>
      </c>
      <c r="Y189" s="90">
        <v>0</v>
      </c>
      <c r="Z189" s="90">
        <v>1.8792824901022076E-2</v>
      </c>
      <c r="AA189" s="90">
        <v>5.1127362692207599E-2</v>
      </c>
      <c r="AB189" s="90">
        <v>1.713691976958184</v>
      </c>
      <c r="AC189" s="90">
        <v>0.21638783544858642</v>
      </c>
      <c r="AD189" s="94">
        <v>2</v>
      </c>
      <c r="AE189" s="90">
        <v>0.321078985541836</v>
      </c>
      <c r="AF189" s="90">
        <v>0.12038064082118825</v>
      </c>
      <c r="AG189" s="90">
        <v>0.44145962636302427</v>
      </c>
      <c r="AH189" s="90" t="s">
        <v>622</v>
      </c>
      <c r="AI189" s="90">
        <v>0.53803332199365883</v>
      </c>
      <c r="AJ189" t="s">
        <v>623</v>
      </c>
      <c r="AM189" s="90">
        <v>79.662173832577963</v>
      </c>
      <c r="AN189" s="90">
        <v>81.069563284710767</v>
      </c>
      <c r="AO189" s="90">
        <v>71.732119443920269</v>
      </c>
      <c r="AP189" s="90">
        <v>82.08431889721605</v>
      </c>
      <c r="AQ189" s="90"/>
      <c r="AR189" s="90">
        <v>0.27941164214281994</v>
      </c>
      <c r="AS189" s="90">
        <v>9.6528621405589904E-2</v>
      </c>
      <c r="AT189" s="90"/>
      <c r="AU189" s="90">
        <v>1.142747650668023</v>
      </c>
      <c r="AV189" s="90">
        <v>0.98946188814481562</v>
      </c>
      <c r="AW189" s="90"/>
      <c r="AX189" s="90">
        <v>0.10457790881225797</v>
      </c>
      <c r="AY189" s="90"/>
      <c r="AZ189" s="90">
        <v>-0.94552696705292183</v>
      </c>
      <c r="BA189" s="90">
        <v>1.1106341644401152</v>
      </c>
      <c r="BB189" s="90"/>
      <c r="BC189" s="90">
        <v>4.9164864337876057</v>
      </c>
      <c r="BD189" s="90">
        <v>4.0311878114102422</v>
      </c>
      <c r="BE189" s="90"/>
      <c r="BF189" s="90">
        <v>13.234722252724991</v>
      </c>
    </row>
    <row r="190" spans="1:58">
      <c r="A190" t="s">
        <v>402</v>
      </c>
      <c r="B190" t="str">
        <f t="shared" si="5"/>
        <v>Mghbl</v>
      </c>
      <c r="C190" s="95">
        <v>44.833371821326708</v>
      </c>
      <c r="D190" s="95">
        <v>1.5672240426926318</v>
      </c>
      <c r="E190" s="95">
        <v>8.5492067862493393</v>
      </c>
      <c r="F190" s="95">
        <v>17.819498196765814</v>
      </c>
      <c r="G190" s="95">
        <v>10.781689458103408</v>
      </c>
      <c r="H190" s="95">
        <v>10.928760582458516</v>
      </c>
      <c r="I190" s="95">
        <v>0.33171712219634764</v>
      </c>
      <c r="J190" s="95">
        <v>1.9401435431403935</v>
      </c>
      <c r="K190" s="95">
        <v>0.50140214400910732</v>
      </c>
      <c r="L190" s="95">
        <v>97.253013696942276</v>
      </c>
      <c r="N190" s="90">
        <v>6.6559363644729528</v>
      </c>
      <c r="O190" s="90">
        <v>1.3440636355270472</v>
      </c>
      <c r="P190" s="90">
        <v>0</v>
      </c>
      <c r="Q190" s="94">
        <v>8</v>
      </c>
      <c r="R190" s="90">
        <v>0.15168481649244314</v>
      </c>
      <c r="S190" s="90">
        <v>0.17501895392854769</v>
      </c>
      <c r="T190" s="90">
        <v>0.77956132918676957</v>
      </c>
      <c r="U190" s="90">
        <v>2.3856773281779815</v>
      </c>
      <c r="V190" s="90">
        <v>1.4328548665746221</v>
      </c>
      <c r="W190" s="90">
        <v>4.1707522001282069E-2</v>
      </c>
      <c r="X190" s="94">
        <v>4.9665048163616454</v>
      </c>
      <c r="Y190" s="90">
        <v>0</v>
      </c>
      <c r="Z190" s="90">
        <v>0</v>
      </c>
      <c r="AA190" s="90">
        <v>0</v>
      </c>
      <c r="AB190" s="90">
        <v>1.7382033782645254</v>
      </c>
      <c r="AC190" s="90">
        <v>0.26179662173547458</v>
      </c>
      <c r="AD190" s="94">
        <v>2</v>
      </c>
      <c r="AE190" s="90">
        <v>0.29661825044713486</v>
      </c>
      <c r="AF190" s="90">
        <v>9.4948320555785587E-2</v>
      </c>
      <c r="AG190" s="90">
        <v>0.39156657100292047</v>
      </c>
      <c r="AH190" s="90" t="s">
        <v>622</v>
      </c>
      <c r="AI190" s="90">
        <v>0.62476292106594256</v>
      </c>
      <c r="AJ190" t="s">
        <v>623</v>
      </c>
      <c r="AM190" s="90">
        <v>78.444682600372346</v>
      </c>
      <c r="AN190" s="90">
        <v>80.432721934338616</v>
      </c>
      <c r="AO190" s="90">
        <v>67.536803937662199</v>
      </c>
      <c r="AP190" s="90">
        <v>77.844098121883619</v>
      </c>
      <c r="AQ190" s="90"/>
      <c r="AR190" s="90">
        <v>0.35240521900643684</v>
      </c>
      <c r="AS190" s="90">
        <v>0.11919407889694103</v>
      </c>
      <c r="AT190" s="90"/>
      <c r="AU190" s="90">
        <v>1.3024819771134315</v>
      </c>
      <c r="AV190" s="90">
        <v>1.3330137288468091</v>
      </c>
      <c r="AW190" s="90"/>
      <c r="AX190" s="90">
        <v>0.18453936743198712</v>
      </c>
      <c r="AY190" s="90"/>
      <c r="AZ190" s="90">
        <v>0.57628470701631906</v>
      </c>
      <c r="BA190" s="90">
        <v>1.5266453529330803</v>
      </c>
      <c r="BB190" s="90"/>
      <c r="BC190" s="90">
        <v>3.9402902021283168</v>
      </c>
      <c r="BD190" s="90">
        <v>3.4822593940416433</v>
      </c>
      <c r="BE190" s="90"/>
      <c r="BF190" s="90">
        <v>14.733862895285249</v>
      </c>
    </row>
    <row r="191" spans="1:58">
      <c r="A191" t="s">
        <v>402</v>
      </c>
      <c r="B191" t="str">
        <f t="shared" si="5"/>
        <v>Mghbl</v>
      </c>
      <c r="C191" s="95">
        <v>44.060366116404694</v>
      </c>
      <c r="D191" s="95">
        <v>1.855534126018163</v>
      </c>
      <c r="E191" s="95">
        <v>7.617135684496092</v>
      </c>
      <c r="F191" s="95">
        <v>20.222879745608253</v>
      </c>
      <c r="G191" s="95">
        <v>9.2426444625305209</v>
      </c>
      <c r="H191" s="95">
        <v>10.406153064679986</v>
      </c>
      <c r="I191" s="95">
        <v>0.37989949748743718</v>
      </c>
      <c r="J191" s="95">
        <v>1.7805690091392574</v>
      </c>
      <c r="K191" s="95">
        <v>0.59670998956455745</v>
      </c>
      <c r="L191" s="95">
        <v>96.161891695928972</v>
      </c>
      <c r="N191" s="90">
        <v>6.7318052034723292</v>
      </c>
      <c r="O191" s="90">
        <v>1.2681947965276708</v>
      </c>
      <c r="P191" s="90">
        <v>0</v>
      </c>
      <c r="Q191" s="94">
        <v>8</v>
      </c>
      <c r="R191" s="90">
        <v>0.10331878363405367</v>
      </c>
      <c r="S191" s="90">
        <v>0.21325470636661806</v>
      </c>
      <c r="T191" s="90">
        <v>0.57912439878206357</v>
      </c>
      <c r="U191" s="90">
        <v>2.1047320385788377</v>
      </c>
      <c r="V191" s="90">
        <v>1.9995700726384271</v>
      </c>
      <c r="W191" s="90">
        <v>0</v>
      </c>
      <c r="X191" s="94">
        <v>5</v>
      </c>
      <c r="Y191" s="90">
        <v>0</v>
      </c>
      <c r="Z191" s="90">
        <v>5.2908277621215305E-3</v>
      </c>
      <c r="AA191" s="90">
        <v>4.9157625630444041E-2</v>
      </c>
      <c r="AB191" s="90">
        <v>1.7033173397561507</v>
      </c>
      <c r="AC191" s="90">
        <v>0.24223420685128372</v>
      </c>
      <c r="AD191" s="94">
        <v>2</v>
      </c>
      <c r="AE191" s="90">
        <v>0.28518701906821109</v>
      </c>
      <c r="AF191" s="90">
        <v>0.11628938916139692</v>
      </c>
      <c r="AG191" s="90">
        <v>0.40147640822960801</v>
      </c>
      <c r="AH191" s="90" t="s">
        <v>622</v>
      </c>
      <c r="AI191" s="90">
        <v>0.51215097695333922</v>
      </c>
      <c r="AJ191" t="s">
        <v>623</v>
      </c>
      <c r="AM191" s="90">
        <v>80.211202747521796</v>
      </c>
      <c r="AN191" s="90">
        <v>81.565820538521365</v>
      </c>
      <c r="AO191" s="90">
        <v>71.435090513936444</v>
      </c>
      <c r="AP191" s="90">
        <v>81.753213319153545</v>
      </c>
      <c r="AQ191" s="90"/>
      <c r="AR191" s="90">
        <v>0.28458120585395491</v>
      </c>
      <c r="AS191" s="90">
        <v>9.7886625990041012E-2</v>
      </c>
      <c r="AT191" s="90"/>
      <c r="AU191" s="90">
        <v>1.2041492723705278</v>
      </c>
      <c r="AV191" s="90">
        <v>1.07508305200013</v>
      </c>
      <c r="AW191" s="90"/>
      <c r="AX191" s="90">
        <v>0.10081761211265587</v>
      </c>
      <c r="AY191" s="90"/>
      <c r="AZ191" s="90">
        <v>-0.93495181078621803</v>
      </c>
      <c r="BA191" s="90">
        <v>1.0831784694303233</v>
      </c>
      <c r="BB191" s="90"/>
      <c r="BC191" s="90">
        <v>4.9524189127091409</v>
      </c>
      <c r="BD191" s="90">
        <v>4.1584487772787906</v>
      </c>
      <c r="BE191" s="90"/>
      <c r="BF191" s="90">
        <v>13.351068005803372</v>
      </c>
    </row>
    <row r="192" spans="1:58">
      <c r="A192" t="s">
        <v>402</v>
      </c>
      <c r="B192" t="str">
        <f t="shared" si="5"/>
        <v>Mghbl</v>
      </c>
      <c r="C192" s="95">
        <v>44.480436214116651</v>
      </c>
      <c r="D192" s="95">
        <v>1.9347401928658365</v>
      </c>
      <c r="E192" s="95">
        <v>7.5505591772280019</v>
      </c>
      <c r="F192" s="95">
        <v>19.3816962035134</v>
      </c>
      <c r="G192" s="95">
        <v>10.03449893123217</v>
      </c>
      <c r="H192" s="95">
        <v>10.630267524551304</v>
      </c>
      <c r="I192" s="95">
        <v>0.40121093271234226</v>
      </c>
      <c r="J192" s="95">
        <v>1.8472267258739092</v>
      </c>
      <c r="K192" s="95">
        <v>0.62157290579641411</v>
      </c>
      <c r="L192" s="95">
        <v>96.882208807890024</v>
      </c>
      <c r="N192" s="90">
        <v>6.736578275694252</v>
      </c>
      <c r="O192" s="90">
        <v>1.263421724305748</v>
      </c>
      <c r="P192" s="90">
        <v>0</v>
      </c>
      <c r="Q192" s="94">
        <v>8</v>
      </c>
      <c r="R192" s="90">
        <v>8.4219910912959994E-2</v>
      </c>
      <c r="S192" s="90">
        <v>0.22041402039025129</v>
      </c>
      <c r="T192" s="90">
        <v>0.4742785631650861</v>
      </c>
      <c r="U192" s="90">
        <v>2.2650778838112964</v>
      </c>
      <c r="V192" s="90">
        <v>1.9560096217204062</v>
      </c>
      <c r="W192" s="90">
        <v>0</v>
      </c>
      <c r="X192" s="94">
        <v>5</v>
      </c>
      <c r="Y192" s="90">
        <v>0</v>
      </c>
      <c r="Z192" s="90">
        <v>2.4566024770079409E-2</v>
      </c>
      <c r="AA192" s="90">
        <v>5.1461426589904186E-2</v>
      </c>
      <c r="AB192" s="90">
        <v>1.7247908359732682</v>
      </c>
      <c r="AC192" s="90">
        <v>0.19918171266674811</v>
      </c>
      <c r="AD192" s="94">
        <v>2</v>
      </c>
      <c r="AE192" s="90">
        <v>0.34320105261242317</v>
      </c>
      <c r="AF192" s="90">
        <v>0.1200758695015207</v>
      </c>
      <c r="AG192" s="90">
        <v>0.46327692211394389</v>
      </c>
      <c r="AH192" s="90" t="s">
        <v>622</v>
      </c>
      <c r="AI192" s="90">
        <v>0.53350511709095916</v>
      </c>
      <c r="AJ192" t="s">
        <v>623</v>
      </c>
      <c r="AM192" s="90">
        <v>78.642890873187611</v>
      </c>
      <c r="AN192" s="90">
        <v>79.557589673583593</v>
      </c>
      <c r="AO192" s="90">
        <v>70.39450285123894</v>
      </c>
      <c r="AP192" s="90">
        <v>80.724511448451096</v>
      </c>
      <c r="AQ192" s="90"/>
      <c r="AR192" s="90">
        <v>0.32252700524194083</v>
      </c>
      <c r="AS192" s="90">
        <v>0.11212523604892509</v>
      </c>
      <c r="AT192" s="90"/>
      <c r="AU192" s="90">
        <v>1.2728277274029631</v>
      </c>
      <c r="AV192" s="90">
        <v>1.0966501780564053</v>
      </c>
      <c r="AW192" s="90"/>
      <c r="AX192" s="90">
        <v>0.11943710171115836</v>
      </c>
      <c r="AY192" s="90"/>
      <c r="AZ192" s="90">
        <v>-0.67805054128557596</v>
      </c>
      <c r="BA192" s="90">
        <v>1.1708132805591709</v>
      </c>
      <c r="BB192" s="90"/>
      <c r="BC192" s="90">
        <v>4.8972526614019545</v>
      </c>
      <c r="BD192" s="90">
        <v>4.1068447527916723</v>
      </c>
      <c r="BE192" s="90"/>
      <c r="BF192" s="90">
        <v>13.360827293434209</v>
      </c>
    </row>
    <row r="193" spans="1:58">
      <c r="A193" t="s">
        <v>402</v>
      </c>
      <c r="B193" t="str">
        <f t="shared" si="5"/>
        <v>edenite</v>
      </c>
      <c r="C193" s="95">
        <v>44.032553256053902</v>
      </c>
      <c r="D193" s="95">
        <v>2.0118340979309055</v>
      </c>
      <c r="E193" s="95">
        <v>7.8374255982507988</v>
      </c>
      <c r="F193" s="95">
        <v>20.393283437390938</v>
      </c>
      <c r="G193" s="95">
        <v>9.5162111062417853</v>
      </c>
      <c r="H193" s="95">
        <v>10.604822214696918</v>
      </c>
      <c r="I193" s="95">
        <v>0.3928716754504229</v>
      </c>
      <c r="J193" s="95">
        <v>1.9239840966592658</v>
      </c>
      <c r="K193" s="95">
        <v>0.72724029978180449</v>
      </c>
      <c r="L193" s="95">
        <v>97.440225782456736</v>
      </c>
      <c r="N193" s="90">
        <v>6.6776051484840844</v>
      </c>
      <c r="O193" s="90">
        <v>1.3223948515159156</v>
      </c>
      <c r="P193" s="90">
        <v>0</v>
      </c>
      <c r="Q193" s="94">
        <v>8</v>
      </c>
      <c r="R193" s="90">
        <v>7.8305633025516297E-2</v>
      </c>
      <c r="S193" s="90">
        <v>0.22950136369679364</v>
      </c>
      <c r="T193" s="90">
        <v>0.4416122090022867</v>
      </c>
      <c r="U193" s="90">
        <v>2.1509388308383999</v>
      </c>
      <c r="V193" s="90">
        <v>2.0996419634370036</v>
      </c>
      <c r="W193" s="90">
        <v>0</v>
      </c>
      <c r="X193" s="94">
        <v>5</v>
      </c>
      <c r="Y193" s="90">
        <v>0</v>
      </c>
      <c r="Z193" s="90">
        <v>4.5157323804683625E-2</v>
      </c>
      <c r="AA193" s="90">
        <v>5.0458731115561012E-2</v>
      </c>
      <c r="AB193" s="90">
        <v>1.722948028619016</v>
      </c>
      <c r="AC193" s="90">
        <v>0.18143591646073931</v>
      </c>
      <c r="AD193" s="94">
        <v>2</v>
      </c>
      <c r="AE193" s="90">
        <v>0.38423480285225586</v>
      </c>
      <c r="AF193" s="90">
        <v>0.14067539570300522</v>
      </c>
      <c r="AG193" s="90">
        <v>0.52491019855526111</v>
      </c>
      <c r="AH193" s="90" t="s">
        <v>622</v>
      </c>
      <c r="AI193" s="90">
        <v>0.50071460869214435</v>
      </c>
      <c r="AJ193" t="s">
        <v>627</v>
      </c>
      <c r="AM193" s="90">
        <v>77.597198640753533</v>
      </c>
      <c r="AN193" s="90">
        <v>78.150435411114614</v>
      </c>
      <c r="AO193" s="90">
        <v>69.767675652949151</v>
      </c>
      <c r="AP193" s="90">
        <v>80.068362240711195</v>
      </c>
      <c r="AQ193" s="90"/>
      <c r="AR193" s="90">
        <v>0.32081639742692303</v>
      </c>
      <c r="AS193" s="90">
        <v>0.11248066079061218</v>
      </c>
      <c r="AT193" s="90"/>
      <c r="AU193" s="90">
        <v>1.4726320902007213</v>
      </c>
      <c r="AV193" s="90">
        <v>1.193324612098799</v>
      </c>
      <c r="AW193" s="90"/>
      <c r="AX193" s="90">
        <v>0.12005330104983999</v>
      </c>
      <c r="AY193" s="90"/>
      <c r="AZ193" s="90">
        <v>-0.87627445021437156</v>
      </c>
      <c r="BA193" s="90">
        <v>1.1523476838715065</v>
      </c>
      <c r="BB193" s="90"/>
      <c r="BC193" s="90">
        <v>5.0704975599553306</v>
      </c>
      <c r="BD193" s="90">
        <v>4.2101659350556231</v>
      </c>
      <c r="BE193" s="90"/>
      <c r="BF193" s="90">
        <v>13.404130727397451</v>
      </c>
    </row>
    <row r="194" spans="1:58">
      <c r="A194" t="s">
        <v>402</v>
      </c>
      <c r="B194" t="str">
        <f t="shared" si="5"/>
        <v>Mghbl</v>
      </c>
      <c r="C194" s="95">
        <v>44.567711051769137</v>
      </c>
      <c r="D194" s="95">
        <v>2.02767531130044</v>
      </c>
      <c r="E194" s="95">
        <v>7.7346236384986025</v>
      </c>
      <c r="F194" s="95">
        <v>20.409043316399739</v>
      </c>
      <c r="G194" s="95">
        <v>9.4436322007673663</v>
      </c>
      <c r="H194" s="95">
        <v>10.536315611242804</v>
      </c>
      <c r="I194" s="95">
        <v>0.40862360583404833</v>
      </c>
      <c r="J194" s="95">
        <v>1.8765157226209532</v>
      </c>
      <c r="K194" s="95">
        <v>0.69512569964898985</v>
      </c>
      <c r="L194" s="95">
        <v>97.699266158082068</v>
      </c>
      <c r="N194" s="90">
        <v>6.7173309453447532</v>
      </c>
      <c r="O194" s="90">
        <v>1.2826690546552468</v>
      </c>
      <c r="P194" s="90">
        <v>0</v>
      </c>
      <c r="Q194" s="94">
        <v>8</v>
      </c>
      <c r="R194" s="90">
        <v>9.1184947530516425E-2</v>
      </c>
      <c r="S194" s="90">
        <v>0.22989052308311791</v>
      </c>
      <c r="T194" s="90">
        <v>0.51262747103813666</v>
      </c>
      <c r="U194" s="90">
        <v>2.1214490492894433</v>
      </c>
      <c r="V194" s="90">
        <v>2.0448480090587857</v>
      </c>
      <c r="W194" s="90">
        <v>0</v>
      </c>
      <c r="X194" s="94">
        <v>5</v>
      </c>
      <c r="Y194" s="90">
        <v>0</v>
      </c>
      <c r="Z194" s="90">
        <v>1.5067642261192393E-2</v>
      </c>
      <c r="AA194" s="90">
        <v>5.2160123055148375E-2</v>
      </c>
      <c r="AB194" s="90">
        <v>1.7013243032859786</v>
      </c>
      <c r="AC194" s="90">
        <v>0.23144793139768072</v>
      </c>
      <c r="AD194" s="94">
        <v>2</v>
      </c>
      <c r="AE194" s="90">
        <v>0.3168845565304701</v>
      </c>
      <c r="AF194" s="90">
        <v>0.13363896478756163</v>
      </c>
      <c r="AG194" s="90">
        <v>0.45052352131803175</v>
      </c>
      <c r="AH194" s="90" t="s">
        <v>622</v>
      </c>
      <c r="AI194" s="90">
        <v>0.50735805202073103</v>
      </c>
      <c r="AJ194" t="s">
        <v>623</v>
      </c>
      <c r="AM194" s="90">
        <v>78.861955115146188</v>
      </c>
      <c r="AN194" s="90">
        <v>80.138290836299333</v>
      </c>
      <c r="AO194" s="90">
        <v>70.959256969307233</v>
      </c>
      <c r="AP194" s="90">
        <v>81.273015241839616</v>
      </c>
      <c r="AQ194" s="90"/>
      <c r="AR194" s="90">
        <v>0.3115911914852717</v>
      </c>
      <c r="AS194" s="90">
        <v>0.1079447379293718</v>
      </c>
      <c r="AT194" s="90"/>
      <c r="AU194" s="90">
        <v>1.3052895608511419</v>
      </c>
      <c r="AV194" s="90">
        <v>1.1179448916472217</v>
      </c>
      <c r="AW194" s="90"/>
      <c r="AX194" s="90">
        <v>0.1056083121979749</v>
      </c>
      <c r="AY194" s="90"/>
      <c r="AZ194" s="90">
        <v>-0.92980517672818697</v>
      </c>
      <c r="BA194" s="90">
        <v>1.0965815441034195</v>
      </c>
      <c r="BB194" s="90"/>
      <c r="BC194" s="90">
        <v>5.1211640956203768</v>
      </c>
      <c r="BD194" s="90">
        <v>4.1978147135125781</v>
      </c>
      <c r="BE194" s="90"/>
      <c r="BF194" s="90">
        <v>13.307371333230439</v>
      </c>
    </row>
    <row r="195" spans="1:58">
      <c r="A195" t="s">
        <v>402</v>
      </c>
      <c r="B195" t="str">
        <f t="shared" si="5"/>
        <v>ferro-edenite</v>
      </c>
      <c r="C195" s="95">
        <v>44.482354342416706</v>
      </c>
      <c r="D195" s="95">
        <v>1.9896563992135567</v>
      </c>
      <c r="E195" s="95">
        <v>7.7199376442482874</v>
      </c>
      <c r="F195" s="95">
        <v>20.492767673634003</v>
      </c>
      <c r="G195" s="95">
        <v>9.6976583699278258</v>
      </c>
      <c r="H195" s="95">
        <v>10.771195394514054</v>
      </c>
      <c r="I195" s="95">
        <v>0.40121093271234226</v>
      </c>
      <c r="J195" s="95">
        <v>1.9138844426085611</v>
      </c>
      <c r="K195" s="95">
        <v>0.67440660278910936</v>
      </c>
      <c r="L195" s="95">
        <v>98.143071802064441</v>
      </c>
      <c r="N195" s="90">
        <v>6.7004440594400547</v>
      </c>
      <c r="O195" s="90">
        <v>1.2995559405599453</v>
      </c>
      <c r="P195" s="90">
        <v>0</v>
      </c>
      <c r="Q195" s="94">
        <v>8</v>
      </c>
      <c r="R195" s="90">
        <v>7.0866919121851168E-2</v>
      </c>
      <c r="S195" s="90">
        <v>0.22544475870588321</v>
      </c>
      <c r="T195" s="90">
        <v>0.40039116291087851</v>
      </c>
      <c r="U195" s="90">
        <v>2.17720752611576</v>
      </c>
      <c r="V195" s="90">
        <v>2.1260896331456269</v>
      </c>
      <c r="W195" s="90">
        <v>0</v>
      </c>
      <c r="X195" s="94">
        <v>5</v>
      </c>
      <c r="Y195" s="90">
        <v>0</v>
      </c>
      <c r="Z195" s="90">
        <v>5.5066209461149374E-2</v>
      </c>
      <c r="AA195" s="90">
        <v>5.1183186358879161E-2</v>
      </c>
      <c r="AB195" s="90">
        <v>1.7382075968819639</v>
      </c>
      <c r="AC195" s="90">
        <v>0.15554300729800752</v>
      </c>
      <c r="AD195" s="94">
        <v>2</v>
      </c>
      <c r="AE195" s="90">
        <v>0.40337343687318572</v>
      </c>
      <c r="AF195" s="90">
        <v>0.12957791154026321</v>
      </c>
      <c r="AG195" s="90">
        <v>0.53295134841344893</v>
      </c>
      <c r="AH195" s="90" t="s">
        <v>622</v>
      </c>
      <c r="AI195" s="90">
        <v>0.49954704138262646</v>
      </c>
      <c r="AJ195" t="s">
        <v>650</v>
      </c>
      <c r="AM195" s="90">
        <v>78.16180766514681</v>
      </c>
      <c r="AN195" s="90">
        <v>78.340117725465333</v>
      </c>
      <c r="AO195" s="90">
        <v>70.14141615426</v>
      </c>
      <c r="AP195" s="90">
        <v>80.45235168735725</v>
      </c>
      <c r="AQ195" s="90"/>
      <c r="AR195" s="90">
        <v>0.30177078747566088</v>
      </c>
      <c r="AS195" s="90">
        <v>0.10632285296553062</v>
      </c>
      <c r="AT195" s="90"/>
      <c r="AU195" s="90">
        <v>1.3992865106221946</v>
      </c>
      <c r="AV195" s="90">
        <v>1.1253807133682208</v>
      </c>
      <c r="AW195" s="90"/>
      <c r="AX195" s="90">
        <v>0.11594591016231941</v>
      </c>
      <c r="AY195" s="90"/>
      <c r="AZ195" s="90">
        <v>-1.0414917891655011</v>
      </c>
      <c r="BA195" s="90">
        <v>1.13085060506663</v>
      </c>
      <c r="BB195" s="90"/>
      <c r="BC195" s="90">
        <v>5.0375076876539353</v>
      </c>
      <c r="BD195" s="90">
        <v>4.2675824409390657</v>
      </c>
      <c r="BE195" s="90"/>
      <c r="BF195" s="90">
        <v>13.304216106425953</v>
      </c>
    </row>
    <row r="196" spans="1:58">
      <c r="A196" t="s">
        <v>402</v>
      </c>
      <c r="B196" t="str">
        <f t="shared" si="5"/>
        <v>edenite</v>
      </c>
      <c r="C196" s="95">
        <v>44.84871684772714</v>
      </c>
      <c r="D196" s="95">
        <v>1.8660949349311862</v>
      </c>
      <c r="E196" s="95">
        <v>7.4790873385431418</v>
      </c>
      <c r="F196" s="95">
        <v>20.198254934657001</v>
      </c>
      <c r="G196" s="95">
        <v>10.024263444562701</v>
      </c>
      <c r="H196" s="95">
        <v>10.703667456823569</v>
      </c>
      <c r="I196" s="95">
        <v>0.40121093271234226</v>
      </c>
      <c r="J196" s="95">
        <v>1.8825755150513761</v>
      </c>
      <c r="K196" s="95">
        <v>0.6422920026562946</v>
      </c>
      <c r="L196" s="95">
        <v>98.04616340766475</v>
      </c>
      <c r="N196" s="90">
        <v>6.7451228104694012</v>
      </c>
      <c r="O196" s="90">
        <v>1.2548771895305988</v>
      </c>
      <c r="P196" s="90">
        <v>0</v>
      </c>
      <c r="Q196" s="94">
        <v>8</v>
      </c>
      <c r="R196" s="90">
        <v>7.0725649900160059E-2</v>
      </c>
      <c r="S196" s="90">
        <v>0.21111535066181775</v>
      </c>
      <c r="T196" s="90">
        <v>0.3996068729769604</v>
      </c>
      <c r="U196" s="90">
        <v>2.2470329292248188</v>
      </c>
      <c r="V196" s="90">
        <v>2.0715191972362428</v>
      </c>
      <c r="W196" s="90">
        <v>0</v>
      </c>
      <c r="X196" s="94">
        <v>5</v>
      </c>
      <c r="Y196" s="90">
        <v>0</v>
      </c>
      <c r="Z196" s="90">
        <v>6.9362755682735866E-2</v>
      </c>
      <c r="AA196" s="90">
        <v>5.1103581496513548E-2</v>
      </c>
      <c r="AB196" s="90">
        <v>1.72462376480584</v>
      </c>
      <c r="AC196" s="90">
        <v>0.15490989801491062</v>
      </c>
      <c r="AD196" s="94">
        <v>2</v>
      </c>
      <c r="AE196" s="90">
        <v>0.3940082634458093</v>
      </c>
      <c r="AF196" s="90">
        <v>0.12321559989893816</v>
      </c>
      <c r="AG196" s="90">
        <v>0.51722386334474746</v>
      </c>
      <c r="AH196" s="90" t="s">
        <v>622</v>
      </c>
      <c r="AI196" s="90">
        <v>0.51209583357437172</v>
      </c>
      <c r="AJ196" t="s">
        <v>627</v>
      </c>
      <c r="AM196" s="90">
        <v>78.58272488922016</v>
      </c>
      <c r="AN196" s="90">
        <v>78.772463336008769</v>
      </c>
      <c r="AO196" s="90">
        <v>70.733919309503392</v>
      </c>
      <c r="AP196" s="90">
        <v>81.065981561707417</v>
      </c>
      <c r="AQ196" s="90"/>
      <c r="AR196" s="90">
        <v>0.29354910526051642</v>
      </c>
      <c r="AS196" s="90">
        <v>0.10307242089776109</v>
      </c>
      <c r="AT196" s="90"/>
      <c r="AU196" s="90">
        <v>1.3333219198821245</v>
      </c>
      <c r="AV196" s="90">
        <v>1.0703543907419435</v>
      </c>
      <c r="AW196" s="90"/>
      <c r="AX196" s="90">
        <v>0.11254918811722932</v>
      </c>
      <c r="AY196" s="90"/>
      <c r="AZ196" s="90">
        <v>-1.0614943591807995</v>
      </c>
      <c r="BA196" s="90">
        <v>1.1248370183234258</v>
      </c>
      <c r="BB196" s="90"/>
      <c r="BC196" s="90">
        <v>4.9328688357174268</v>
      </c>
      <c r="BD196" s="90">
        <v>4.1796939571007101</v>
      </c>
      <c r="BE196" s="90"/>
      <c r="BF196" s="90">
        <v>13.217430116318509</v>
      </c>
    </row>
    <row r="197" spans="1:58">
      <c r="A197" t="s">
        <v>402</v>
      </c>
      <c r="B197" t="str">
        <f t="shared" si="5"/>
        <v>Mghbl</v>
      </c>
      <c r="C197" s="95">
        <v>44.917769466529109</v>
      </c>
      <c r="D197" s="95">
        <v>1.8946091189963488</v>
      </c>
      <c r="E197" s="95">
        <v>7.6523820706968442</v>
      </c>
      <c r="F197" s="95">
        <v>20.427758172722694</v>
      </c>
      <c r="G197" s="95">
        <v>9.8018742341987846</v>
      </c>
      <c r="H197" s="95">
        <v>10.660606163223841</v>
      </c>
      <c r="I197" s="95">
        <v>0.37248682436573116</v>
      </c>
      <c r="J197" s="95">
        <v>1.9310538544947591</v>
      </c>
      <c r="K197" s="95">
        <v>0.66093918983018707</v>
      </c>
      <c r="L197" s="95">
        <v>98.319479095058327</v>
      </c>
      <c r="N197" s="90">
        <v>6.731003348109919</v>
      </c>
      <c r="O197" s="90">
        <v>1.268996651890081</v>
      </c>
      <c r="P197" s="90">
        <v>0</v>
      </c>
      <c r="Q197" s="94">
        <v>8</v>
      </c>
      <c r="R197" s="90">
        <v>8.2401285570104399E-2</v>
      </c>
      <c r="S197" s="90">
        <v>0.21356372515325753</v>
      </c>
      <c r="T197" s="90">
        <v>0.46424382012894938</v>
      </c>
      <c r="U197" s="90">
        <v>2.1892122843196806</v>
      </c>
      <c r="V197" s="90">
        <v>2.050578884828008</v>
      </c>
      <c r="W197" s="90">
        <v>0</v>
      </c>
      <c r="X197" s="94">
        <v>5</v>
      </c>
      <c r="Y197" s="90">
        <v>0</v>
      </c>
      <c r="Z197" s="90">
        <v>4.5212472630073108E-2</v>
      </c>
      <c r="AA197" s="90">
        <v>4.7272794929117977E-2</v>
      </c>
      <c r="AB197" s="90">
        <v>1.7114548370188323</v>
      </c>
      <c r="AC197" s="90">
        <v>0.19605989542197655</v>
      </c>
      <c r="AD197" s="94">
        <v>2</v>
      </c>
      <c r="AE197" s="90">
        <v>0.36495108988896441</v>
      </c>
      <c r="AF197" s="90">
        <v>0.12633290141752765</v>
      </c>
      <c r="AG197" s="90">
        <v>0.49128399130649203</v>
      </c>
      <c r="AH197" s="90" t="s">
        <v>622</v>
      </c>
      <c r="AI197" s="90">
        <v>0.5109009156901021</v>
      </c>
      <c r="AJ197" t="s">
        <v>623</v>
      </c>
      <c r="AM197" s="90">
        <v>78.762562445747193</v>
      </c>
      <c r="AN197" s="90">
        <v>79.416662347961761</v>
      </c>
      <c r="AO197" s="90">
        <v>70.805572562900082</v>
      </c>
      <c r="AP197" s="90">
        <v>81.128717794637936</v>
      </c>
      <c r="AQ197" s="90"/>
      <c r="AR197" s="90">
        <v>0.29471619096914314</v>
      </c>
      <c r="AS197" s="90">
        <v>0.10274373146252672</v>
      </c>
      <c r="AT197" s="90"/>
      <c r="AU197" s="90">
        <v>1.3311671950444417</v>
      </c>
      <c r="AV197" s="90">
        <v>1.0986086261857964</v>
      </c>
      <c r="AW197" s="90"/>
      <c r="AX197" s="90">
        <v>0.10994011510935668</v>
      </c>
      <c r="AY197" s="90"/>
      <c r="AZ197" s="90">
        <v>-1.0238786337330736</v>
      </c>
      <c r="BA197" s="90">
        <v>1.1167870166195781</v>
      </c>
      <c r="BB197" s="90"/>
      <c r="BC197" s="90">
        <v>4.9566458372828066</v>
      </c>
      <c r="BD197" s="90">
        <v>4.153235811990454</v>
      </c>
      <c r="BE197" s="90"/>
      <c r="BF197" s="90">
        <v>13.340918536561407</v>
      </c>
    </row>
    <row r="198" spans="1:58">
      <c r="A198" t="s">
        <v>402</v>
      </c>
      <c r="B198" t="str">
        <f t="shared" si="5"/>
        <v>Mghbl</v>
      </c>
      <c r="C198" s="95">
        <v>44.872693451477822</v>
      </c>
      <c r="D198" s="95">
        <v>1.9421327591049526</v>
      </c>
      <c r="E198" s="95">
        <v>7.5045430619103524</v>
      </c>
      <c r="F198" s="95">
        <v>20.279024314577114</v>
      </c>
      <c r="G198" s="95">
        <v>9.9823909990966904</v>
      </c>
      <c r="H198" s="95">
        <v>10.540230274297324</v>
      </c>
      <c r="I198" s="95">
        <v>0.382679249908077</v>
      </c>
      <c r="J198" s="95">
        <v>1.8623762069499665</v>
      </c>
      <c r="K198" s="95">
        <v>0.6567953704582109</v>
      </c>
      <c r="L198" s="95">
        <v>98.022865687780509</v>
      </c>
      <c r="N198" s="90">
        <v>6.7451127134949118</v>
      </c>
      <c r="O198" s="90">
        <v>1.2548872865050882</v>
      </c>
      <c r="P198" s="90">
        <v>0</v>
      </c>
      <c r="Q198" s="94">
        <v>8</v>
      </c>
      <c r="R198" s="90">
        <v>7.4514653742179693E-2</v>
      </c>
      <c r="S198" s="90">
        <v>0.2195999445673267</v>
      </c>
      <c r="T198" s="90">
        <v>0.42062360347534877</v>
      </c>
      <c r="U198" s="90">
        <v>2.2364478482218244</v>
      </c>
      <c r="V198" s="90">
        <v>2.0488139499933204</v>
      </c>
      <c r="W198" s="90">
        <v>0</v>
      </c>
      <c r="X198" s="94">
        <v>5</v>
      </c>
      <c r="Y198" s="90">
        <v>0</v>
      </c>
      <c r="Z198" s="90">
        <v>7.984356327651998E-2</v>
      </c>
      <c r="AA198" s="90">
        <v>4.871702132741032E-2</v>
      </c>
      <c r="AB198" s="90">
        <v>1.6973800400909809</v>
      </c>
      <c r="AC198" s="90">
        <v>0.17405937530508875</v>
      </c>
      <c r="AD198" s="94">
        <v>2</v>
      </c>
      <c r="AE198" s="90">
        <v>0.36867814015503242</v>
      </c>
      <c r="AF198" s="90">
        <v>0.12593037530296469</v>
      </c>
      <c r="AG198" s="90">
        <v>0.49460851545799711</v>
      </c>
      <c r="AH198" s="90" t="s">
        <v>622</v>
      </c>
      <c r="AI198" s="90">
        <v>0.51234681938068383</v>
      </c>
      <c r="AJ198" t="s">
        <v>623</v>
      </c>
      <c r="AM198" s="90">
        <v>78.552249435982688</v>
      </c>
      <c r="AN198" s="90">
        <v>78.772586180267155</v>
      </c>
      <c r="AO198" s="90">
        <v>70.810086015682941</v>
      </c>
      <c r="AP198" s="90">
        <v>81.141477640009001</v>
      </c>
      <c r="AQ198" s="90"/>
      <c r="AR198" s="90">
        <v>0.31160718653153174</v>
      </c>
      <c r="AS198" s="90">
        <v>0.10888290633654175</v>
      </c>
      <c r="AT198" s="90"/>
      <c r="AU198" s="90">
        <v>1.3731345252641611</v>
      </c>
      <c r="AV198" s="90">
        <v>1.1056371875802549</v>
      </c>
      <c r="AW198" s="90"/>
      <c r="AX198" s="90">
        <v>0.11150331101543721</v>
      </c>
      <c r="AY198" s="90"/>
      <c r="AZ198" s="90">
        <v>-0.97220656050726917</v>
      </c>
      <c r="BA198" s="90">
        <v>1.1224131732029161</v>
      </c>
      <c r="BB198" s="90"/>
      <c r="BC198" s="90">
        <v>4.9033293019994755</v>
      </c>
      <c r="BD198" s="90">
        <v>4.1523826231431125</v>
      </c>
      <c r="BE198" s="90"/>
      <c r="BF198" s="90">
        <v>13.198120431400667</v>
      </c>
    </row>
  </sheetData>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J135"/>
  <sheetViews>
    <sheetView workbookViewId="0">
      <selection sqref="A1:A2"/>
    </sheetView>
  </sheetViews>
  <sheetFormatPr defaultColWidth="11.5546875" defaultRowHeight="14.4"/>
  <cols>
    <col min="1" max="1" width="27.77734375" bestFit="1" customWidth="1"/>
    <col min="3" max="3" width="13.44140625" bestFit="1" customWidth="1"/>
    <col min="4" max="4" width="13.44140625" customWidth="1"/>
    <col min="5" max="15" width="8.33203125" customWidth="1"/>
    <col min="17" max="19" width="8.6640625" customWidth="1"/>
    <col min="20" max="20" width="8.6640625" style="93" customWidth="1"/>
    <col min="21" max="27" width="8.6640625" customWidth="1"/>
    <col min="28" max="28" width="8.6640625" style="93" customWidth="1"/>
    <col min="29" max="33" width="8.6640625" customWidth="1"/>
    <col min="34" max="34" width="8.6640625" style="93" customWidth="1"/>
    <col min="35" max="41" width="8.6640625" customWidth="1"/>
    <col min="43" max="46" width="8.44140625" customWidth="1"/>
    <col min="47" max="47" width="2.6640625" customWidth="1"/>
    <col min="48" max="49" width="8.44140625" customWidth="1"/>
    <col min="50" max="50" width="2.6640625" customWidth="1"/>
    <col min="51" max="52" width="8.44140625" customWidth="1"/>
    <col min="53" max="53" width="2.6640625" customWidth="1"/>
    <col min="54" max="54" width="8.44140625" customWidth="1"/>
    <col min="55" max="55" width="2.6640625" customWidth="1"/>
    <col min="56" max="57" width="8.44140625" customWidth="1"/>
    <col min="58" max="58" width="2.6640625" customWidth="1"/>
    <col min="59" max="60" width="8.44140625" customWidth="1"/>
    <col min="61" max="61" width="2.6640625" customWidth="1"/>
    <col min="62" max="62" width="8.44140625" customWidth="1"/>
  </cols>
  <sheetData>
    <row r="1" spans="1:62" s="98" customFormat="1" ht="17.399999999999999">
      <c r="A1" s="155" t="s">
        <v>691</v>
      </c>
      <c r="E1" s="98" t="s">
        <v>662</v>
      </c>
      <c r="Q1" s="98" t="s">
        <v>614</v>
      </c>
      <c r="T1" s="101"/>
      <c r="AB1" s="101"/>
      <c r="AH1" s="101"/>
      <c r="AQ1" s="98" t="s">
        <v>615</v>
      </c>
    </row>
    <row r="2" spans="1:62" s="96" customFormat="1">
      <c r="A2" s="155" t="s">
        <v>692</v>
      </c>
      <c r="T2" s="97"/>
      <c r="AB2" s="97"/>
      <c r="AH2" s="97"/>
    </row>
    <row r="3" spans="1:62" s="96" customFormat="1">
      <c r="B3" s="96" t="s">
        <v>653</v>
      </c>
      <c r="C3" s="96" t="s">
        <v>654</v>
      </c>
      <c r="D3" s="96" t="s">
        <v>616</v>
      </c>
      <c r="E3" s="96">
        <v>60.08</v>
      </c>
      <c r="F3" s="96">
        <v>79.87</v>
      </c>
      <c r="G3" s="96">
        <v>101.96120000000001</v>
      </c>
      <c r="H3" s="96">
        <v>151.99</v>
      </c>
      <c r="I3" s="96">
        <v>71.84</v>
      </c>
      <c r="J3" s="96">
        <v>40.31</v>
      </c>
      <c r="K3" s="96">
        <v>56.08</v>
      </c>
      <c r="L3" s="96">
        <v>70.94</v>
      </c>
      <c r="M3" s="96">
        <v>61.978999999999999</v>
      </c>
      <c r="N3" s="96">
        <v>94.203400000000002</v>
      </c>
      <c r="Q3" s="96" t="s">
        <v>242</v>
      </c>
      <c r="R3" s="96" t="s">
        <v>259</v>
      </c>
      <c r="S3" s="96" t="s">
        <v>260</v>
      </c>
      <c r="T3" s="97" t="s">
        <v>221</v>
      </c>
      <c r="U3" s="96" t="s">
        <v>261</v>
      </c>
      <c r="V3" s="96" t="s">
        <v>243</v>
      </c>
      <c r="W3" s="96" t="s">
        <v>256</v>
      </c>
      <c r="X3" s="96" t="s">
        <v>257</v>
      </c>
      <c r="Y3" s="96" t="s">
        <v>247</v>
      </c>
      <c r="Z3" s="96" t="s">
        <v>258</v>
      </c>
      <c r="AA3" s="96" t="s">
        <v>246</v>
      </c>
      <c r="AB3" s="97" t="s">
        <v>221</v>
      </c>
      <c r="AC3" s="96" t="s">
        <v>247</v>
      </c>
      <c r="AD3" s="96" t="s">
        <v>258</v>
      </c>
      <c r="AE3" s="96" t="s">
        <v>246</v>
      </c>
      <c r="AF3" s="96" t="s">
        <v>248</v>
      </c>
      <c r="AG3" s="96" t="s">
        <v>249</v>
      </c>
      <c r="AH3" s="97" t="s">
        <v>221</v>
      </c>
      <c r="AI3" s="96" t="s">
        <v>249</v>
      </c>
      <c r="AJ3" s="96" t="s">
        <v>250</v>
      </c>
      <c r="AK3" s="96" t="s">
        <v>221</v>
      </c>
      <c r="AL3" s="96" t="s">
        <v>236</v>
      </c>
      <c r="AM3" s="96" t="s">
        <v>619</v>
      </c>
      <c r="AN3" s="96" t="s">
        <v>262</v>
      </c>
      <c r="AP3" s="96" t="s">
        <v>620</v>
      </c>
      <c r="AQ3" s="96">
        <v>1</v>
      </c>
      <c r="AR3" s="96">
        <v>2</v>
      </c>
      <c r="AS3" s="96">
        <v>3</v>
      </c>
      <c r="AT3" s="96">
        <v>4</v>
      </c>
      <c r="AV3" s="96">
        <v>5</v>
      </c>
      <c r="AW3" s="96">
        <v>6</v>
      </c>
      <c r="AY3" s="96">
        <v>7</v>
      </c>
      <c r="AZ3" s="96">
        <v>8</v>
      </c>
      <c r="BB3" s="96">
        <v>9</v>
      </c>
      <c r="BD3" s="96">
        <v>10</v>
      </c>
      <c r="BE3" s="96">
        <v>11</v>
      </c>
      <c r="BG3" s="96">
        <v>12</v>
      </c>
      <c r="BH3" s="96">
        <v>13</v>
      </c>
      <c r="BJ3" s="96">
        <v>14</v>
      </c>
    </row>
    <row r="4" spans="1:62" s="96" customFormat="1">
      <c r="E4" s="96" t="s">
        <v>611</v>
      </c>
      <c r="F4" s="96" t="s">
        <v>617</v>
      </c>
      <c r="G4" s="96" t="s">
        <v>219</v>
      </c>
      <c r="H4" s="96" t="s">
        <v>618</v>
      </c>
      <c r="I4" s="96" t="s">
        <v>621</v>
      </c>
      <c r="J4" s="96" t="s">
        <v>240</v>
      </c>
      <c r="K4" s="96" t="s">
        <v>241</v>
      </c>
      <c r="L4" s="96" t="s">
        <v>220</v>
      </c>
      <c r="M4" s="96" t="s">
        <v>612</v>
      </c>
      <c r="N4" s="96" t="s">
        <v>336</v>
      </c>
      <c r="O4" s="96" t="s">
        <v>221</v>
      </c>
      <c r="Q4" s="96" t="s">
        <v>232</v>
      </c>
      <c r="T4" s="97"/>
      <c r="U4" s="96" t="s">
        <v>233</v>
      </c>
      <c r="AB4" s="97"/>
      <c r="AC4" s="96" t="s">
        <v>234</v>
      </c>
      <c r="AH4" s="97"/>
      <c r="AI4" s="96" t="s">
        <v>235</v>
      </c>
      <c r="AQ4" s="96" t="s">
        <v>684</v>
      </c>
      <c r="AR4" s="96" t="s">
        <v>684</v>
      </c>
      <c r="AS4" s="96" t="s">
        <v>684</v>
      </c>
      <c r="AT4" s="96" t="s">
        <v>684</v>
      </c>
      <c r="AV4" s="96" t="s">
        <v>685</v>
      </c>
      <c r="AW4" s="96" t="s">
        <v>685</v>
      </c>
      <c r="AY4" s="96" t="s">
        <v>686</v>
      </c>
      <c r="AZ4" s="96" t="s">
        <v>686</v>
      </c>
      <c r="BB4" s="96" t="s">
        <v>687</v>
      </c>
      <c r="BD4" s="96" t="s">
        <v>688</v>
      </c>
      <c r="BE4" s="96" t="s">
        <v>688</v>
      </c>
      <c r="BG4" s="96" t="s">
        <v>689</v>
      </c>
      <c r="BH4" s="96" t="s">
        <v>689</v>
      </c>
      <c r="BJ4" s="96" t="s">
        <v>690</v>
      </c>
    </row>
    <row r="5" spans="1:62" s="96" customFormat="1" ht="17.399999999999999">
      <c r="A5" s="98" t="s">
        <v>651</v>
      </c>
      <c r="T5" s="97"/>
      <c r="AB5" s="97"/>
      <c r="AH5" s="97"/>
    </row>
    <row r="6" spans="1:62">
      <c r="A6" t="s">
        <v>462</v>
      </c>
      <c r="B6" t="s">
        <v>461</v>
      </c>
      <c r="C6" t="s">
        <v>463</v>
      </c>
      <c r="D6" t="str">
        <f>AN6</f>
        <v>MgHst</v>
      </c>
      <c r="E6">
        <v>40.25</v>
      </c>
      <c r="F6">
        <v>1.82</v>
      </c>
      <c r="G6">
        <v>15.09</v>
      </c>
      <c r="H6">
        <v>0.11</v>
      </c>
      <c r="I6">
        <v>9.3000000000000007</v>
      </c>
      <c r="J6">
        <v>14.78</v>
      </c>
      <c r="K6">
        <v>12.53</v>
      </c>
      <c r="L6">
        <v>0.11</v>
      </c>
      <c r="M6">
        <v>2.52</v>
      </c>
      <c r="N6">
        <v>0.53</v>
      </c>
      <c r="O6">
        <v>97.039999999999992</v>
      </c>
      <c r="Q6" s="90">
        <v>5.8284718931188273</v>
      </c>
      <c r="R6" s="90">
        <v>2.1715281068811727</v>
      </c>
      <c r="S6" s="90">
        <v>0</v>
      </c>
      <c r="T6" s="94">
        <v>8</v>
      </c>
      <c r="U6" s="90">
        <v>0.40362492760726409</v>
      </c>
      <c r="V6" s="90">
        <v>0.19824692026288496</v>
      </c>
      <c r="W6" s="90">
        <v>1.2592919049428703E-2</v>
      </c>
      <c r="X6" s="90">
        <v>0.77750410238298429</v>
      </c>
      <c r="Y6" s="90">
        <v>3.1899243348423627</v>
      </c>
      <c r="Z6" s="90">
        <v>0.34874736722123845</v>
      </c>
      <c r="AA6" s="90">
        <v>1.3490257727112128E-2</v>
      </c>
      <c r="AB6" s="94">
        <v>4.9441308290932762</v>
      </c>
      <c r="AC6" s="90">
        <v>0</v>
      </c>
      <c r="AD6" s="90">
        <v>0</v>
      </c>
      <c r="AE6" s="90">
        <v>0</v>
      </c>
      <c r="AF6" s="90">
        <v>1.9438458056690959</v>
      </c>
      <c r="AG6" s="90">
        <v>5.6154194330904073E-2</v>
      </c>
      <c r="AH6" s="94">
        <v>2</v>
      </c>
      <c r="AI6" s="90">
        <v>0.65131041188221583</v>
      </c>
      <c r="AJ6" s="90">
        <v>9.7894441577867614E-2</v>
      </c>
      <c r="AK6" s="90">
        <v>0.74920485346008348</v>
      </c>
      <c r="AL6" s="90" t="s">
        <v>622</v>
      </c>
      <c r="AM6" s="90">
        <v>0.90144681491140766</v>
      </c>
      <c r="AN6" t="s">
        <v>624</v>
      </c>
      <c r="AQ6" s="90">
        <v>54.365877459589207</v>
      </c>
      <c r="AR6" s="90">
        <v>53.252875844834385</v>
      </c>
      <c r="AS6" s="90">
        <v>39.826487309693107</v>
      </c>
      <c r="AT6" s="90">
        <v>49.850306512944002</v>
      </c>
      <c r="AU6" s="90"/>
      <c r="AV6" s="90">
        <v>2.4246559202171176</v>
      </c>
      <c r="AW6" s="90">
        <v>0.8994087907751277</v>
      </c>
      <c r="AX6" s="90"/>
      <c r="AY6" s="90">
        <v>7.1361671598982479</v>
      </c>
      <c r="AZ6" s="90">
        <v>7.7037716857609215</v>
      </c>
      <c r="BA6" s="90"/>
      <c r="BB6" s="90">
        <v>5.8477690958800119</v>
      </c>
      <c r="BC6" s="90"/>
      <c r="BD6" s="90">
        <v>7.6697686566811534</v>
      </c>
      <c r="BE6" s="90">
        <v>9.694177560450262</v>
      </c>
      <c r="BF6" s="90"/>
      <c r="BG6" s="90">
        <v>0.65687885455033168</v>
      </c>
      <c r="BH6" s="90">
        <v>1.4717149002269734</v>
      </c>
      <c r="BI6" s="90"/>
      <c r="BJ6" s="90">
        <v>19.956877801900522</v>
      </c>
    </row>
    <row r="7" spans="1:62">
      <c r="A7" t="s">
        <v>462</v>
      </c>
      <c r="B7" t="s">
        <v>461</v>
      </c>
      <c r="C7" t="s">
        <v>464</v>
      </c>
      <c r="D7" t="str">
        <f t="shared" ref="D7:D70" si="0">AN7</f>
        <v>MgHst</v>
      </c>
      <c r="E7">
        <v>40.130000000000003</v>
      </c>
      <c r="F7">
        <v>1.84</v>
      </c>
      <c r="G7">
        <v>14.78</v>
      </c>
      <c r="H7">
        <v>0.02</v>
      </c>
      <c r="I7">
        <v>10.65</v>
      </c>
      <c r="J7">
        <v>14.12</v>
      </c>
      <c r="K7">
        <v>12.42</v>
      </c>
      <c r="L7">
        <v>0.14000000000000001</v>
      </c>
      <c r="M7">
        <v>2.63</v>
      </c>
      <c r="N7">
        <v>0.53</v>
      </c>
      <c r="O7">
        <v>97.260000000000019</v>
      </c>
      <c r="Q7" s="90">
        <v>5.827608705814491</v>
      </c>
      <c r="R7" s="90">
        <v>2.172391294185509</v>
      </c>
      <c r="S7" s="90">
        <v>0</v>
      </c>
      <c r="T7" s="94">
        <v>8</v>
      </c>
      <c r="U7" s="90">
        <v>0.35702690674317328</v>
      </c>
      <c r="V7" s="90">
        <v>0.20099501495668554</v>
      </c>
      <c r="W7" s="90">
        <v>2.2961281555409071E-3</v>
      </c>
      <c r="X7" s="90">
        <v>0.8537896503963438</v>
      </c>
      <c r="Y7" s="90">
        <v>3.0561386003799016</v>
      </c>
      <c r="Z7" s="90">
        <v>0.43961504077189639</v>
      </c>
      <c r="AA7" s="90">
        <v>1.7218209955769927E-2</v>
      </c>
      <c r="AB7" s="94">
        <v>4.9270795513593111</v>
      </c>
      <c r="AC7" s="90">
        <v>0</v>
      </c>
      <c r="AD7" s="90">
        <v>0</v>
      </c>
      <c r="AE7" s="90">
        <v>0</v>
      </c>
      <c r="AF7" s="90">
        <v>1.932256329368504</v>
      </c>
      <c r="AG7" s="90">
        <v>6.7743670631496E-2</v>
      </c>
      <c r="AH7" s="94">
        <v>2</v>
      </c>
      <c r="AI7" s="90">
        <v>0.67270051472849879</v>
      </c>
      <c r="AJ7" s="90">
        <v>9.8172632161445922E-2</v>
      </c>
      <c r="AK7" s="90">
        <v>0.77087314688994468</v>
      </c>
      <c r="AL7" s="90" t="s">
        <v>622</v>
      </c>
      <c r="AM7" s="90">
        <v>0.87424312869283038</v>
      </c>
      <c r="AN7" t="s">
        <v>624</v>
      </c>
      <c r="AQ7" s="90">
        <v>56.016498817185465</v>
      </c>
      <c r="AR7" s="90">
        <v>54.878649518452491</v>
      </c>
      <c r="AS7" s="90">
        <v>40.767848482742693</v>
      </c>
      <c r="AT7" s="90">
        <v>50.782866393468851</v>
      </c>
      <c r="AU7" s="90"/>
      <c r="AV7" s="90">
        <v>1.9844497191051704</v>
      </c>
      <c r="AW7" s="90">
        <v>0.72293795804975902</v>
      </c>
      <c r="AX7" s="90"/>
      <c r="AY7" s="90">
        <v>6.9460939385511837</v>
      </c>
      <c r="AZ7" s="90">
        <v>7.4646212381091024</v>
      </c>
      <c r="BA7" s="90"/>
      <c r="BB7" s="90">
        <v>4.7151918708909761</v>
      </c>
      <c r="BC7" s="90"/>
      <c r="BD7" s="90">
        <v>7.080953842878996</v>
      </c>
      <c r="BE7" s="90">
        <v>8.3346647917723438</v>
      </c>
      <c r="BF7" s="90"/>
      <c r="BG7" s="90">
        <v>0.74048827786510296</v>
      </c>
      <c r="BH7" s="90">
        <v>1.6561863776538859</v>
      </c>
      <c r="BI7" s="90"/>
      <c r="BJ7" s="90">
        <v>20.014919475686707</v>
      </c>
    </row>
    <row r="8" spans="1:62">
      <c r="A8" t="s">
        <v>462</v>
      </c>
      <c r="B8" t="s">
        <v>461</v>
      </c>
      <c r="C8" t="s">
        <v>465</v>
      </c>
      <c r="D8" t="str">
        <f t="shared" si="0"/>
        <v>MgHst</v>
      </c>
      <c r="E8">
        <v>39.950000000000003</v>
      </c>
      <c r="F8">
        <v>1.9</v>
      </c>
      <c r="G8">
        <v>14.67</v>
      </c>
      <c r="H8">
        <v>0.11</v>
      </c>
      <c r="I8">
        <v>10.78</v>
      </c>
      <c r="J8">
        <v>13.89</v>
      </c>
      <c r="K8">
        <v>12.33</v>
      </c>
      <c r="L8">
        <v>0.13</v>
      </c>
      <c r="M8">
        <v>2.5499999999999998</v>
      </c>
      <c r="N8">
        <v>0.53</v>
      </c>
      <c r="O8">
        <v>96.839999999999989</v>
      </c>
      <c r="Q8" s="90">
        <v>5.8297721558245952</v>
      </c>
      <c r="R8" s="90">
        <v>2.1702278441754048</v>
      </c>
      <c r="S8" s="90">
        <v>0</v>
      </c>
      <c r="T8" s="94">
        <v>8</v>
      </c>
      <c r="U8" s="90">
        <v>0.35261323152106883</v>
      </c>
      <c r="V8" s="90">
        <v>0.20856173858605623</v>
      </c>
      <c r="W8" s="90">
        <v>1.2690314575373823E-2</v>
      </c>
      <c r="X8" s="90">
        <v>0.85942960312870298</v>
      </c>
      <c r="Y8" s="90">
        <v>3.0210239588643391</v>
      </c>
      <c r="Z8" s="90">
        <v>0.45615008372043819</v>
      </c>
      <c r="AA8" s="90">
        <v>1.6066337660535075E-2</v>
      </c>
      <c r="AB8" s="94">
        <v>4.9265352680565142</v>
      </c>
      <c r="AC8" s="90">
        <v>0</v>
      </c>
      <c r="AD8" s="90">
        <v>0</v>
      </c>
      <c r="AE8" s="90">
        <v>0</v>
      </c>
      <c r="AF8" s="90">
        <v>1.9276127649458132</v>
      </c>
      <c r="AG8" s="90">
        <v>7.238723505418676E-2</v>
      </c>
      <c r="AH8" s="94">
        <v>2</v>
      </c>
      <c r="AI8" s="90">
        <v>0.64903634483771533</v>
      </c>
      <c r="AJ8" s="90">
        <v>9.865157188158484E-2</v>
      </c>
      <c r="AK8" s="90">
        <v>0.74768791671930013</v>
      </c>
      <c r="AL8" s="90" t="s">
        <v>622</v>
      </c>
      <c r="AM8" s="90">
        <v>0.86881586077257256</v>
      </c>
      <c r="AN8" t="s">
        <v>624</v>
      </c>
      <c r="AQ8" s="90">
        <v>55.946887965235021</v>
      </c>
      <c r="AR8" s="90">
        <v>55.225934238046186</v>
      </c>
      <c r="AS8" s="90">
        <v>41.082584554686164</v>
      </c>
      <c r="AT8" s="90">
        <v>51.09632448436767</v>
      </c>
      <c r="AU8" s="90"/>
      <c r="AV8" s="90">
        <v>2.0217106850703601</v>
      </c>
      <c r="AW8" s="90">
        <v>0.73454162242580723</v>
      </c>
      <c r="AX8" s="90"/>
      <c r="AY8" s="90">
        <v>6.847767506904864</v>
      </c>
      <c r="AZ8" s="90">
        <v>7.3818120658125643</v>
      </c>
      <c r="BA8" s="90"/>
      <c r="BB8" s="90">
        <v>4.4647122644387114</v>
      </c>
      <c r="BC8" s="90"/>
      <c r="BD8" s="90">
        <v>7.0568822793229691</v>
      </c>
      <c r="BE8" s="90">
        <v>8.0709792689621516</v>
      </c>
      <c r="BF8" s="90"/>
      <c r="BG8" s="90">
        <v>0.94775657109885403</v>
      </c>
      <c r="BH8" s="90">
        <v>1.7115793726218858</v>
      </c>
      <c r="BI8" s="90"/>
      <c r="BJ8" s="90">
        <v>19.850551946794276</v>
      </c>
    </row>
    <row r="9" spans="1:62">
      <c r="A9" t="s">
        <v>462</v>
      </c>
      <c r="B9" t="s">
        <v>461</v>
      </c>
      <c r="C9" t="s">
        <v>466</v>
      </c>
      <c r="D9" t="str">
        <f t="shared" si="0"/>
        <v>MgHst</v>
      </c>
      <c r="E9">
        <v>40.200000000000003</v>
      </c>
      <c r="F9">
        <v>1.78</v>
      </c>
      <c r="G9">
        <v>14.91</v>
      </c>
      <c r="H9">
        <v>7.0000000000000007E-2</v>
      </c>
      <c r="I9">
        <v>9.85</v>
      </c>
      <c r="J9">
        <v>14.67</v>
      </c>
      <c r="K9">
        <v>12.39</v>
      </c>
      <c r="L9">
        <v>0.11</v>
      </c>
      <c r="M9">
        <v>2.57</v>
      </c>
      <c r="N9">
        <v>0.5</v>
      </c>
      <c r="O9">
        <v>97.05</v>
      </c>
      <c r="Q9" s="90">
        <v>5.8284878305361953</v>
      </c>
      <c r="R9" s="90">
        <v>2.1715121694638047</v>
      </c>
      <c r="S9" s="90">
        <v>0</v>
      </c>
      <c r="T9" s="94">
        <v>8</v>
      </c>
      <c r="U9" s="90">
        <v>0.37609502075053935</v>
      </c>
      <c r="V9" s="90">
        <v>0.19413153244928916</v>
      </c>
      <c r="W9" s="90">
        <v>8.0236649570435258E-3</v>
      </c>
      <c r="X9" s="90">
        <v>0.82275140602870778</v>
      </c>
      <c r="Y9" s="90">
        <v>3.1701300627573343</v>
      </c>
      <c r="Z9" s="90">
        <v>0.37159325300399382</v>
      </c>
      <c r="AA9" s="90">
        <v>1.3507073588375997E-2</v>
      </c>
      <c r="AB9" s="94">
        <v>4.956232013535284</v>
      </c>
      <c r="AC9" s="90">
        <v>0</v>
      </c>
      <c r="AD9" s="90">
        <v>0</v>
      </c>
      <c r="AE9" s="90">
        <v>0</v>
      </c>
      <c r="AF9" s="90">
        <v>1.9245228255824278</v>
      </c>
      <c r="AG9" s="90">
        <v>7.5477174417572179E-2</v>
      </c>
      <c r="AH9" s="94">
        <v>2</v>
      </c>
      <c r="AI9" s="90">
        <v>0.64692379333650296</v>
      </c>
      <c r="AJ9" s="90">
        <v>9.2468366839432062E-2</v>
      </c>
      <c r="AK9" s="90">
        <v>0.73939216017593501</v>
      </c>
      <c r="AL9" s="90" t="s">
        <v>622</v>
      </c>
      <c r="AM9" s="90">
        <v>0.89508123027275033</v>
      </c>
      <c r="AN9" t="s">
        <v>624</v>
      </c>
      <c r="AQ9" s="90">
        <v>54.641390825108488</v>
      </c>
      <c r="AR9" s="90">
        <v>53.578558485561182</v>
      </c>
      <c r="AS9" s="90">
        <v>39.969833336498738</v>
      </c>
      <c r="AT9" s="90">
        <v>49.992412383102561</v>
      </c>
      <c r="AU9" s="90"/>
      <c r="AV9" s="90">
        <v>2.341808969820498</v>
      </c>
      <c r="AW9" s="90">
        <v>0.85751167494334912</v>
      </c>
      <c r="AX9" s="90"/>
      <c r="AY9" s="90">
        <v>7.3753970930135315</v>
      </c>
      <c r="AZ9" s="90">
        <v>7.8474222587501075</v>
      </c>
      <c r="BA9" s="90"/>
      <c r="BB9" s="90">
        <v>5.5409477233392037</v>
      </c>
      <c r="BC9" s="90"/>
      <c r="BD9" s="90">
        <v>7.6197038634374916</v>
      </c>
      <c r="BE9" s="90">
        <v>9.2236111296099921</v>
      </c>
      <c r="BF9" s="90"/>
      <c r="BG9" s="90">
        <v>0.66647654744040175</v>
      </c>
      <c r="BH9" s="90">
        <v>1.4777258771328716</v>
      </c>
      <c r="BI9" s="90"/>
      <c r="BJ9" s="90">
        <v>19.895602127511662</v>
      </c>
    </row>
    <row r="10" spans="1:62">
      <c r="A10" t="s">
        <v>462</v>
      </c>
      <c r="B10" t="s">
        <v>461</v>
      </c>
      <c r="C10" t="s">
        <v>467</v>
      </c>
      <c r="D10" t="str">
        <f t="shared" si="0"/>
        <v>MgHst</v>
      </c>
      <c r="E10">
        <v>39.61</v>
      </c>
      <c r="F10">
        <v>1.81</v>
      </c>
      <c r="G10">
        <v>15.15</v>
      </c>
      <c r="H10">
        <v>0.11</v>
      </c>
      <c r="I10">
        <v>9.99</v>
      </c>
      <c r="J10">
        <v>14.27</v>
      </c>
      <c r="K10">
        <v>12.44</v>
      </c>
      <c r="L10">
        <v>0.12</v>
      </c>
      <c r="M10">
        <v>2.5499999999999998</v>
      </c>
      <c r="N10">
        <v>0.53</v>
      </c>
      <c r="O10">
        <v>96.58</v>
      </c>
      <c r="Q10" s="90">
        <v>5.7802859743271098</v>
      </c>
      <c r="R10" s="90">
        <v>2.2197140256728902</v>
      </c>
      <c r="S10" s="90">
        <v>0</v>
      </c>
      <c r="T10" s="94">
        <v>8</v>
      </c>
      <c r="U10" s="90">
        <v>0.38573209887057169</v>
      </c>
      <c r="V10" s="90">
        <v>0.19868692906615973</v>
      </c>
      <c r="W10" s="90">
        <v>1.2690597576363954E-2</v>
      </c>
      <c r="X10" s="90">
        <v>0.84436138796862537</v>
      </c>
      <c r="Y10" s="90">
        <v>3.1037417760946218</v>
      </c>
      <c r="Z10" s="90">
        <v>0.37483473074589568</v>
      </c>
      <c r="AA10" s="90">
        <v>1.48307962603344E-2</v>
      </c>
      <c r="AB10" s="94">
        <v>4.934878316582572</v>
      </c>
      <c r="AC10" s="90">
        <v>0</v>
      </c>
      <c r="AD10" s="90">
        <v>0</v>
      </c>
      <c r="AE10" s="90">
        <v>0</v>
      </c>
      <c r="AF10" s="90">
        <v>1.9448530050298742</v>
      </c>
      <c r="AG10" s="90">
        <v>5.5146994970125762E-2</v>
      </c>
      <c r="AH10" s="94">
        <v>2</v>
      </c>
      <c r="AI10" s="90">
        <v>0.66629267306413087</v>
      </c>
      <c r="AJ10" s="90">
        <v>9.8653771865860607E-2</v>
      </c>
      <c r="AK10" s="90">
        <v>0.76494644492999142</v>
      </c>
      <c r="AL10" s="90" t="s">
        <v>622</v>
      </c>
      <c r="AM10" s="90">
        <v>0.89224479323401562</v>
      </c>
      <c r="AN10" t="s">
        <v>624</v>
      </c>
      <c r="AQ10" s="90">
        <v>54.005623011582564</v>
      </c>
      <c r="AR10" s="90">
        <v>53.064524954224702</v>
      </c>
      <c r="AS10" s="90">
        <v>39.078859186317771</v>
      </c>
      <c r="AT10" s="90">
        <v>49.076353516866376</v>
      </c>
      <c r="AU10" s="90"/>
      <c r="AV10" s="90">
        <v>2.3146930793654246</v>
      </c>
      <c r="AW10" s="90">
        <v>0.85065674022076798</v>
      </c>
      <c r="AX10" s="90"/>
      <c r="AY10" s="90">
        <v>7.656083180270155</v>
      </c>
      <c r="AZ10" s="90">
        <v>8.2480327716360566</v>
      </c>
      <c r="BA10" s="90"/>
      <c r="BB10" s="90">
        <v>5.8443390661499883</v>
      </c>
      <c r="BC10" s="90"/>
      <c r="BD10" s="90">
        <v>7.6271164717114566</v>
      </c>
      <c r="BE10" s="90">
        <v>9.4507486276057033</v>
      </c>
      <c r="BF10" s="90"/>
      <c r="BG10" s="90">
        <v>0.67359572146175317</v>
      </c>
      <c r="BH10" s="90">
        <v>1.5104200306345206</v>
      </c>
      <c r="BI10" s="90"/>
      <c r="BJ10" s="90">
        <v>20.159599806104033</v>
      </c>
    </row>
    <row r="11" spans="1:62">
      <c r="A11" t="s">
        <v>462</v>
      </c>
      <c r="B11" t="s">
        <v>461</v>
      </c>
      <c r="C11" t="s">
        <v>468</v>
      </c>
      <c r="D11" t="str">
        <f t="shared" si="0"/>
        <v>MgHst</v>
      </c>
      <c r="E11">
        <v>39.21</v>
      </c>
      <c r="F11">
        <v>2.08</v>
      </c>
      <c r="G11">
        <v>15.35</v>
      </c>
      <c r="H11">
        <v>0.08</v>
      </c>
      <c r="I11">
        <v>10.36</v>
      </c>
      <c r="J11">
        <v>13.95</v>
      </c>
      <c r="K11">
        <v>12.53</v>
      </c>
      <c r="L11">
        <v>0.11</v>
      </c>
      <c r="M11">
        <v>2.65</v>
      </c>
      <c r="N11">
        <v>0.53</v>
      </c>
      <c r="O11">
        <v>96.850000000000009</v>
      </c>
      <c r="Q11" s="90">
        <v>5.7220208229163445</v>
      </c>
      <c r="R11" s="90">
        <v>2.2779791770836555</v>
      </c>
      <c r="S11" s="90">
        <v>0</v>
      </c>
      <c r="T11" s="94">
        <v>8</v>
      </c>
      <c r="U11" s="90">
        <v>0.36191156493733256</v>
      </c>
      <c r="V11" s="90">
        <v>0.22832957386564601</v>
      </c>
      <c r="W11" s="90">
        <v>9.2296978367246551E-3</v>
      </c>
      <c r="X11" s="90">
        <v>0.86057926234349225</v>
      </c>
      <c r="Y11" s="90">
        <v>3.0341980510640565</v>
      </c>
      <c r="Z11" s="90">
        <v>0.40379587518009874</v>
      </c>
      <c r="AA11" s="90">
        <v>1.3595150405484905E-2</v>
      </c>
      <c r="AB11" s="94">
        <v>4.9116391756328355</v>
      </c>
      <c r="AC11" s="90">
        <v>0</v>
      </c>
      <c r="AD11" s="90">
        <v>0</v>
      </c>
      <c r="AE11" s="90">
        <v>0</v>
      </c>
      <c r="AF11" s="90">
        <v>1.9589600604909694</v>
      </c>
      <c r="AG11" s="90">
        <v>4.1039939509030621E-2</v>
      </c>
      <c r="AH11" s="94">
        <v>2</v>
      </c>
      <c r="AI11" s="90">
        <v>0.70870547862453437</v>
      </c>
      <c r="AJ11" s="90">
        <v>9.8655613853640592E-2</v>
      </c>
      <c r="AK11" s="90">
        <v>0.807361092478175</v>
      </c>
      <c r="AL11" s="90" t="s">
        <v>622</v>
      </c>
      <c r="AM11" s="90">
        <v>0.8825489852970082</v>
      </c>
      <c r="AN11" t="s">
        <v>624</v>
      </c>
      <c r="AQ11" s="90">
        <v>53.578226443494344</v>
      </c>
      <c r="AR11" s="90">
        <v>52.286952149001316</v>
      </c>
      <c r="AS11" s="90">
        <v>37.909259832983054</v>
      </c>
      <c r="AT11" s="90">
        <v>47.87687286907051</v>
      </c>
      <c r="AU11" s="90"/>
      <c r="AV11" s="90">
        <v>2.3643692617209147</v>
      </c>
      <c r="AW11" s="90">
        <v>0.86668428636553063</v>
      </c>
      <c r="AX11" s="90"/>
      <c r="AY11" s="90">
        <v>8.1850356792876635</v>
      </c>
      <c r="AZ11" s="90">
        <v>8.9173361905213255</v>
      </c>
      <c r="BA11" s="90"/>
      <c r="BB11" s="90">
        <v>6.0870354759151706</v>
      </c>
      <c r="BC11" s="90"/>
      <c r="BD11" s="90">
        <v>7.5792232897013161</v>
      </c>
      <c r="BE11" s="90">
        <v>9.3552669288021431</v>
      </c>
      <c r="BF11" s="90"/>
      <c r="BG11" s="90">
        <v>0.62119801958167464</v>
      </c>
      <c r="BH11" s="90">
        <v>1.6592072416035775</v>
      </c>
      <c r="BI11" s="90"/>
      <c r="BJ11" s="90">
        <v>20.478179347567149</v>
      </c>
    </row>
    <row r="12" spans="1:62">
      <c r="A12" t="s">
        <v>462</v>
      </c>
      <c r="B12" t="s">
        <v>461</v>
      </c>
      <c r="C12" t="s">
        <v>469</v>
      </c>
      <c r="D12" t="str">
        <f t="shared" si="0"/>
        <v>MgHst</v>
      </c>
      <c r="E12">
        <v>40.549999999999997</v>
      </c>
      <c r="F12">
        <v>1.78</v>
      </c>
      <c r="G12">
        <v>14.43</v>
      </c>
      <c r="H12">
        <v>0.09</v>
      </c>
      <c r="I12">
        <v>9.31</v>
      </c>
      <c r="J12">
        <v>14.88</v>
      </c>
      <c r="K12">
        <v>12.5</v>
      </c>
      <c r="L12">
        <v>0.12</v>
      </c>
      <c r="M12">
        <v>2.65</v>
      </c>
      <c r="N12">
        <v>0.48</v>
      </c>
      <c r="O12">
        <v>96.79</v>
      </c>
      <c r="Q12" s="90">
        <v>5.8908171514517367</v>
      </c>
      <c r="R12" s="90">
        <v>2.1091828485482633</v>
      </c>
      <c r="S12" s="90">
        <v>0</v>
      </c>
      <c r="T12" s="94">
        <v>8</v>
      </c>
      <c r="U12" s="90">
        <v>0.36126674291551453</v>
      </c>
      <c r="V12" s="90">
        <v>0.19451402738371312</v>
      </c>
      <c r="W12" s="90">
        <v>1.0336466422187334E-2</v>
      </c>
      <c r="X12" s="90">
        <v>0.75474407221449269</v>
      </c>
      <c r="Y12" s="90">
        <v>3.2218457273964005</v>
      </c>
      <c r="Z12" s="90">
        <v>0.37634801810518637</v>
      </c>
      <c r="AA12" s="90">
        <v>1.4764021534707763E-2</v>
      </c>
      <c r="AB12" s="94">
        <v>4.9338190759722025</v>
      </c>
      <c r="AC12" s="90">
        <v>0</v>
      </c>
      <c r="AD12" s="90">
        <v>0</v>
      </c>
      <c r="AE12" s="90">
        <v>0</v>
      </c>
      <c r="AF12" s="90">
        <v>1.9454345125864998</v>
      </c>
      <c r="AG12" s="90">
        <v>5.4565487413500202E-2</v>
      </c>
      <c r="AH12" s="94">
        <v>2</v>
      </c>
      <c r="AI12" s="90">
        <v>0.69179031383403178</v>
      </c>
      <c r="AJ12" s="90">
        <v>8.8944533863717756E-2</v>
      </c>
      <c r="AK12" s="90">
        <v>0.78073484769774959</v>
      </c>
      <c r="AL12" s="90" t="s">
        <v>622</v>
      </c>
      <c r="AM12" s="90">
        <v>0.8954064053455455</v>
      </c>
      <c r="AN12" t="s">
        <v>624</v>
      </c>
      <c r="AQ12" s="90">
        <v>55.770541097386101</v>
      </c>
      <c r="AR12" s="90">
        <v>54.620014736518726</v>
      </c>
      <c r="AS12" s="90">
        <v>41.351625060109413</v>
      </c>
      <c r="AT12" s="90">
        <v>51.404235859812239</v>
      </c>
      <c r="AU12" s="90"/>
      <c r="AV12" s="90">
        <v>2.0871787645509792</v>
      </c>
      <c r="AW12" s="90">
        <v>0.76877172968452967</v>
      </c>
      <c r="AX12" s="90"/>
      <c r="AY12" s="90">
        <v>6.4288289773616745</v>
      </c>
      <c r="AZ12" s="90">
        <v>6.8245155759296274</v>
      </c>
      <c r="BA12" s="90"/>
      <c r="BB12" s="90">
        <v>4.9418142779282244</v>
      </c>
      <c r="BC12" s="90"/>
      <c r="BD12" s="90">
        <v>7.1332270434400922</v>
      </c>
      <c r="BE12" s="90">
        <v>8.7064859218477082</v>
      </c>
      <c r="BF12" s="90"/>
      <c r="BG12" s="90">
        <v>0.76279747759306549</v>
      </c>
      <c r="BH12" s="90">
        <v>1.5688249929617193</v>
      </c>
      <c r="BI12" s="90"/>
      <c r="BJ12" s="90">
        <v>19.858705872784444</v>
      </c>
    </row>
    <row r="13" spans="1:62">
      <c r="A13" t="s">
        <v>462</v>
      </c>
      <c r="B13" t="s">
        <v>461</v>
      </c>
      <c r="C13" t="s">
        <v>470</v>
      </c>
      <c r="D13" t="str">
        <f t="shared" si="0"/>
        <v>MgHst</v>
      </c>
      <c r="E13">
        <v>40.340000000000003</v>
      </c>
      <c r="F13">
        <v>1.86</v>
      </c>
      <c r="G13">
        <v>15.07</v>
      </c>
      <c r="H13">
        <v>7.0000000000000007E-2</v>
      </c>
      <c r="I13">
        <v>10.09</v>
      </c>
      <c r="J13">
        <v>14.33</v>
      </c>
      <c r="K13">
        <v>12.5</v>
      </c>
      <c r="L13">
        <v>0.12</v>
      </c>
      <c r="M13">
        <v>2.57</v>
      </c>
      <c r="N13">
        <v>0.5</v>
      </c>
      <c r="O13">
        <v>97.45</v>
      </c>
      <c r="Q13" s="90">
        <v>5.8318826754120972</v>
      </c>
      <c r="R13" s="90">
        <v>2.1681173245879028</v>
      </c>
      <c r="S13" s="90">
        <v>0</v>
      </c>
      <c r="T13" s="94">
        <v>8</v>
      </c>
      <c r="U13" s="90">
        <v>0.39938661310480539</v>
      </c>
      <c r="V13" s="90">
        <v>0.20227027655627408</v>
      </c>
      <c r="W13" s="90">
        <v>8.0004760443243127E-3</v>
      </c>
      <c r="X13" s="90">
        <v>0.80774572122237487</v>
      </c>
      <c r="Y13" s="90">
        <v>3.0877078414587471</v>
      </c>
      <c r="Z13" s="90">
        <v>0.41216388461067077</v>
      </c>
      <c r="AA13" s="90">
        <v>1.4692404293086945E-2</v>
      </c>
      <c r="AB13" s="94">
        <v>4.9319672172902829</v>
      </c>
      <c r="AC13" s="90">
        <v>0</v>
      </c>
      <c r="AD13" s="90">
        <v>0</v>
      </c>
      <c r="AE13" s="90">
        <v>0</v>
      </c>
      <c r="AF13" s="90">
        <v>1.9359976086089588</v>
      </c>
      <c r="AG13" s="90">
        <v>6.4002391391041247E-2</v>
      </c>
      <c r="AH13" s="94">
        <v>2</v>
      </c>
      <c r="AI13" s="90">
        <v>0.65631079065921794</v>
      </c>
      <c r="AJ13" s="90">
        <v>9.2201127255101517E-2</v>
      </c>
      <c r="AK13" s="90">
        <v>0.74851191791431948</v>
      </c>
      <c r="AL13" s="90" t="s">
        <v>622</v>
      </c>
      <c r="AM13" s="90">
        <v>0.88223457404435868</v>
      </c>
      <c r="AN13" t="s">
        <v>624</v>
      </c>
      <c r="AQ13" s="90">
        <v>55.682010538979775</v>
      </c>
      <c r="AR13" s="90">
        <v>54.382382567387431</v>
      </c>
      <c r="AS13" s="90">
        <v>40.660916817184386</v>
      </c>
      <c r="AT13" s="90">
        <v>50.679768881905403</v>
      </c>
      <c r="AU13" s="90"/>
      <c r="AV13" s="90">
        <v>2.1388859043294053</v>
      </c>
      <c r="AW13" s="90">
        <v>0.79042396204802112</v>
      </c>
      <c r="AX13" s="90"/>
      <c r="AY13" s="90">
        <v>6.851275803452908</v>
      </c>
      <c r="AZ13" s="90">
        <v>7.4464872464715191</v>
      </c>
      <c r="BA13" s="90"/>
      <c r="BB13" s="90">
        <v>5.0723532298621494</v>
      </c>
      <c r="BC13" s="90"/>
      <c r="BD13" s="90">
        <v>7.2478152665439435</v>
      </c>
      <c r="BE13" s="90">
        <v>8.9593196750640711</v>
      </c>
      <c r="BF13" s="90"/>
      <c r="BG13" s="90">
        <v>0.65822083698102984</v>
      </c>
      <c r="BH13" s="90">
        <v>1.5901447054121141</v>
      </c>
      <c r="BI13" s="90"/>
      <c r="BJ13" s="90">
        <v>20.021847243525301</v>
      </c>
    </row>
    <row r="14" spans="1:62">
      <c r="A14" t="s">
        <v>462</v>
      </c>
      <c r="B14" t="s">
        <v>461</v>
      </c>
      <c r="C14" t="s">
        <v>471</v>
      </c>
      <c r="D14" t="str">
        <f t="shared" si="0"/>
        <v>MgHst</v>
      </c>
      <c r="E14">
        <v>39.630000000000003</v>
      </c>
      <c r="F14">
        <v>1.79</v>
      </c>
      <c r="G14">
        <v>14.82</v>
      </c>
      <c r="H14">
        <v>0.16</v>
      </c>
      <c r="I14">
        <v>10.53</v>
      </c>
      <c r="J14">
        <v>14</v>
      </c>
      <c r="K14">
        <v>12.42</v>
      </c>
      <c r="L14">
        <v>0.13</v>
      </c>
      <c r="M14">
        <v>2.4900000000000002</v>
      </c>
      <c r="N14">
        <v>0.53</v>
      </c>
      <c r="O14">
        <v>96.499999999999986</v>
      </c>
      <c r="Q14" s="90">
        <v>5.7976537872680263</v>
      </c>
      <c r="R14" s="90">
        <v>2.2023462127319737</v>
      </c>
      <c r="S14" s="90">
        <v>0</v>
      </c>
      <c r="T14" s="94">
        <v>8</v>
      </c>
      <c r="U14" s="90">
        <v>0.35271547731645381</v>
      </c>
      <c r="V14" s="90">
        <v>0.19698242320244111</v>
      </c>
      <c r="W14" s="90">
        <v>1.8505170566489312E-2</v>
      </c>
      <c r="X14" s="90">
        <v>0.88839320850668457</v>
      </c>
      <c r="Y14" s="90">
        <v>3.0526243675274394</v>
      </c>
      <c r="Z14" s="90">
        <v>0.39991619465657213</v>
      </c>
      <c r="AA14" s="90">
        <v>1.6106838246761894E-2</v>
      </c>
      <c r="AB14" s="94">
        <v>4.9252436800228416</v>
      </c>
      <c r="AC14" s="90">
        <v>0</v>
      </c>
      <c r="AD14" s="90">
        <v>0</v>
      </c>
      <c r="AE14" s="90">
        <v>0</v>
      </c>
      <c r="AF14" s="90">
        <v>1.9465775933965335</v>
      </c>
      <c r="AG14" s="90">
        <v>5.3422406603466532E-2</v>
      </c>
      <c r="AH14" s="94">
        <v>2</v>
      </c>
      <c r="AI14" s="90">
        <v>0.65280230027888175</v>
      </c>
      <c r="AJ14" s="90">
        <v>9.8900256216361115E-2</v>
      </c>
      <c r="AK14" s="90">
        <v>0.75170255649524287</v>
      </c>
      <c r="AL14" s="90" t="s">
        <v>622</v>
      </c>
      <c r="AM14" s="90">
        <v>0.88416756082842585</v>
      </c>
      <c r="AN14" t="s">
        <v>624</v>
      </c>
      <c r="AQ14" s="90">
        <v>54.992455173942162</v>
      </c>
      <c r="AR14" s="90">
        <v>54.524840264778447</v>
      </c>
      <c r="AS14" s="90">
        <v>39.942901876321109</v>
      </c>
      <c r="AT14" s="90">
        <v>49.944727208541437</v>
      </c>
      <c r="AU14" s="90"/>
      <c r="AV14" s="90">
        <v>2.0936197708479267</v>
      </c>
      <c r="AW14" s="90">
        <v>0.75933613536448852</v>
      </c>
      <c r="AX14" s="90"/>
      <c r="AY14" s="90">
        <v>7.1709807243283876</v>
      </c>
      <c r="AZ14" s="90">
        <v>7.7883579565614216</v>
      </c>
      <c r="BA14" s="90"/>
      <c r="BB14" s="90">
        <v>5.0564856723703357</v>
      </c>
      <c r="BC14" s="90"/>
      <c r="BD14" s="90">
        <v>7.3840590588372308</v>
      </c>
      <c r="BE14" s="90">
        <v>8.5635227182935072</v>
      </c>
      <c r="BF14" s="90"/>
      <c r="BG14" s="90">
        <v>0.89253186329878487</v>
      </c>
      <c r="BH14" s="90">
        <v>1.6216471303941686</v>
      </c>
      <c r="BI14" s="90"/>
      <c r="BJ14" s="90">
        <v>19.972505020928956</v>
      </c>
    </row>
    <row r="15" spans="1:62">
      <c r="A15" t="s">
        <v>462</v>
      </c>
      <c r="B15" t="s">
        <v>461</v>
      </c>
      <c r="C15" t="s">
        <v>472</v>
      </c>
      <c r="D15" t="str">
        <f t="shared" si="0"/>
        <v>MgHst</v>
      </c>
      <c r="E15">
        <v>39.479999999999997</v>
      </c>
      <c r="F15">
        <v>1.89</v>
      </c>
      <c r="G15">
        <v>15.24</v>
      </c>
      <c r="H15">
        <v>0.06</v>
      </c>
      <c r="I15">
        <v>10.58</v>
      </c>
      <c r="J15">
        <v>13.89</v>
      </c>
      <c r="K15">
        <v>12.56</v>
      </c>
      <c r="L15">
        <v>0.11</v>
      </c>
      <c r="M15">
        <v>2.4900000000000002</v>
      </c>
      <c r="N15">
        <v>0.51</v>
      </c>
      <c r="O15">
        <v>96.81</v>
      </c>
      <c r="Q15" s="90">
        <v>5.7567780810479885</v>
      </c>
      <c r="R15" s="90">
        <v>2.2432219189520115</v>
      </c>
      <c r="S15" s="90">
        <v>0</v>
      </c>
      <c r="T15" s="94">
        <v>8</v>
      </c>
      <c r="U15" s="90">
        <v>0.37563814297780507</v>
      </c>
      <c r="V15" s="90">
        <v>0.20730529157648916</v>
      </c>
      <c r="W15" s="90">
        <v>6.9166929897076321E-3</v>
      </c>
      <c r="X15" s="90">
        <v>0.8984749085515773</v>
      </c>
      <c r="Y15" s="90">
        <v>3.018712239860593</v>
      </c>
      <c r="Z15" s="90">
        <v>0.39170897371107971</v>
      </c>
      <c r="AA15" s="90">
        <v>1.3584190680577828E-2</v>
      </c>
      <c r="AB15" s="94">
        <v>4.9123404403478288</v>
      </c>
      <c r="AC15" s="90">
        <v>0</v>
      </c>
      <c r="AD15" s="90">
        <v>0</v>
      </c>
      <c r="AE15" s="90">
        <v>0</v>
      </c>
      <c r="AF15" s="90">
        <v>1.9620673121539363</v>
      </c>
      <c r="AG15" s="90">
        <v>3.793268784606374E-2</v>
      </c>
      <c r="AH15" s="94">
        <v>2</v>
      </c>
      <c r="AI15" s="90">
        <v>0.66597716793549167</v>
      </c>
      <c r="AJ15" s="90">
        <v>9.4856230494845581E-2</v>
      </c>
      <c r="AK15" s="90">
        <v>0.76083339843033726</v>
      </c>
      <c r="AL15" s="90" t="s">
        <v>622</v>
      </c>
      <c r="AM15" s="90">
        <v>0.88514352064422863</v>
      </c>
      <c r="AN15" t="s">
        <v>624</v>
      </c>
      <c r="AQ15" s="90">
        <v>55.407340236611532</v>
      </c>
      <c r="AR15" s="90">
        <v>54.103122466783212</v>
      </c>
      <c r="AS15" s="90">
        <v>39.020279291307062</v>
      </c>
      <c r="AT15" s="90">
        <v>49.002159480886853</v>
      </c>
      <c r="AU15" s="90"/>
      <c r="AV15" s="90">
        <v>2.1091295485649857</v>
      </c>
      <c r="AW15" s="90">
        <v>0.77035573485508901</v>
      </c>
      <c r="AX15" s="90"/>
      <c r="AY15" s="90">
        <v>7.3100283614024102</v>
      </c>
      <c r="AZ15" s="90">
        <v>8.209925643148333</v>
      </c>
      <c r="BA15" s="90"/>
      <c r="BB15" s="90">
        <v>5.5266319314515258</v>
      </c>
      <c r="BC15" s="90"/>
      <c r="BD15" s="90">
        <v>7.4882492836833512</v>
      </c>
      <c r="BE15" s="90">
        <v>9.0500563816908599</v>
      </c>
      <c r="BF15" s="90"/>
      <c r="BG15" s="90">
        <v>0.53794551698850945</v>
      </c>
      <c r="BH15" s="90">
        <v>1.6530133422930531</v>
      </c>
      <c r="BI15" s="90"/>
      <c r="BJ15" s="90">
        <v>20.299121227296215</v>
      </c>
    </row>
    <row r="16" spans="1:62">
      <c r="A16" t="s">
        <v>462</v>
      </c>
      <c r="B16" t="s">
        <v>473</v>
      </c>
      <c r="C16" t="s">
        <v>474</v>
      </c>
      <c r="D16" t="str">
        <f t="shared" si="0"/>
        <v>MgHst</v>
      </c>
      <c r="E16">
        <v>40.53</v>
      </c>
      <c r="F16">
        <v>1.57</v>
      </c>
      <c r="G16">
        <v>14.52</v>
      </c>
      <c r="H16">
        <v>0.2</v>
      </c>
      <c r="I16">
        <v>9.2799999999999994</v>
      </c>
      <c r="J16">
        <v>14.89</v>
      </c>
      <c r="K16">
        <v>12.19</v>
      </c>
      <c r="L16">
        <v>0.11</v>
      </c>
      <c r="M16">
        <v>2.58</v>
      </c>
      <c r="N16">
        <v>0.5</v>
      </c>
      <c r="O16">
        <v>96.37</v>
      </c>
      <c r="Q16" s="90">
        <v>5.9065672125041759</v>
      </c>
      <c r="R16" s="90">
        <v>2.0934327874958241</v>
      </c>
      <c r="S16" s="90">
        <v>0</v>
      </c>
      <c r="T16" s="94">
        <v>8</v>
      </c>
      <c r="U16" s="90">
        <v>0.40030131517583456</v>
      </c>
      <c r="V16" s="90">
        <v>0.172109339735973</v>
      </c>
      <c r="W16" s="90">
        <v>2.3042704309179179E-2</v>
      </c>
      <c r="X16" s="90">
        <v>0.7490340699153677</v>
      </c>
      <c r="Y16" s="90">
        <v>3.2342260450389122</v>
      </c>
      <c r="Z16" s="90">
        <v>0.38198550926739561</v>
      </c>
      <c r="AA16" s="90">
        <v>1.3576567136831681E-2</v>
      </c>
      <c r="AB16" s="94">
        <v>4.9742755505794936</v>
      </c>
      <c r="AC16" s="90">
        <v>0</v>
      </c>
      <c r="AD16" s="90">
        <v>0</v>
      </c>
      <c r="AE16" s="90">
        <v>0</v>
      </c>
      <c r="AF16" s="90">
        <v>1.9031988701291294</v>
      </c>
      <c r="AG16" s="90">
        <v>9.6801129870870639E-2</v>
      </c>
      <c r="AH16" s="94">
        <v>2</v>
      </c>
      <c r="AI16" s="90">
        <v>0.63214193311147249</v>
      </c>
      <c r="AJ16" s="90">
        <v>9.294411422390654E-2</v>
      </c>
      <c r="AK16" s="90">
        <v>0.72508604733537907</v>
      </c>
      <c r="AL16" s="90" t="s">
        <v>622</v>
      </c>
      <c r="AM16" s="90">
        <v>0.89436859444450523</v>
      </c>
      <c r="AN16" t="s">
        <v>624</v>
      </c>
      <c r="AQ16" s="90">
        <v>54.335532781715152</v>
      </c>
      <c r="AR16" s="90">
        <v>53.963862318177888</v>
      </c>
      <c r="AS16" s="90">
        <v>41.702817275424444</v>
      </c>
      <c r="AT16" s="90">
        <v>51.762928665068003</v>
      </c>
      <c r="AU16" s="90"/>
      <c r="AV16" s="90">
        <v>2.2922755162166712</v>
      </c>
      <c r="AW16" s="90">
        <v>0.84764483839320892</v>
      </c>
      <c r="AX16" s="90"/>
      <c r="AY16" s="90">
        <v>6.892623797928743</v>
      </c>
      <c r="AZ16" s="90">
        <v>7.0163453757203911</v>
      </c>
      <c r="BA16" s="90"/>
      <c r="BB16" s="90">
        <v>5.0171797889913661</v>
      </c>
      <c r="BC16" s="90"/>
      <c r="BD16" s="90">
        <v>7.3658252295875535</v>
      </c>
      <c r="BE16" s="90">
        <v>9.0746419256359978</v>
      </c>
      <c r="BF16" s="90"/>
      <c r="BG16" s="90">
        <v>0.97179257544370889</v>
      </c>
      <c r="BH16" s="90">
        <v>1.356937249336684</v>
      </c>
      <c r="BI16" s="90"/>
      <c r="BJ16" s="90">
        <v>19.555938752579092</v>
      </c>
    </row>
    <row r="17" spans="1:62">
      <c r="A17" t="s">
        <v>462</v>
      </c>
      <c r="B17" t="s">
        <v>473</v>
      </c>
      <c r="C17" t="s">
        <v>475</v>
      </c>
      <c r="D17" t="str">
        <f t="shared" si="0"/>
        <v>MgHst</v>
      </c>
      <c r="E17">
        <v>40.35</v>
      </c>
      <c r="F17">
        <v>1.52</v>
      </c>
      <c r="G17">
        <v>14.61</v>
      </c>
      <c r="H17">
        <v>0.13</v>
      </c>
      <c r="I17">
        <v>9.16</v>
      </c>
      <c r="J17">
        <v>14.78</v>
      </c>
      <c r="K17">
        <v>12.66</v>
      </c>
      <c r="L17">
        <v>0.1</v>
      </c>
      <c r="M17">
        <v>2.58</v>
      </c>
      <c r="N17">
        <v>0.48</v>
      </c>
      <c r="O17">
        <v>96.37</v>
      </c>
      <c r="Q17" s="90">
        <v>5.8819920136753794</v>
      </c>
      <c r="R17" s="90">
        <v>2.1180079863246206</v>
      </c>
      <c r="S17" s="90">
        <v>0</v>
      </c>
      <c r="T17" s="94">
        <v>8</v>
      </c>
      <c r="U17" s="90">
        <v>0.39189010857205586</v>
      </c>
      <c r="V17" s="90">
        <v>0.1666750979251003</v>
      </c>
      <c r="W17" s="90">
        <v>1.4981977772655652E-2</v>
      </c>
      <c r="X17" s="90">
        <v>0.77743493206408232</v>
      </c>
      <c r="Y17" s="90">
        <v>3.2112376818715034</v>
      </c>
      <c r="Z17" s="90">
        <v>0.33927393717846166</v>
      </c>
      <c r="AA17" s="90">
        <v>1.2345811203757957E-2</v>
      </c>
      <c r="AB17" s="94">
        <v>4.9138395465876172</v>
      </c>
      <c r="AC17" s="90">
        <v>0</v>
      </c>
      <c r="AD17" s="90">
        <v>0</v>
      </c>
      <c r="AE17" s="90">
        <v>0</v>
      </c>
      <c r="AF17" s="90">
        <v>1.9771358738265874</v>
      </c>
      <c r="AG17" s="90">
        <v>2.2864126173412602E-2</v>
      </c>
      <c r="AH17" s="94">
        <v>2</v>
      </c>
      <c r="AI17" s="90">
        <v>0.7062843159537725</v>
      </c>
      <c r="AJ17" s="90">
        <v>8.9251489110032736E-2</v>
      </c>
      <c r="AK17" s="90">
        <v>0.79553580506380528</v>
      </c>
      <c r="AL17" s="90" t="s">
        <v>622</v>
      </c>
      <c r="AM17" s="90">
        <v>0.90444364824547629</v>
      </c>
      <c r="AN17" t="s">
        <v>624</v>
      </c>
      <c r="AQ17" s="90">
        <v>56.179454110528688</v>
      </c>
      <c r="AR17" s="90">
        <v>55.026441121148117</v>
      </c>
      <c r="AS17" s="90">
        <v>41.180829766317672</v>
      </c>
      <c r="AT17" s="90">
        <v>51.228998669411489</v>
      </c>
      <c r="AU17" s="90"/>
      <c r="AV17" s="90">
        <v>1.8555665385571551</v>
      </c>
      <c r="AW17" s="90">
        <v>0.68848420251469722</v>
      </c>
      <c r="AX17" s="90"/>
      <c r="AY17" s="90">
        <v>6.1207734652055041</v>
      </c>
      <c r="AZ17" s="90">
        <v>6.6389390253631513</v>
      </c>
      <c r="BA17" s="90"/>
      <c r="BB17" s="90">
        <v>5.1538420773639668</v>
      </c>
      <c r="BC17" s="90"/>
      <c r="BD17" s="90">
        <v>7.0849989084532785</v>
      </c>
      <c r="BE17" s="90">
        <v>9.0943818383142201</v>
      </c>
      <c r="BF17" s="90"/>
      <c r="BG17" s="90">
        <v>0.59601063718125058</v>
      </c>
      <c r="BH17" s="90">
        <v>1.4900041073523305</v>
      </c>
      <c r="BI17" s="90"/>
      <c r="BJ17" s="90">
        <v>20.101204933424587</v>
      </c>
    </row>
    <row r="18" spans="1:62">
      <c r="A18" t="s">
        <v>462</v>
      </c>
      <c r="B18" t="s">
        <v>473</v>
      </c>
      <c r="C18" t="s">
        <v>476</v>
      </c>
      <c r="D18" t="str">
        <f t="shared" si="0"/>
        <v>MgHst</v>
      </c>
      <c r="E18">
        <v>41.14</v>
      </c>
      <c r="F18">
        <v>1.54</v>
      </c>
      <c r="G18">
        <v>14.41</v>
      </c>
      <c r="H18">
        <v>0.16</v>
      </c>
      <c r="I18">
        <v>9.49</v>
      </c>
      <c r="J18">
        <v>15.2</v>
      </c>
      <c r="K18">
        <v>12.99</v>
      </c>
      <c r="L18">
        <v>0.12</v>
      </c>
      <c r="M18">
        <v>2.66</v>
      </c>
      <c r="N18">
        <v>0.48</v>
      </c>
      <c r="O18">
        <v>98.19</v>
      </c>
      <c r="Q18" s="90">
        <v>5.8918112041440311</v>
      </c>
      <c r="R18" s="90">
        <v>2.1081887958559689</v>
      </c>
      <c r="S18" s="90">
        <v>0</v>
      </c>
      <c r="T18" s="94">
        <v>8</v>
      </c>
      <c r="U18" s="90">
        <v>0.32386679125262585</v>
      </c>
      <c r="V18" s="90">
        <v>0.16590195163496388</v>
      </c>
      <c r="W18" s="90">
        <v>1.8115462315390969E-2</v>
      </c>
      <c r="X18" s="90">
        <v>0.81501475553432812</v>
      </c>
      <c r="Y18" s="90">
        <v>3.24448109830124</v>
      </c>
      <c r="Z18" s="90">
        <v>0.32160276792628872</v>
      </c>
      <c r="AA18" s="90">
        <v>1.4554742303264766E-2</v>
      </c>
      <c r="AB18" s="94">
        <v>4.9035375692681011</v>
      </c>
      <c r="AC18" s="90">
        <v>0</v>
      </c>
      <c r="AD18" s="90">
        <v>0</v>
      </c>
      <c r="AE18" s="90">
        <v>0</v>
      </c>
      <c r="AF18" s="90">
        <v>1.9930381170837637</v>
      </c>
      <c r="AG18" s="90">
        <v>6.9618829162363394E-3</v>
      </c>
      <c r="AH18" s="94">
        <v>2</v>
      </c>
      <c r="AI18" s="90">
        <v>0.73159087810577195</v>
      </c>
      <c r="AJ18" s="90">
        <v>8.7683749757957993E-2</v>
      </c>
      <c r="AK18" s="90">
        <v>0.81927462786372995</v>
      </c>
      <c r="AL18" s="90" t="s">
        <v>622</v>
      </c>
      <c r="AM18" s="90">
        <v>0.90981626344461042</v>
      </c>
      <c r="AN18" t="s">
        <v>624</v>
      </c>
      <c r="AQ18" s="90">
        <v>56.45208542969965</v>
      </c>
      <c r="AR18" s="90">
        <v>55.716686394836643</v>
      </c>
      <c r="AS18" s="90">
        <v>41.216061082725986</v>
      </c>
      <c r="AT18" s="90">
        <v>51.270522609013717</v>
      </c>
      <c r="AU18" s="90"/>
      <c r="AV18" s="90">
        <v>1.739090073398402</v>
      </c>
      <c r="AW18" s="90">
        <v>0.63327003770030044</v>
      </c>
      <c r="AX18" s="90"/>
      <c r="AY18" s="90">
        <v>5.9570562204238131</v>
      </c>
      <c r="AZ18" s="90">
        <v>6.4450621667686248</v>
      </c>
      <c r="BA18" s="90"/>
      <c r="BB18" s="90">
        <v>4.8762510620780901</v>
      </c>
      <c r="BC18" s="90"/>
      <c r="BD18" s="90">
        <v>7.0077521438140149</v>
      </c>
      <c r="BE18" s="90">
        <v>8.4053984513894591</v>
      </c>
      <c r="BF18" s="90"/>
      <c r="BG18" s="90">
        <v>0.76379531907904674</v>
      </c>
      <c r="BH18" s="90">
        <v>1.5745095550323152</v>
      </c>
      <c r="BI18" s="90"/>
      <c r="BJ18" s="90">
        <v>20.00963141716624</v>
      </c>
    </row>
    <row r="19" spans="1:62">
      <c r="A19" t="s">
        <v>462</v>
      </c>
      <c r="B19" t="s">
        <v>473</v>
      </c>
      <c r="C19" t="s">
        <v>477</v>
      </c>
      <c r="D19" t="str">
        <f t="shared" si="0"/>
        <v>MgHst</v>
      </c>
      <c r="E19">
        <v>41.45</v>
      </c>
      <c r="F19">
        <v>1.43</v>
      </c>
      <c r="G19">
        <v>14.24</v>
      </c>
      <c r="H19">
        <v>0.16</v>
      </c>
      <c r="I19">
        <v>9.3699999999999992</v>
      </c>
      <c r="J19">
        <v>15.29</v>
      </c>
      <c r="K19">
        <v>12.43</v>
      </c>
      <c r="L19">
        <v>0.12</v>
      </c>
      <c r="M19">
        <v>2.65</v>
      </c>
      <c r="N19">
        <v>0.55000000000000004</v>
      </c>
      <c r="O19">
        <v>97.690000000000012</v>
      </c>
      <c r="Q19" s="90">
        <v>5.9595925136380812</v>
      </c>
      <c r="R19" s="90">
        <v>2.0404074863619188</v>
      </c>
      <c r="S19" s="90">
        <v>0</v>
      </c>
      <c r="T19" s="94">
        <v>8</v>
      </c>
      <c r="U19" s="90">
        <v>0.37242405727586769</v>
      </c>
      <c r="V19" s="90">
        <v>0.1546586831628258</v>
      </c>
      <c r="W19" s="90">
        <v>1.8186826276060521E-2</v>
      </c>
      <c r="X19" s="90">
        <v>0.74548269337571327</v>
      </c>
      <c r="Y19" s="90">
        <v>3.2765488127890978</v>
      </c>
      <c r="Z19" s="90">
        <v>0.38118339401442314</v>
      </c>
      <c r="AA19" s="90">
        <v>1.4612079181518392E-2</v>
      </c>
      <c r="AB19" s="94">
        <v>4.9630965460755068</v>
      </c>
      <c r="AC19" s="90">
        <v>0</v>
      </c>
      <c r="AD19" s="90">
        <v>0</v>
      </c>
      <c r="AE19" s="90">
        <v>0</v>
      </c>
      <c r="AF19" s="90">
        <v>1.9146309663890644</v>
      </c>
      <c r="AG19" s="90">
        <v>8.5369033610935618E-2</v>
      </c>
      <c r="AH19" s="94">
        <v>2</v>
      </c>
      <c r="AI19" s="90">
        <v>0.65330572649943064</v>
      </c>
      <c r="AJ19" s="90">
        <v>0.10086675806911836</v>
      </c>
      <c r="AK19" s="90">
        <v>0.75417248456854902</v>
      </c>
      <c r="AL19" s="90" t="s">
        <v>622</v>
      </c>
      <c r="AM19" s="90">
        <v>0.89578695966167021</v>
      </c>
      <c r="AN19" t="s">
        <v>624</v>
      </c>
      <c r="AQ19" s="90">
        <v>55.576601443243234</v>
      </c>
      <c r="AR19" s="90">
        <v>55.297458080970415</v>
      </c>
      <c r="AS19" s="90">
        <v>42.87194203039347</v>
      </c>
      <c r="AT19" s="90">
        <v>52.957214912806798</v>
      </c>
      <c r="AU19" s="90"/>
      <c r="AV19" s="90">
        <v>1.9800391237647501</v>
      </c>
      <c r="AW19" s="90">
        <v>0.727796755315259</v>
      </c>
      <c r="AX19" s="90"/>
      <c r="AY19" s="90">
        <v>6.2018770349008046</v>
      </c>
      <c r="AZ19" s="90">
        <v>6.2794423106294852</v>
      </c>
      <c r="BA19" s="90"/>
      <c r="BB19" s="90">
        <v>4.4699757985518698</v>
      </c>
      <c r="BC19" s="90"/>
      <c r="BD19" s="90">
        <v>7.0316435124996666</v>
      </c>
      <c r="BE19" s="90">
        <v>8.4580804955010347</v>
      </c>
      <c r="BF19" s="90"/>
      <c r="BG19" s="90">
        <v>1.0239327932944318</v>
      </c>
      <c r="BH19" s="90">
        <v>1.3870535149594714</v>
      </c>
      <c r="BI19" s="90"/>
      <c r="BJ19" s="90">
        <v>19.436059922669845</v>
      </c>
    </row>
    <row r="20" spans="1:62">
      <c r="A20" t="s">
        <v>462</v>
      </c>
      <c r="B20" t="s">
        <v>473</v>
      </c>
      <c r="C20" t="s">
        <v>478</v>
      </c>
      <c r="D20" t="str">
        <f t="shared" si="0"/>
        <v>MgHst</v>
      </c>
      <c r="E20">
        <v>40.49</v>
      </c>
      <c r="F20">
        <v>1.74</v>
      </c>
      <c r="G20">
        <v>14.7</v>
      </c>
      <c r="H20">
        <v>0.18</v>
      </c>
      <c r="I20">
        <v>9.49</v>
      </c>
      <c r="J20">
        <v>14.95</v>
      </c>
      <c r="K20">
        <v>12.61</v>
      </c>
      <c r="L20">
        <v>0.1</v>
      </c>
      <c r="M20">
        <v>2.7</v>
      </c>
      <c r="N20">
        <v>0.49</v>
      </c>
      <c r="O20">
        <v>97.45</v>
      </c>
      <c r="Q20" s="90">
        <v>5.8470891222459658</v>
      </c>
      <c r="R20" s="90">
        <v>2.1529108777540342</v>
      </c>
      <c r="S20" s="90">
        <v>0</v>
      </c>
      <c r="T20" s="94">
        <v>8</v>
      </c>
      <c r="U20" s="90">
        <v>0.34878350264232116</v>
      </c>
      <c r="V20" s="90">
        <v>0.18901115002428942</v>
      </c>
      <c r="W20" s="90">
        <v>2.0549882663478309E-2</v>
      </c>
      <c r="X20" s="90">
        <v>0.78882592216198333</v>
      </c>
      <c r="Y20" s="90">
        <v>3.2177348574264668</v>
      </c>
      <c r="Z20" s="90">
        <v>0.35727206412503665</v>
      </c>
      <c r="AA20" s="90">
        <v>1.2230118825071532E-2</v>
      </c>
      <c r="AB20" s="94">
        <v>4.934407497868647</v>
      </c>
      <c r="AC20" s="90">
        <v>0</v>
      </c>
      <c r="AD20" s="90">
        <v>0</v>
      </c>
      <c r="AE20" s="90">
        <v>0</v>
      </c>
      <c r="AF20" s="90">
        <v>1.9508727491747051</v>
      </c>
      <c r="AG20" s="90">
        <v>4.9127250825294899E-2</v>
      </c>
      <c r="AH20" s="94">
        <v>2</v>
      </c>
      <c r="AI20" s="90">
        <v>0.7067844287812014</v>
      </c>
      <c r="AJ20" s="90">
        <v>9.0257096544452006E-2</v>
      </c>
      <c r="AK20" s="90">
        <v>0.79704152532565342</v>
      </c>
      <c r="AL20" s="90" t="s">
        <v>622</v>
      </c>
      <c r="AM20" s="90">
        <v>0.90006395177271836</v>
      </c>
      <c r="AN20" t="s">
        <v>624</v>
      </c>
      <c r="AQ20" s="90">
        <v>54.26242268973914</v>
      </c>
      <c r="AR20" s="90">
        <v>53.555888989059376</v>
      </c>
      <c r="AS20" s="90">
        <v>40.151924056118283</v>
      </c>
      <c r="AT20" s="90">
        <v>50.185522277975906</v>
      </c>
      <c r="AU20" s="90"/>
      <c r="AV20" s="90">
        <v>2.1775379589720201</v>
      </c>
      <c r="AW20" s="90">
        <v>0.79809126819339227</v>
      </c>
      <c r="AX20" s="90"/>
      <c r="AY20" s="90">
        <v>7.0954459998105381</v>
      </c>
      <c r="AZ20" s="90">
        <v>7.4146780525171234</v>
      </c>
      <c r="BA20" s="90"/>
      <c r="BB20" s="90">
        <v>5.4440974017596275</v>
      </c>
      <c r="BC20" s="90"/>
      <c r="BD20" s="90">
        <v>7.3572777602966539</v>
      </c>
      <c r="BE20" s="90">
        <v>8.9901849566052796</v>
      </c>
      <c r="BF20" s="90"/>
      <c r="BG20" s="90">
        <v>0.83620205876819931</v>
      </c>
      <c r="BH20" s="90">
        <v>1.5019756002417788</v>
      </c>
      <c r="BI20" s="90"/>
      <c r="BJ20" s="90">
        <v>19.997191065725314</v>
      </c>
    </row>
    <row r="21" spans="1:62">
      <c r="A21" t="s">
        <v>462</v>
      </c>
      <c r="B21" t="s">
        <v>473</v>
      </c>
      <c r="C21" t="s">
        <v>479</v>
      </c>
      <c r="D21" t="str">
        <f t="shared" si="0"/>
        <v>MgHst</v>
      </c>
      <c r="E21">
        <v>41.34</v>
      </c>
      <c r="F21">
        <v>1.53</v>
      </c>
      <c r="G21">
        <v>14.15</v>
      </c>
      <c r="H21">
        <v>0.15</v>
      </c>
      <c r="I21">
        <v>9.1199999999999992</v>
      </c>
      <c r="J21">
        <v>15.43</v>
      </c>
      <c r="K21">
        <v>12.82</v>
      </c>
      <c r="L21">
        <v>0.11</v>
      </c>
      <c r="M21">
        <v>2.6</v>
      </c>
      <c r="N21">
        <v>0.51</v>
      </c>
      <c r="O21">
        <v>97.759999999999991</v>
      </c>
      <c r="Q21" s="90">
        <v>5.9364461885582838</v>
      </c>
      <c r="R21" s="90">
        <v>2.0635538114417162</v>
      </c>
      <c r="S21" s="90">
        <v>0</v>
      </c>
      <c r="T21" s="94">
        <v>8</v>
      </c>
      <c r="U21" s="90">
        <v>0.33107103593609155</v>
      </c>
      <c r="V21" s="90">
        <v>0.16526988829123868</v>
      </c>
      <c r="W21" s="90">
        <v>1.7029120824281825E-2</v>
      </c>
      <c r="X21" s="90">
        <v>0.77417220370082163</v>
      </c>
      <c r="Y21" s="90">
        <v>3.3024717789708458</v>
      </c>
      <c r="Z21" s="90">
        <v>0.32108092341653482</v>
      </c>
      <c r="AA21" s="90">
        <v>1.3377885919983342E-2</v>
      </c>
      <c r="AB21" s="94">
        <v>4.9244728370597972</v>
      </c>
      <c r="AC21" s="90">
        <v>0</v>
      </c>
      <c r="AD21" s="90">
        <v>0</v>
      </c>
      <c r="AE21" s="90">
        <v>0</v>
      </c>
      <c r="AF21" s="90">
        <v>1.9722683588765377</v>
      </c>
      <c r="AG21" s="90">
        <v>2.773164112346227E-2</v>
      </c>
      <c r="AH21" s="94">
        <v>2</v>
      </c>
      <c r="AI21" s="90">
        <v>0.69611200404826235</v>
      </c>
      <c r="AJ21" s="90">
        <v>9.3415637353649911E-2</v>
      </c>
      <c r="AK21" s="90">
        <v>0.78952764140191223</v>
      </c>
      <c r="AL21" s="90" t="s">
        <v>622</v>
      </c>
      <c r="AM21" s="90">
        <v>0.91139057444783678</v>
      </c>
      <c r="AN21" t="s">
        <v>624</v>
      </c>
      <c r="AQ21" s="90">
        <v>56.566425585937239</v>
      </c>
      <c r="AR21" s="90">
        <v>55.919152041146035</v>
      </c>
      <c r="AS21" s="90">
        <v>42.042716707701601</v>
      </c>
      <c r="AT21" s="90">
        <v>52.119827985100329</v>
      </c>
      <c r="AU21" s="90"/>
      <c r="AV21" s="90">
        <v>1.8501311524835189</v>
      </c>
      <c r="AW21" s="90">
        <v>0.6751009801025899</v>
      </c>
      <c r="AX21" s="90"/>
      <c r="AY21" s="90">
        <v>5.7649743070783792</v>
      </c>
      <c r="AZ21" s="90">
        <v>6.1627712957926795</v>
      </c>
      <c r="BA21" s="90"/>
      <c r="BB21" s="90">
        <v>4.6999646226989036</v>
      </c>
      <c r="BC21" s="90"/>
      <c r="BD21" s="90">
        <v>7.0766815769992881</v>
      </c>
      <c r="BE21" s="90">
        <v>8.3751743885075545</v>
      </c>
      <c r="BF21" s="90"/>
      <c r="BG21" s="90">
        <v>0.85320297145665158</v>
      </c>
      <c r="BH21" s="90">
        <v>1.5338646416035919</v>
      </c>
      <c r="BI21" s="90"/>
      <c r="BJ21" s="90">
        <v>19.674896646550255</v>
      </c>
    </row>
    <row r="22" spans="1:62">
      <c r="A22" t="s">
        <v>462</v>
      </c>
      <c r="B22" t="s">
        <v>480</v>
      </c>
      <c r="C22" t="s">
        <v>481</v>
      </c>
      <c r="D22" t="str">
        <f t="shared" si="0"/>
        <v>MgHst</v>
      </c>
      <c r="E22">
        <v>40.61</v>
      </c>
      <c r="F22">
        <v>1.99</v>
      </c>
      <c r="G22">
        <v>14.55</v>
      </c>
      <c r="H22">
        <v>0.05</v>
      </c>
      <c r="I22">
        <v>9.6</v>
      </c>
      <c r="J22">
        <v>14.78</v>
      </c>
      <c r="K22">
        <v>12.09</v>
      </c>
      <c r="L22">
        <v>0.09</v>
      </c>
      <c r="M22">
        <v>2.54</v>
      </c>
      <c r="N22">
        <v>0.46</v>
      </c>
      <c r="O22">
        <v>96.76</v>
      </c>
      <c r="Q22" s="90">
        <v>5.8965599900762671</v>
      </c>
      <c r="R22" s="90">
        <v>2.1034400099237329</v>
      </c>
      <c r="S22" s="90">
        <v>0</v>
      </c>
      <c r="T22" s="94">
        <v>8</v>
      </c>
      <c r="U22" s="90">
        <v>0.38629832733417535</v>
      </c>
      <c r="V22" s="90">
        <v>0.21735270416665642</v>
      </c>
      <c r="W22" s="90">
        <v>5.7395869676003042E-3</v>
      </c>
      <c r="X22" s="90">
        <v>0.74558386264902765</v>
      </c>
      <c r="Y22" s="90">
        <v>3.1985805475014457</v>
      </c>
      <c r="Z22" s="90">
        <v>0.42015309486398378</v>
      </c>
      <c r="AA22" s="90">
        <v>1.1067435027981579E-2</v>
      </c>
      <c r="AB22" s="94">
        <v>4.9847755585108713</v>
      </c>
      <c r="AC22" s="90">
        <v>0</v>
      </c>
      <c r="AD22" s="90">
        <v>0</v>
      </c>
      <c r="AE22" s="90">
        <v>0</v>
      </c>
      <c r="AF22" s="90">
        <v>1.8806758670747763</v>
      </c>
      <c r="AG22" s="90">
        <v>0.1193241329252237</v>
      </c>
      <c r="AH22" s="94">
        <v>2</v>
      </c>
      <c r="AI22" s="90">
        <v>0.59569029161926679</v>
      </c>
      <c r="AJ22" s="90">
        <v>8.5195548923831257E-2</v>
      </c>
      <c r="AK22" s="90">
        <v>0.68088584054309809</v>
      </c>
      <c r="AL22" s="90" t="s">
        <v>622</v>
      </c>
      <c r="AM22" s="90">
        <v>0.88389499300386598</v>
      </c>
      <c r="AN22" t="s">
        <v>624</v>
      </c>
      <c r="AQ22" s="90">
        <v>55.490120658604994</v>
      </c>
      <c r="AR22" s="90">
        <v>54.188716202285107</v>
      </c>
      <c r="AS22" s="90">
        <v>41.680353203852562</v>
      </c>
      <c r="AT22" s="90">
        <v>51.733950874379445</v>
      </c>
      <c r="AU22" s="90"/>
      <c r="AV22" s="90">
        <v>2.5769208840025413</v>
      </c>
      <c r="AW22" s="90">
        <v>0.94807358175174794</v>
      </c>
      <c r="AX22" s="90"/>
      <c r="AY22" s="90">
        <v>6.9290784120430686</v>
      </c>
      <c r="AZ22" s="90">
        <v>7.2878832709003616</v>
      </c>
      <c r="BA22" s="90"/>
      <c r="BB22" s="90">
        <v>4.8529057513994038</v>
      </c>
      <c r="BC22" s="90"/>
      <c r="BD22" s="90">
        <v>7.4918909571283887</v>
      </c>
      <c r="BE22" s="90">
        <v>8.7987111556210298</v>
      </c>
      <c r="BF22" s="90"/>
      <c r="BG22" s="90">
        <v>0.80444988113691585</v>
      </c>
      <c r="BH22" s="90">
        <v>1.5440814866161192</v>
      </c>
      <c r="BI22" s="90"/>
      <c r="BJ22" s="90">
        <v>19.416585499363158</v>
      </c>
    </row>
    <row r="23" spans="1:62">
      <c r="A23" t="s">
        <v>462</v>
      </c>
      <c r="B23" t="s">
        <v>480</v>
      </c>
      <c r="C23" t="s">
        <v>482</v>
      </c>
      <c r="D23" t="str">
        <f t="shared" si="0"/>
        <v>MgHst</v>
      </c>
      <c r="E23">
        <v>40.74</v>
      </c>
      <c r="F23">
        <v>1.98</v>
      </c>
      <c r="G23">
        <v>14.54</v>
      </c>
      <c r="H23">
        <v>0.03</v>
      </c>
      <c r="I23">
        <v>9.77</v>
      </c>
      <c r="J23">
        <v>14.53</v>
      </c>
      <c r="K23">
        <v>12.31</v>
      </c>
      <c r="L23">
        <v>0.1</v>
      </c>
      <c r="M23">
        <v>2.61</v>
      </c>
      <c r="N23">
        <v>0.45</v>
      </c>
      <c r="O23">
        <v>97.06</v>
      </c>
      <c r="Q23" s="90">
        <v>5.9058728027367442</v>
      </c>
      <c r="R23" s="90">
        <v>2.0941271972632558</v>
      </c>
      <c r="S23" s="90">
        <v>0</v>
      </c>
      <c r="T23" s="94">
        <v>8</v>
      </c>
      <c r="U23" s="90">
        <v>0.38987772758203665</v>
      </c>
      <c r="V23" s="90">
        <v>0.21591086350404048</v>
      </c>
      <c r="W23" s="90">
        <v>3.438184862255235E-3</v>
      </c>
      <c r="X23" s="90">
        <v>0.73792361804022022</v>
      </c>
      <c r="Y23" s="90">
        <v>3.1393938605482243</v>
      </c>
      <c r="Z23" s="90">
        <v>0.44653864466915039</v>
      </c>
      <c r="AA23" s="90">
        <v>1.2277269927971363E-2</v>
      </c>
      <c r="AB23" s="94">
        <v>4.9453601691338989</v>
      </c>
      <c r="AC23" s="90">
        <v>0</v>
      </c>
      <c r="AD23" s="90">
        <v>0</v>
      </c>
      <c r="AE23" s="90">
        <v>0</v>
      </c>
      <c r="AF23" s="90">
        <v>1.9118025496036828</v>
      </c>
      <c r="AG23" s="90">
        <v>8.8197450396317212E-2</v>
      </c>
      <c r="AH23" s="94">
        <v>2</v>
      </c>
      <c r="AI23" s="90">
        <v>0.64533431677696818</v>
      </c>
      <c r="AJ23" s="90">
        <v>8.3208735122220615E-2</v>
      </c>
      <c r="AK23" s="90">
        <v>0.72854305189918878</v>
      </c>
      <c r="AL23" s="90" t="s">
        <v>622</v>
      </c>
      <c r="AM23" s="90">
        <v>0.87547488860444078</v>
      </c>
      <c r="AN23" t="s">
        <v>624</v>
      </c>
      <c r="AQ23" s="90">
        <v>56.931582209176071</v>
      </c>
      <c r="AR23" s="90">
        <v>55.291966011039477</v>
      </c>
      <c r="AS23" s="90">
        <v>42.368011332749276</v>
      </c>
      <c r="AT23" s="90">
        <v>52.42185236448212</v>
      </c>
      <c r="AU23" s="90"/>
      <c r="AV23" s="90">
        <v>2.1441163644259267</v>
      </c>
      <c r="AW23" s="90">
        <v>0.79383310467662505</v>
      </c>
      <c r="AX23" s="90"/>
      <c r="AY23" s="90">
        <v>6.2463617002158829</v>
      </c>
      <c r="AZ23" s="90">
        <v>6.7104849788154706</v>
      </c>
      <c r="BA23" s="90"/>
      <c r="BB23" s="90">
        <v>4.4115654395376716</v>
      </c>
      <c r="BC23" s="90"/>
      <c r="BD23" s="90">
        <v>6.9589804794079537</v>
      </c>
      <c r="BE23" s="90">
        <v>8.4006547336225115</v>
      </c>
      <c r="BF23" s="90"/>
      <c r="BG23" s="90">
        <v>0.72733250424338136</v>
      </c>
      <c r="BH23" s="90">
        <v>1.6681210253038161</v>
      </c>
      <c r="BI23" s="90"/>
      <c r="BJ23" s="90">
        <v>19.693434215888818</v>
      </c>
    </row>
    <row r="24" spans="1:62">
      <c r="A24" t="s">
        <v>462</v>
      </c>
      <c r="B24" t="s">
        <v>480</v>
      </c>
      <c r="C24" t="s">
        <v>483</v>
      </c>
      <c r="D24" t="str">
        <f t="shared" si="0"/>
        <v>MgHst</v>
      </c>
      <c r="E24">
        <v>41.57</v>
      </c>
      <c r="F24">
        <v>2.2400000000000002</v>
      </c>
      <c r="G24">
        <v>13.69</v>
      </c>
      <c r="H24">
        <v>0.03</v>
      </c>
      <c r="I24">
        <v>9.9499999999999993</v>
      </c>
      <c r="J24">
        <v>14.77</v>
      </c>
      <c r="K24">
        <v>11.86</v>
      </c>
      <c r="L24">
        <v>0.12</v>
      </c>
      <c r="M24">
        <v>2.59</v>
      </c>
      <c r="N24">
        <v>0.44</v>
      </c>
      <c r="O24">
        <v>97.26</v>
      </c>
      <c r="Q24" s="90">
        <v>6.0123120352689412</v>
      </c>
      <c r="R24" s="90">
        <v>1.9876879647310588</v>
      </c>
      <c r="S24" s="90">
        <v>0</v>
      </c>
      <c r="T24" s="94">
        <v>8</v>
      </c>
      <c r="U24" s="90">
        <v>0.34571592388778072</v>
      </c>
      <c r="V24" s="90">
        <v>0.24370012138647179</v>
      </c>
      <c r="W24" s="90">
        <v>3.4302648015736769E-3</v>
      </c>
      <c r="X24" s="90">
        <v>0.67849328430941824</v>
      </c>
      <c r="Y24" s="90">
        <v>3.18389772596286</v>
      </c>
      <c r="Z24" s="90">
        <v>0.52501246331313922</v>
      </c>
      <c r="AA24" s="90">
        <v>1.4698786219091717E-2</v>
      </c>
      <c r="AB24" s="94">
        <v>4.9949485698803349</v>
      </c>
      <c r="AC24" s="90">
        <v>0</v>
      </c>
      <c r="AD24" s="90">
        <v>0</v>
      </c>
      <c r="AE24" s="90">
        <v>0</v>
      </c>
      <c r="AF24" s="90">
        <v>1.8376724125319284</v>
      </c>
      <c r="AG24" s="90">
        <v>0.16232758746807163</v>
      </c>
      <c r="AH24" s="94">
        <v>2</v>
      </c>
      <c r="AI24" s="90">
        <v>0.56390646128239985</v>
      </c>
      <c r="AJ24" s="90">
        <v>8.1172235384328162E-2</v>
      </c>
      <c r="AK24" s="90">
        <v>0.64507869666672801</v>
      </c>
      <c r="AL24" s="90" t="s">
        <v>622</v>
      </c>
      <c r="AM24" s="90">
        <v>0.85844562512428357</v>
      </c>
      <c r="AN24" t="s">
        <v>624</v>
      </c>
      <c r="AQ24" s="90">
        <v>57.72075374662289</v>
      </c>
      <c r="AR24" s="90">
        <v>56.590416870259105</v>
      </c>
      <c r="AS24" s="90">
        <v>44.993988798222794</v>
      </c>
      <c r="AT24" s="90">
        <v>55.095592545837633</v>
      </c>
      <c r="AU24" s="90"/>
      <c r="AV24" s="90">
        <v>2.4040104137873142</v>
      </c>
      <c r="AW24" s="90">
        <v>0.87747077563599596</v>
      </c>
      <c r="AX24" s="90"/>
      <c r="AY24" s="90">
        <v>5.8400002311449857</v>
      </c>
      <c r="AZ24" s="90">
        <v>6.0220569719006383</v>
      </c>
      <c r="BA24" s="90"/>
      <c r="BB24" s="90">
        <v>3.3663060335679655</v>
      </c>
      <c r="BC24" s="90"/>
      <c r="BD24" s="90">
        <v>6.7658421312282577</v>
      </c>
      <c r="BE24" s="90">
        <v>7.2083538645042298</v>
      </c>
      <c r="BF24" s="90"/>
      <c r="BG24" s="90">
        <v>1.2431917246039115</v>
      </c>
      <c r="BH24" s="90">
        <v>1.7911757125197836</v>
      </c>
      <c r="BI24" s="90"/>
      <c r="BJ24" s="90">
        <v>18.745209628833408</v>
      </c>
    </row>
    <row r="25" spans="1:62">
      <c r="A25" t="s">
        <v>462</v>
      </c>
      <c r="B25" t="s">
        <v>480</v>
      </c>
      <c r="C25" t="s">
        <v>484</v>
      </c>
      <c r="D25" t="str">
        <f t="shared" si="0"/>
        <v>MgHst</v>
      </c>
      <c r="E25">
        <v>41.09</v>
      </c>
      <c r="F25">
        <v>2.06</v>
      </c>
      <c r="G25">
        <v>14.53</v>
      </c>
      <c r="H25">
        <v>0.12</v>
      </c>
      <c r="I25">
        <v>9.06</v>
      </c>
      <c r="J25">
        <v>14.99</v>
      </c>
      <c r="K25">
        <v>12.3</v>
      </c>
      <c r="L25">
        <v>0.11</v>
      </c>
      <c r="M25">
        <v>2.57</v>
      </c>
      <c r="N25">
        <v>0.48</v>
      </c>
      <c r="O25">
        <v>97.309999999999988</v>
      </c>
      <c r="Q25" s="90">
        <v>5.9277823288199532</v>
      </c>
      <c r="R25" s="90">
        <v>2.0722176711800468</v>
      </c>
      <c r="S25" s="90">
        <v>0</v>
      </c>
      <c r="T25" s="94">
        <v>8</v>
      </c>
      <c r="U25" s="90">
        <v>0.39806528713877842</v>
      </c>
      <c r="V25" s="90">
        <v>0.22354737082034759</v>
      </c>
      <c r="W25" s="90">
        <v>1.3686180304980079E-2</v>
      </c>
      <c r="X25" s="90">
        <v>0.6744091657035014</v>
      </c>
      <c r="Y25" s="90">
        <v>3.2231080524749127</v>
      </c>
      <c r="Z25" s="90">
        <v>0.41866065691496424</v>
      </c>
      <c r="AA25" s="90">
        <v>1.3439636776438507E-2</v>
      </c>
      <c r="AB25" s="94">
        <v>4.9649163501339233</v>
      </c>
      <c r="AC25" s="90">
        <v>0</v>
      </c>
      <c r="AD25" s="90">
        <v>0</v>
      </c>
      <c r="AE25" s="90">
        <v>0</v>
      </c>
      <c r="AF25" s="90">
        <v>1.9010044651995099</v>
      </c>
      <c r="AG25" s="90">
        <v>9.8995534800490059E-2</v>
      </c>
      <c r="AH25" s="94">
        <v>2</v>
      </c>
      <c r="AI25" s="90">
        <v>0.61979869920129282</v>
      </c>
      <c r="AJ25" s="90">
        <v>8.8326431723437668E-2</v>
      </c>
      <c r="AK25" s="90">
        <v>0.70812513092473051</v>
      </c>
      <c r="AL25" s="90" t="s">
        <v>622</v>
      </c>
      <c r="AM25" s="90">
        <v>0.88503919652132312</v>
      </c>
      <c r="AN25" t="s">
        <v>624</v>
      </c>
      <c r="AQ25" s="90">
        <v>55.592470759626693</v>
      </c>
      <c r="AR25" s="90">
        <v>54.414339583028024</v>
      </c>
      <c r="AS25" s="90">
        <v>42.374660715533125</v>
      </c>
      <c r="AT25" s="90">
        <v>52.443095996096936</v>
      </c>
      <c r="AU25" s="90"/>
      <c r="AV25" s="90">
        <v>2.5143177773360046</v>
      </c>
      <c r="AW25" s="90">
        <v>0.93665410510148561</v>
      </c>
      <c r="AX25" s="90"/>
      <c r="AY25" s="90">
        <v>6.3577403567982049</v>
      </c>
      <c r="AZ25" s="90">
        <v>6.7035125552147248</v>
      </c>
      <c r="BA25" s="90"/>
      <c r="BB25" s="90">
        <v>4.6677252232140152</v>
      </c>
      <c r="BC25" s="90"/>
      <c r="BD25" s="90">
        <v>7.2349445944861142</v>
      </c>
      <c r="BE25" s="90">
        <v>8.7591752025425755</v>
      </c>
      <c r="BF25" s="90"/>
      <c r="BG25" s="90">
        <v>0.94969885810214238</v>
      </c>
      <c r="BH25" s="90">
        <v>1.5986112043101537</v>
      </c>
      <c r="BI25" s="90"/>
      <c r="BJ25" s="90">
        <v>19.408801744724535</v>
      </c>
    </row>
    <row r="26" spans="1:62">
      <c r="A26" t="s">
        <v>462</v>
      </c>
      <c r="B26" t="s">
        <v>480</v>
      </c>
      <c r="C26" t="s">
        <v>485</v>
      </c>
      <c r="D26" t="str">
        <f t="shared" si="0"/>
        <v>MgHst</v>
      </c>
      <c r="E26">
        <v>40.369999999999997</v>
      </c>
      <c r="F26">
        <v>2.04</v>
      </c>
      <c r="G26">
        <v>14.31</v>
      </c>
      <c r="H26">
        <v>7.0000000000000007E-2</v>
      </c>
      <c r="I26">
        <v>11.16</v>
      </c>
      <c r="J26">
        <v>13.67</v>
      </c>
      <c r="K26">
        <v>11.96</v>
      </c>
      <c r="L26">
        <v>0.11</v>
      </c>
      <c r="M26">
        <v>2.56</v>
      </c>
      <c r="N26">
        <v>0.42</v>
      </c>
      <c r="O26">
        <v>96.670000000000016</v>
      </c>
      <c r="Q26" s="90">
        <v>5.9006758410886002</v>
      </c>
      <c r="R26" s="90">
        <v>2.0993241589113998</v>
      </c>
      <c r="S26" s="90">
        <v>0</v>
      </c>
      <c r="T26" s="94">
        <v>8</v>
      </c>
      <c r="U26" s="90">
        <v>0.36562305159143804</v>
      </c>
      <c r="V26" s="90">
        <v>0.22429490814774605</v>
      </c>
      <c r="W26" s="90">
        <v>8.0888345464112926E-3</v>
      </c>
      <c r="X26" s="90">
        <v>0.81998698292660066</v>
      </c>
      <c r="Y26" s="90">
        <v>2.9780271166730596</v>
      </c>
      <c r="Z26" s="90">
        <v>0.54419026650000424</v>
      </c>
      <c r="AA26" s="90">
        <v>1.3616780367513367E-2</v>
      </c>
      <c r="AB26" s="94">
        <v>4.9538279407527739</v>
      </c>
      <c r="AC26" s="90">
        <v>0</v>
      </c>
      <c r="AD26" s="90">
        <v>0</v>
      </c>
      <c r="AE26" s="90">
        <v>0</v>
      </c>
      <c r="AF26" s="90">
        <v>1.8728202916751922</v>
      </c>
      <c r="AG26" s="90">
        <v>0.12717970832480785</v>
      </c>
      <c r="AH26" s="94">
        <v>2</v>
      </c>
      <c r="AI26" s="90">
        <v>0.59825499525801262</v>
      </c>
      <c r="AJ26" s="90">
        <v>7.8304305112706266E-2</v>
      </c>
      <c r="AK26" s="90">
        <v>0.67655930037071887</v>
      </c>
      <c r="AL26" s="90" t="s">
        <v>622</v>
      </c>
      <c r="AM26" s="90">
        <v>0.84549781932830081</v>
      </c>
      <c r="AN26" t="s">
        <v>624</v>
      </c>
      <c r="AQ26" s="90">
        <v>57.782864084174108</v>
      </c>
      <c r="AR26" s="90">
        <v>56.677018612505584</v>
      </c>
      <c r="AS26" s="90">
        <v>43.387659703331508</v>
      </c>
      <c r="AT26" s="90">
        <v>53.429118783095689</v>
      </c>
      <c r="AU26" s="90"/>
      <c r="AV26" s="90">
        <v>1.9914072043830489</v>
      </c>
      <c r="AW26" s="90">
        <v>0.72419919596494486</v>
      </c>
      <c r="AX26" s="90"/>
      <c r="AY26" s="90">
        <v>6.3168313500138131</v>
      </c>
      <c r="AZ26" s="90">
        <v>6.7371367172533061</v>
      </c>
      <c r="BA26" s="90"/>
      <c r="BB26" s="90">
        <v>3.5575163970276371</v>
      </c>
      <c r="BC26" s="90"/>
      <c r="BD26" s="90">
        <v>6.646260603094083</v>
      </c>
      <c r="BE26" s="90">
        <v>7.3382510473191305</v>
      </c>
      <c r="BF26" s="90"/>
      <c r="BG26" s="90">
        <v>1.0202607975746751</v>
      </c>
      <c r="BH26" s="90">
        <v>1.8078394259216877</v>
      </c>
      <c r="BI26" s="90"/>
      <c r="BJ26" s="90">
        <v>19.449143417081348</v>
      </c>
    </row>
    <row r="27" spans="1:62">
      <c r="A27" t="s">
        <v>462</v>
      </c>
      <c r="B27" t="s">
        <v>480</v>
      </c>
      <c r="C27" t="s">
        <v>486</v>
      </c>
      <c r="D27" t="str">
        <f t="shared" si="0"/>
        <v>MgHst</v>
      </c>
      <c r="E27">
        <v>40.99</v>
      </c>
      <c r="F27">
        <v>2.0099999999999998</v>
      </c>
      <c r="G27">
        <v>14.68</v>
      </c>
      <c r="H27">
        <v>0.03</v>
      </c>
      <c r="I27">
        <v>9.7799999999999994</v>
      </c>
      <c r="J27">
        <v>14.56</v>
      </c>
      <c r="K27">
        <v>12.24</v>
      </c>
      <c r="L27">
        <v>0.1</v>
      </c>
      <c r="M27">
        <v>2.5</v>
      </c>
      <c r="N27">
        <v>0.46</v>
      </c>
      <c r="O27">
        <v>97.34999999999998</v>
      </c>
      <c r="Q27" s="90">
        <v>5.9176588282979772</v>
      </c>
      <c r="R27" s="90">
        <v>2.0823411717020228</v>
      </c>
      <c r="S27" s="90">
        <v>0</v>
      </c>
      <c r="T27" s="94">
        <v>8</v>
      </c>
      <c r="U27" s="90">
        <v>0.41525972651450882</v>
      </c>
      <c r="V27" s="90">
        <v>0.21828017925821522</v>
      </c>
      <c r="W27" s="90">
        <v>3.4240347543197857E-3</v>
      </c>
      <c r="X27" s="90">
        <v>0.73062032408726907</v>
      </c>
      <c r="Y27" s="90">
        <v>3.132928659563373</v>
      </c>
      <c r="Z27" s="90">
        <v>0.45017455197589173</v>
      </c>
      <c r="AA27" s="90">
        <v>1.2226741901819948E-2</v>
      </c>
      <c r="AB27" s="94">
        <v>4.9629142180553973</v>
      </c>
      <c r="AC27" s="90">
        <v>0</v>
      </c>
      <c r="AD27" s="90">
        <v>0</v>
      </c>
      <c r="AE27" s="90">
        <v>0</v>
      </c>
      <c r="AF27" s="90">
        <v>1.8931077858603622</v>
      </c>
      <c r="AG27" s="90">
        <v>0.10689221413963779</v>
      </c>
      <c r="AH27" s="94">
        <v>2</v>
      </c>
      <c r="AI27" s="90">
        <v>0.59283274956993093</v>
      </c>
      <c r="AJ27" s="90">
        <v>8.4707756288403435E-2</v>
      </c>
      <c r="AK27" s="90">
        <v>0.67754050585833436</v>
      </c>
      <c r="AL27" s="90" t="s">
        <v>622</v>
      </c>
      <c r="AM27" s="90">
        <v>0.87436182398371343</v>
      </c>
      <c r="AN27" t="s">
        <v>624</v>
      </c>
      <c r="AQ27" s="90">
        <v>57.070105812574091</v>
      </c>
      <c r="AR27" s="90">
        <v>55.469244503209353</v>
      </c>
      <c r="AS27" s="90">
        <v>42.743636916610072</v>
      </c>
      <c r="AT27" s="90">
        <v>52.80208867371686</v>
      </c>
      <c r="AU27" s="90"/>
      <c r="AV27" s="90">
        <v>2.2959492097748551</v>
      </c>
      <c r="AW27" s="90">
        <v>0.85270738779927713</v>
      </c>
      <c r="AX27" s="90"/>
      <c r="AY27" s="90">
        <v>6.1838460369461012</v>
      </c>
      <c r="AZ27" s="90">
        <v>6.6958806260576855</v>
      </c>
      <c r="BA27" s="90"/>
      <c r="BB27" s="90">
        <v>4.3566851971665761</v>
      </c>
      <c r="BC27" s="90"/>
      <c r="BD27" s="90">
        <v>7.1154351971781944</v>
      </c>
      <c r="BE27" s="90">
        <v>8.530050021716006</v>
      </c>
      <c r="BF27" s="90"/>
      <c r="BG27" s="90">
        <v>0.74891374860829929</v>
      </c>
      <c r="BH27" s="90">
        <v>1.6398960321638953</v>
      </c>
      <c r="BI27" s="90"/>
      <c r="BJ27" s="90">
        <v>19.468658621853585</v>
      </c>
    </row>
    <row r="28" spans="1:62">
      <c r="A28" t="s">
        <v>462</v>
      </c>
      <c r="B28" t="s">
        <v>480</v>
      </c>
      <c r="C28" t="s">
        <v>487</v>
      </c>
      <c r="D28" t="str">
        <f t="shared" si="0"/>
        <v>MgHst</v>
      </c>
      <c r="E28">
        <v>40.96</v>
      </c>
      <c r="F28">
        <v>2.02</v>
      </c>
      <c r="G28">
        <v>14.67</v>
      </c>
      <c r="H28">
        <v>0.03</v>
      </c>
      <c r="I28">
        <v>9.65</v>
      </c>
      <c r="J28">
        <v>14.78</v>
      </c>
      <c r="K28">
        <v>12.2</v>
      </c>
      <c r="L28">
        <v>0.11</v>
      </c>
      <c r="M28">
        <v>2.62</v>
      </c>
      <c r="N28">
        <v>0.43</v>
      </c>
      <c r="O28">
        <v>97.470000000000027</v>
      </c>
      <c r="Q28" s="90">
        <v>5.9059671681359722</v>
      </c>
      <c r="R28" s="90">
        <v>2.0940328318640278</v>
      </c>
      <c r="S28" s="90">
        <v>0</v>
      </c>
      <c r="T28" s="94">
        <v>8</v>
      </c>
      <c r="U28" s="90">
        <v>0.39875993459443082</v>
      </c>
      <c r="V28" s="90">
        <v>0.21909309447690467</v>
      </c>
      <c r="W28" s="90">
        <v>3.4197726900747853E-3</v>
      </c>
      <c r="X28" s="90">
        <v>0.72371297339367402</v>
      </c>
      <c r="Y28" s="90">
        <v>3.1763082329491508</v>
      </c>
      <c r="Z28" s="90">
        <v>0.43993600900635932</v>
      </c>
      <c r="AA28" s="90">
        <v>1.3432674943165898E-2</v>
      </c>
      <c r="AB28" s="94">
        <v>4.9746626920537604</v>
      </c>
      <c r="AC28" s="90">
        <v>0</v>
      </c>
      <c r="AD28" s="90">
        <v>0</v>
      </c>
      <c r="AE28" s="90">
        <v>0</v>
      </c>
      <c r="AF28" s="90">
        <v>1.8845724156581347</v>
      </c>
      <c r="AG28" s="90">
        <v>0.11542758434186529</v>
      </c>
      <c r="AH28" s="94">
        <v>2</v>
      </c>
      <c r="AI28" s="90">
        <v>0.61697138845585797</v>
      </c>
      <c r="AJ28" s="90">
        <v>7.9084774010534875E-2</v>
      </c>
      <c r="AK28" s="90">
        <v>0.69605616246639279</v>
      </c>
      <c r="AL28" s="90" t="s">
        <v>622</v>
      </c>
      <c r="AM28" s="90">
        <v>0.87834449789031377</v>
      </c>
      <c r="AN28" t="s">
        <v>624</v>
      </c>
      <c r="AQ28" s="90">
        <v>55.985461392985741</v>
      </c>
      <c r="AR28" s="90">
        <v>54.432953869748559</v>
      </c>
      <c r="AS28" s="90">
        <v>42.104162865420918</v>
      </c>
      <c r="AT28" s="90">
        <v>52.160369719500878</v>
      </c>
      <c r="AU28" s="90"/>
      <c r="AV28" s="90">
        <v>2.431814354887742</v>
      </c>
      <c r="AW28" s="90">
        <v>0.90065182035022362</v>
      </c>
      <c r="AX28" s="90"/>
      <c r="AY28" s="90">
        <v>6.6947231503115603</v>
      </c>
      <c r="AZ28" s="90">
        <v>7.0510955653939273</v>
      </c>
      <c r="BA28" s="90"/>
      <c r="BB28" s="90">
        <v>4.6638073599365031</v>
      </c>
      <c r="BC28" s="90"/>
      <c r="BD28" s="90">
        <v>7.2357681875372473</v>
      </c>
      <c r="BE28" s="90">
        <v>8.7139438334316637</v>
      </c>
      <c r="BF28" s="90"/>
      <c r="BG28" s="90">
        <v>0.75249305718341963</v>
      </c>
      <c r="BH28" s="90">
        <v>1.5777256188676425</v>
      </c>
      <c r="BI28" s="90"/>
      <c r="BJ28" s="90">
        <v>19.543824930163098</v>
      </c>
    </row>
    <row r="29" spans="1:62">
      <c r="A29" t="s">
        <v>462</v>
      </c>
      <c r="B29" t="s">
        <v>480</v>
      </c>
      <c r="C29" t="s">
        <v>488</v>
      </c>
      <c r="D29" t="str">
        <f t="shared" si="0"/>
        <v>MgHst</v>
      </c>
      <c r="E29">
        <v>39.99</v>
      </c>
      <c r="F29">
        <v>2.06</v>
      </c>
      <c r="G29">
        <v>15.09</v>
      </c>
      <c r="H29">
        <v>0.02</v>
      </c>
      <c r="I29">
        <v>10.01</v>
      </c>
      <c r="J29">
        <v>14.44</v>
      </c>
      <c r="K29">
        <v>12.1</v>
      </c>
      <c r="L29">
        <v>0.1</v>
      </c>
      <c r="M29">
        <v>2.57</v>
      </c>
      <c r="N29">
        <v>0.45</v>
      </c>
      <c r="O29">
        <v>96.829999999999984</v>
      </c>
      <c r="Q29" s="90">
        <v>5.8123771767784707</v>
      </c>
      <c r="R29" s="90">
        <v>2.1876228232215293</v>
      </c>
      <c r="S29" s="90">
        <v>0</v>
      </c>
      <c r="T29" s="94">
        <v>8</v>
      </c>
      <c r="U29" s="90">
        <v>0.39711564237186447</v>
      </c>
      <c r="V29" s="90">
        <v>0.22522461052490864</v>
      </c>
      <c r="W29" s="90">
        <v>2.2981442497334017E-3</v>
      </c>
      <c r="X29" s="90">
        <v>0.79821949314761298</v>
      </c>
      <c r="Y29" s="90">
        <v>3.1281437601247744</v>
      </c>
      <c r="Z29" s="90">
        <v>0.41852688582474462</v>
      </c>
      <c r="AA29" s="90">
        <v>1.2309520176098805E-2</v>
      </c>
      <c r="AB29" s="94">
        <v>4.9818380564197371</v>
      </c>
      <c r="AC29" s="90">
        <v>0</v>
      </c>
      <c r="AD29" s="90">
        <v>0</v>
      </c>
      <c r="AE29" s="90">
        <v>0</v>
      </c>
      <c r="AF29" s="90">
        <v>1.8841248344576742</v>
      </c>
      <c r="AG29" s="90">
        <v>0.1158751655423258</v>
      </c>
      <c r="AH29" s="94">
        <v>2</v>
      </c>
      <c r="AI29" s="90">
        <v>0.60831206513954872</v>
      </c>
      <c r="AJ29" s="90">
        <v>8.3427309965797877E-2</v>
      </c>
      <c r="AK29" s="90">
        <v>0.69173937510534655</v>
      </c>
      <c r="AL29" s="90" t="s">
        <v>622</v>
      </c>
      <c r="AM29" s="90">
        <v>0.8819944315092455</v>
      </c>
      <c r="AN29" t="s">
        <v>624</v>
      </c>
      <c r="AQ29" s="90">
        <v>54.268962809816486</v>
      </c>
      <c r="AR29" s="90">
        <v>52.762275479388542</v>
      </c>
      <c r="AS29" s="90">
        <v>39.816220764868987</v>
      </c>
      <c r="AT29" s="90">
        <v>49.829187745167147</v>
      </c>
      <c r="AU29" s="90"/>
      <c r="AV29" s="90">
        <v>2.7475411816199893</v>
      </c>
      <c r="AW29" s="90">
        <v>1.0105382187192855</v>
      </c>
      <c r="AX29" s="90"/>
      <c r="AY29" s="90">
        <v>7.9624875392967853</v>
      </c>
      <c r="AZ29" s="90">
        <v>8.4354032342732257</v>
      </c>
      <c r="BA29" s="90"/>
      <c r="BB29" s="90">
        <v>5.6053426579455135</v>
      </c>
      <c r="BC29" s="90"/>
      <c r="BD29" s="90">
        <v>7.7774935209124996</v>
      </c>
      <c r="BE29" s="90">
        <v>9.3931397903075098</v>
      </c>
      <c r="BF29" s="90"/>
      <c r="BG29" s="90">
        <v>0.62452084205934888</v>
      </c>
      <c r="BH29" s="90">
        <v>1.51493679822853</v>
      </c>
      <c r="BI29" s="90"/>
      <c r="BJ29" s="90">
        <v>19.797258061447309</v>
      </c>
    </row>
    <row r="30" spans="1:62">
      <c r="A30" t="s">
        <v>462</v>
      </c>
      <c r="B30" t="s">
        <v>480</v>
      </c>
      <c r="C30" t="s">
        <v>489</v>
      </c>
      <c r="D30" t="str">
        <f t="shared" si="0"/>
        <v>MgHst</v>
      </c>
      <c r="E30">
        <v>40.409999999999997</v>
      </c>
      <c r="F30">
        <v>2.0299999999999998</v>
      </c>
      <c r="G30">
        <v>14.72</v>
      </c>
      <c r="H30">
        <v>0.03</v>
      </c>
      <c r="I30">
        <v>10</v>
      </c>
      <c r="J30">
        <v>14.34</v>
      </c>
      <c r="K30">
        <v>12</v>
      </c>
      <c r="L30">
        <v>0.12</v>
      </c>
      <c r="M30">
        <v>2.62</v>
      </c>
      <c r="N30">
        <v>0.41</v>
      </c>
      <c r="O30">
        <v>96.68</v>
      </c>
      <c r="Q30" s="90">
        <v>5.8828959447871085</v>
      </c>
      <c r="R30" s="90">
        <v>2.1171040552128915</v>
      </c>
      <c r="S30" s="90">
        <v>0</v>
      </c>
      <c r="T30" s="94">
        <v>8</v>
      </c>
      <c r="U30" s="90">
        <v>0.40832462270818493</v>
      </c>
      <c r="V30" s="90">
        <v>0.22230262644271051</v>
      </c>
      <c r="W30" s="90">
        <v>3.4527765679384453E-3</v>
      </c>
      <c r="X30" s="90">
        <v>0.74626901955188174</v>
      </c>
      <c r="Y30" s="90">
        <v>3.1114913178881287</v>
      </c>
      <c r="Z30" s="90">
        <v>0.4712224210591156</v>
      </c>
      <c r="AA30" s="90">
        <v>1.4795249804368886E-2</v>
      </c>
      <c r="AB30" s="94">
        <v>4.9778580340223284</v>
      </c>
      <c r="AC30" s="90">
        <v>0</v>
      </c>
      <c r="AD30" s="90">
        <v>0</v>
      </c>
      <c r="AE30" s="90">
        <v>0</v>
      </c>
      <c r="AF30" s="90">
        <v>1.8715674413729113</v>
      </c>
      <c r="AG30" s="90">
        <v>0.12843255862708869</v>
      </c>
      <c r="AH30" s="94">
        <v>2</v>
      </c>
      <c r="AI30" s="90">
        <v>0.61103472204847697</v>
      </c>
      <c r="AJ30" s="90">
        <v>7.6134152033435223E-2</v>
      </c>
      <c r="AK30" s="90">
        <v>0.68716887408191218</v>
      </c>
      <c r="AL30" s="90" t="s">
        <v>622</v>
      </c>
      <c r="AM30" s="90">
        <v>0.86847332625643126</v>
      </c>
      <c r="AN30" t="s">
        <v>624</v>
      </c>
      <c r="AQ30" s="90">
        <v>55.748772891041739</v>
      </c>
      <c r="AR30" s="90">
        <v>54.219238839090785</v>
      </c>
      <c r="AS30" s="90">
        <v>41.926253643243584</v>
      </c>
      <c r="AT30" s="90">
        <v>51.968525302504688</v>
      </c>
      <c r="AU30" s="90"/>
      <c r="AV30" s="90">
        <v>2.4356567348454643</v>
      </c>
      <c r="AW30" s="90">
        <v>0.90179584250983835</v>
      </c>
      <c r="AX30" s="90"/>
      <c r="AY30" s="90">
        <v>7.020210666870911</v>
      </c>
      <c r="AZ30" s="90">
        <v>7.3539441506041037</v>
      </c>
      <c r="BA30" s="90"/>
      <c r="BB30" s="90">
        <v>4.6131158219424799</v>
      </c>
      <c r="BC30" s="90"/>
      <c r="BD30" s="90">
        <v>7.1957085883827059</v>
      </c>
      <c r="BE30" s="90">
        <v>8.677420352553705</v>
      </c>
      <c r="BF30" s="90"/>
      <c r="BG30" s="90">
        <v>0.76067916839636318</v>
      </c>
      <c r="BH30" s="90">
        <v>1.5828516307743028</v>
      </c>
      <c r="BI30" s="90"/>
      <c r="BJ30" s="90">
        <v>19.624231308482301</v>
      </c>
    </row>
    <row r="31" spans="1:62">
      <c r="A31" t="s">
        <v>462</v>
      </c>
      <c r="B31" t="s">
        <v>480</v>
      </c>
      <c r="C31" t="s">
        <v>490</v>
      </c>
      <c r="D31" t="str">
        <f t="shared" si="0"/>
        <v>MgHst</v>
      </c>
      <c r="E31">
        <v>40.47</v>
      </c>
      <c r="F31">
        <v>2.02</v>
      </c>
      <c r="G31">
        <v>14.65</v>
      </c>
      <c r="H31">
        <v>0.03</v>
      </c>
      <c r="I31">
        <v>10.11</v>
      </c>
      <c r="J31">
        <v>14.37</v>
      </c>
      <c r="K31">
        <v>12.11</v>
      </c>
      <c r="L31">
        <v>0.1</v>
      </c>
      <c r="M31">
        <v>2.5099999999999998</v>
      </c>
      <c r="N31">
        <v>0.44</v>
      </c>
      <c r="O31">
        <v>96.81</v>
      </c>
      <c r="Q31" s="90">
        <v>5.8823506951129803</v>
      </c>
      <c r="R31" s="90">
        <v>2.1176493048870197</v>
      </c>
      <c r="S31" s="90">
        <v>0</v>
      </c>
      <c r="T31" s="94">
        <v>8</v>
      </c>
      <c r="U31" s="90">
        <v>0.39181090936196261</v>
      </c>
      <c r="V31" s="90">
        <v>0.22085910982911583</v>
      </c>
      <c r="W31" s="90">
        <v>3.4473380092198904E-3</v>
      </c>
      <c r="X31" s="90">
        <v>0.77937084022258318</v>
      </c>
      <c r="Y31" s="90">
        <v>3.1130894694395632</v>
      </c>
      <c r="Z31" s="90">
        <v>0.44957420888090072</v>
      </c>
      <c r="AA31" s="90">
        <v>1.2309954516054204E-2</v>
      </c>
      <c r="AB31" s="94">
        <v>4.9704618302593992</v>
      </c>
      <c r="AC31" s="90">
        <v>0</v>
      </c>
      <c r="AD31" s="90">
        <v>0</v>
      </c>
      <c r="AE31" s="90">
        <v>0</v>
      </c>
      <c r="AF31" s="90">
        <v>1.8857484984838089</v>
      </c>
      <c r="AG31" s="90">
        <v>0.11425150151619112</v>
      </c>
      <c r="AH31" s="94">
        <v>2</v>
      </c>
      <c r="AI31" s="90">
        <v>0.59305359058142304</v>
      </c>
      <c r="AJ31" s="90">
        <v>8.1576248050985303E-2</v>
      </c>
      <c r="AK31" s="90">
        <v>0.67462983863240833</v>
      </c>
      <c r="AL31" s="90" t="s">
        <v>622</v>
      </c>
      <c r="AM31" s="90">
        <v>0.87380952863537142</v>
      </c>
      <c r="AN31" t="s">
        <v>624</v>
      </c>
      <c r="AQ31" s="90">
        <v>56.405777186726375</v>
      </c>
      <c r="AR31" s="90">
        <v>54.948181575112855</v>
      </c>
      <c r="AS31" s="90">
        <v>41.89942303678226</v>
      </c>
      <c r="AT31" s="90">
        <v>51.941562083431172</v>
      </c>
      <c r="AU31" s="90"/>
      <c r="AV31" s="90">
        <v>2.3788896259741334</v>
      </c>
      <c r="AW31" s="90">
        <v>0.87412717580940702</v>
      </c>
      <c r="AX31" s="90"/>
      <c r="AY31" s="90">
        <v>6.7258900811661402</v>
      </c>
      <c r="AZ31" s="90">
        <v>7.2288733742287494</v>
      </c>
      <c r="BA31" s="90"/>
      <c r="BB31" s="90">
        <v>4.5494857569810678</v>
      </c>
      <c r="BC31" s="90"/>
      <c r="BD31" s="90">
        <v>7.2961425546223602</v>
      </c>
      <c r="BE31" s="90">
        <v>8.5049861569263481</v>
      </c>
      <c r="BF31" s="90"/>
      <c r="BG31" s="90">
        <v>0.7552005241644606</v>
      </c>
      <c r="BH31" s="90">
        <v>1.6309272391032636</v>
      </c>
      <c r="BI31" s="90"/>
      <c r="BJ31" s="90">
        <v>19.524480011217776</v>
      </c>
    </row>
    <row r="32" spans="1:62">
      <c r="A32" t="s">
        <v>462</v>
      </c>
      <c r="B32" t="s">
        <v>491</v>
      </c>
      <c r="C32" t="s">
        <v>492</v>
      </c>
      <c r="D32" t="str">
        <f t="shared" si="0"/>
        <v>MgHst</v>
      </c>
      <c r="E32">
        <v>40.549999999999997</v>
      </c>
      <c r="F32">
        <v>2.13</v>
      </c>
      <c r="G32">
        <v>14.14</v>
      </c>
      <c r="H32">
        <v>0.06</v>
      </c>
      <c r="I32">
        <v>10.72</v>
      </c>
      <c r="J32">
        <v>14.06</v>
      </c>
      <c r="K32">
        <v>11.91</v>
      </c>
      <c r="L32">
        <v>0.14000000000000001</v>
      </c>
      <c r="M32">
        <v>2.61</v>
      </c>
      <c r="N32">
        <v>0.42</v>
      </c>
      <c r="O32">
        <v>96.740000000000009</v>
      </c>
      <c r="Q32" s="90">
        <v>5.9160885601605715</v>
      </c>
      <c r="R32" s="90">
        <v>2.0839114398394285</v>
      </c>
      <c r="S32" s="90">
        <v>0</v>
      </c>
      <c r="T32" s="94">
        <v>8</v>
      </c>
      <c r="U32" s="90">
        <v>0.34727463156419969</v>
      </c>
      <c r="V32" s="90">
        <v>0.23375970522974443</v>
      </c>
      <c r="W32" s="90">
        <v>6.9205396784627927E-3</v>
      </c>
      <c r="X32" s="90">
        <v>0.78148017913693479</v>
      </c>
      <c r="Y32" s="90">
        <v>3.0573577130897234</v>
      </c>
      <c r="Z32" s="90">
        <v>0.52650310452825666</v>
      </c>
      <c r="AA32" s="90">
        <v>1.7298585142625032E-2</v>
      </c>
      <c r="AB32" s="94">
        <v>4.9705944583699475</v>
      </c>
      <c r="AC32" s="90">
        <v>0</v>
      </c>
      <c r="AD32" s="90">
        <v>0</v>
      </c>
      <c r="AE32" s="90">
        <v>0</v>
      </c>
      <c r="AF32" s="90">
        <v>1.86156192856025</v>
      </c>
      <c r="AG32" s="90">
        <v>0.13843807143974995</v>
      </c>
      <c r="AH32" s="94">
        <v>2</v>
      </c>
      <c r="AI32" s="90">
        <v>0.59980549362641522</v>
      </c>
      <c r="AJ32" s="90">
        <v>7.8160340073786277E-2</v>
      </c>
      <c r="AK32" s="90">
        <v>0.67796583370020147</v>
      </c>
      <c r="AL32" s="90" t="s">
        <v>622</v>
      </c>
      <c r="AM32" s="90">
        <v>0.85309052685863007</v>
      </c>
      <c r="AN32" t="s">
        <v>624</v>
      </c>
      <c r="AQ32" s="90">
        <v>56.944076618050389</v>
      </c>
      <c r="AR32" s="90">
        <v>55.947794225295567</v>
      </c>
      <c r="AS32" s="90">
        <v>43.245394534923861</v>
      </c>
      <c r="AT32" s="90">
        <v>53.298417340436473</v>
      </c>
      <c r="AU32" s="90"/>
      <c r="AV32" s="90">
        <v>2.2160914625608785</v>
      </c>
      <c r="AW32" s="90">
        <v>0.80461146494502067</v>
      </c>
      <c r="AX32" s="90"/>
      <c r="AY32" s="90">
        <v>6.526607042667921</v>
      </c>
      <c r="AZ32" s="90">
        <v>6.8157158349332985</v>
      </c>
      <c r="BA32" s="90"/>
      <c r="BB32" s="90">
        <v>3.7032746638102103</v>
      </c>
      <c r="BC32" s="90"/>
      <c r="BD32" s="90">
        <v>6.8163967020633542</v>
      </c>
      <c r="BE32" s="90">
        <v>7.4225881432511054</v>
      </c>
      <c r="BF32" s="90"/>
      <c r="BG32" s="90">
        <v>1.1156432580817688</v>
      </c>
      <c r="BH32" s="90">
        <v>1.7786966351215021</v>
      </c>
      <c r="BI32" s="90"/>
      <c r="BJ32" s="90">
        <v>19.294154809318115</v>
      </c>
    </row>
    <row r="33" spans="1:62">
      <c r="A33" t="s">
        <v>462</v>
      </c>
      <c r="B33" t="s">
        <v>491</v>
      </c>
      <c r="C33" t="s">
        <v>493</v>
      </c>
      <c r="D33" t="str">
        <f t="shared" si="0"/>
        <v>MgHst</v>
      </c>
      <c r="E33">
        <v>41.92</v>
      </c>
      <c r="F33">
        <v>1.51</v>
      </c>
      <c r="G33">
        <v>13.27</v>
      </c>
      <c r="H33">
        <v>0.14000000000000001</v>
      </c>
      <c r="I33">
        <v>10.42</v>
      </c>
      <c r="J33">
        <v>14.67</v>
      </c>
      <c r="K33">
        <v>11.76</v>
      </c>
      <c r="L33">
        <v>0.17</v>
      </c>
      <c r="M33">
        <v>2.57</v>
      </c>
      <c r="N33">
        <v>0.44</v>
      </c>
      <c r="O33">
        <v>96.87</v>
      </c>
      <c r="Q33" s="90">
        <v>6.0880121340938267</v>
      </c>
      <c r="R33" s="90">
        <v>1.9119878659061733</v>
      </c>
      <c r="S33" s="90">
        <v>0</v>
      </c>
      <c r="T33" s="94">
        <v>8</v>
      </c>
      <c r="U33" s="90">
        <v>0.35918473242318605</v>
      </c>
      <c r="V33" s="90">
        <v>0.16495953443868569</v>
      </c>
      <c r="W33" s="90">
        <v>1.6074118872289832E-2</v>
      </c>
      <c r="X33" s="90">
        <v>0.73802840088286104</v>
      </c>
      <c r="Y33" s="90">
        <v>3.1754221881266789</v>
      </c>
      <c r="Z33" s="90">
        <v>0.52753980184448146</v>
      </c>
      <c r="AA33" s="90">
        <v>1.8791223411817271E-2</v>
      </c>
      <c r="AB33" s="94">
        <v>5</v>
      </c>
      <c r="AC33" s="90">
        <v>0</v>
      </c>
      <c r="AD33" s="90">
        <v>0</v>
      </c>
      <c r="AE33" s="90">
        <v>2.1181922743705763E-3</v>
      </c>
      <c r="AF33" s="90">
        <v>1.8297151168111971</v>
      </c>
      <c r="AG33" s="90">
        <v>0.16816669091443237</v>
      </c>
      <c r="AH33" s="94">
        <v>2</v>
      </c>
      <c r="AI33" s="90">
        <v>0.55544023256152419</v>
      </c>
      <c r="AJ33" s="90">
        <v>8.1508003203380433E-2</v>
      </c>
      <c r="AK33" s="90">
        <v>0.63694823576490467</v>
      </c>
      <c r="AL33" s="90" t="s">
        <v>622</v>
      </c>
      <c r="AM33" s="90">
        <v>0.85753572322015925</v>
      </c>
      <c r="AN33" t="s">
        <v>624</v>
      </c>
      <c r="AQ33" s="90">
        <v>58.599209551365057</v>
      </c>
      <c r="AR33" s="90">
        <v>58.688110696853698</v>
      </c>
      <c r="AS33" s="90">
        <v>47.119693480122322</v>
      </c>
      <c r="AT33" s="90">
        <v>57.25225657959173</v>
      </c>
      <c r="AU33" s="90"/>
      <c r="AV33" s="90">
        <v>1.7594306400719784</v>
      </c>
      <c r="AW33" s="90">
        <v>0.63796719373602195</v>
      </c>
      <c r="AX33" s="90"/>
      <c r="AY33" s="90">
        <v>5.2262348043578104</v>
      </c>
      <c r="AZ33" s="90">
        <v>5.1769808299491284</v>
      </c>
      <c r="BA33" s="90"/>
      <c r="BB33" s="90">
        <v>2.7677676949895953</v>
      </c>
      <c r="BC33" s="90"/>
      <c r="BD33" s="90">
        <v>6.2329820595641667</v>
      </c>
      <c r="BE33" s="90">
        <v>6.6753707853997968</v>
      </c>
      <c r="BF33" s="90"/>
      <c r="BG33" s="90">
        <v>1.4599068280508232</v>
      </c>
      <c r="BH33" s="90">
        <v>1.575094686421969</v>
      </c>
      <c r="BI33" s="90"/>
      <c r="BJ33" s="90">
        <v>18.570293258586691</v>
      </c>
    </row>
    <row r="34" spans="1:62">
      <c r="A34" t="s">
        <v>462</v>
      </c>
      <c r="B34" t="s">
        <v>491</v>
      </c>
      <c r="C34" t="s">
        <v>494</v>
      </c>
      <c r="D34" t="str">
        <f t="shared" si="0"/>
        <v>MgHst</v>
      </c>
      <c r="E34">
        <v>42.33</v>
      </c>
      <c r="F34">
        <v>1.48</v>
      </c>
      <c r="G34">
        <v>12.71</v>
      </c>
      <c r="H34">
        <v>0.17</v>
      </c>
      <c r="I34">
        <v>10.23</v>
      </c>
      <c r="J34">
        <v>15.08</v>
      </c>
      <c r="K34">
        <v>11.79</v>
      </c>
      <c r="L34">
        <v>0.16</v>
      </c>
      <c r="M34">
        <v>2.59</v>
      </c>
      <c r="N34">
        <v>0.43</v>
      </c>
      <c r="O34">
        <v>96.97</v>
      </c>
      <c r="Q34" s="90">
        <v>6.1363043726821056</v>
      </c>
      <c r="R34" s="90">
        <v>1.8636956273178944</v>
      </c>
      <c r="S34" s="90">
        <v>0</v>
      </c>
      <c r="T34" s="94">
        <v>8</v>
      </c>
      <c r="U34" s="90">
        <v>0.30765099241609839</v>
      </c>
      <c r="V34" s="90">
        <v>0.16138626837589837</v>
      </c>
      <c r="W34" s="90">
        <v>1.9482848386016778E-2</v>
      </c>
      <c r="X34" s="90">
        <v>0.73117307577950186</v>
      </c>
      <c r="Y34" s="90">
        <v>3.2581951451950042</v>
      </c>
      <c r="Z34" s="90">
        <v>0.50904443498505514</v>
      </c>
      <c r="AA34" s="90">
        <v>1.3067234862425003E-2</v>
      </c>
      <c r="AB34" s="94">
        <v>5</v>
      </c>
      <c r="AC34" s="90">
        <v>0</v>
      </c>
      <c r="AD34" s="90">
        <v>0</v>
      </c>
      <c r="AE34" s="90">
        <v>6.5761962139821682E-3</v>
      </c>
      <c r="AF34" s="90">
        <v>1.831025316133897</v>
      </c>
      <c r="AG34" s="90">
        <v>0.16239848765212095</v>
      </c>
      <c r="AH34" s="94">
        <v>2</v>
      </c>
      <c r="AI34" s="90">
        <v>0.56550490532195929</v>
      </c>
      <c r="AJ34" s="90">
        <v>7.950975631465261E-2</v>
      </c>
      <c r="AK34" s="90">
        <v>0.64501466163661192</v>
      </c>
      <c r="AL34" s="90" t="s">
        <v>622</v>
      </c>
      <c r="AM34" s="90">
        <v>0.86487601222305988</v>
      </c>
      <c r="AN34" t="s">
        <v>624</v>
      </c>
      <c r="AQ34" s="90">
        <v>59.041591858459505</v>
      </c>
      <c r="AR34" s="90">
        <v>59.420590852066049</v>
      </c>
      <c r="AS34" s="90">
        <v>47.825829342813122</v>
      </c>
      <c r="AT34" s="90">
        <v>57.983494090424458</v>
      </c>
      <c r="AU34" s="90"/>
      <c r="AV34" s="90">
        <v>1.6952829423524676</v>
      </c>
      <c r="AW34" s="90">
        <v>0.60696568361735781</v>
      </c>
      <c r="AX34" s="90"/>
      <c r="AY34" s="90">
        <v>4.9188050648717656</v>
      </c>
      <c r="AZ34" s="90">
        <v>4.8134122102213563</v>
      </c>
      <c r="BA34" s="90"/>
      <c r="BB34" s="90">
        <v>2.5629432248825736</v>
      </c>
      <c r="BC34" s="90"/>
      <c r="BD34" s="90">
        <v>6.1361249580775912</v>
      </c>
      <c r="BE34" s="90">
        <v>6.2326127265391253</v>
      </c>
      <c r="BF34" s="90"/>
      <c r="BG34" s="90">
        <v>1.6085326931930481</v>
      </c>
      <c r="BH34" s="90">
        <v>1.6111650766457823</v>
      </c>
      <c r="BI34" s="90"/>
      <c r="BJ34" s="90">
        <v>18.315351634099056</v>
      </c>
    </row>
    <row r="35" spans="1:62">
      <c r="A35" t="s">
        <v>462</v>
      </c>
      <c r="B35" t="s">
        <v>491</v>
      </c>
      <c r="C35" t="s">
        <v>495</v>
      </c>
      <c r="D35" t="str">
        <f t="shared" si="0"/>
        <v>MgHst</v>
      </c>
      <c r="E35">
        <v>41.93</v>
      </c>
      <c r="F35">
        <v>1.49</v>
      </c>
      <c r="G35">
        <v>13.55</v>
      </c>
      <c r="H35">
        <v>0.09</v>
      </c>
      <c r="I35">
        <v>9.82</v>
      </c>
      <c r="J35">
        <v>15.24</v>
      </c>
      <c r="K35">
        <v>11.84</v>
      </c>
      <c r="L35">
        <v>0.16</v>
      </c>
      <c r="M35">
        <v>2.6</v>
      </c>
      <c r="N35">
        <v>0.43</v>
      </c>
      <c r="O35">
        <v>97.149999999999991</v>
      </c>
      <c r="Q35" s="90">
        <v>6.0565416087424886</v>
      </c>
      <c r="R35" s="90">
        <v>1.9434583912575114</v>
      </c>
      <c r="S35" s="90">
        <v>0</v>
      </c>
      <c r="T35" s="94">
        <v>8</v>
      </c>
      <c r="U35" s="90">
        <v>0.36309822693440275</v>
      </c>
      <c r="V35" s="90">
        <v>0.16189459540646364</v>
      </c>
      <c r="W35" s="90">
        <v>1.0277494591089599E-2</v>
      </c>
      <c r="X35" s="90">
        <v>0.73045304125581367</v>
      </c>
      <c r="Y35" s="90">
        <v>3.2809675542588757</v>
      </c>
      <c r="Z35" s="90">
        <v>0.45330908755335475</v>
      </c>
      <c r="AA35" s="90">
        <v>0</v>
      </c>
      <c r="AB35" s="94">
        <v>5</v>
      </c>
      <c r="AC35" s="90">
        <v>0</v>
      </c>
      <c r="AD35" s="90">
        <v>2.4843352835015597E-3</v>
      </c>
      <c r="AE35" s="90">
        <v>1.9573052694291992E-2</v>
      </c>
      <c r="AF35" s="90">
        <v>1.8322024697191064</v>
      </c>
      <c r="AG35" s="90">
        <v>0.14574014230309995</v>
      </c>
      <c r="AH35" s="94">
        <v>2</v>
      </c>
      <c r="AI35" s="90">
        <v>0.5823556907907691</v>
      </c>
      <c r="AJ35" s="90">
        <v>7.9224889175605898E-2</v>
      </c>
      <c r="AK35" s="90">
        <v>0.66158057996637498</v>
      </c>
      <c r="AL35" s="90" t="s">
        <v>622</v>
      </c>
      <c r="AM35" s="90">
        <v>0.87802446406644241</v>
      </c>
      <c r="AN35" t="s">
        <v>624</v>
      </c>
      <c r="AQ35" s="90">
        <v>57.449846554347147</v>
      </c>
      <c r="AR35" s="90">
        <v>56.945567549145409</v>
      </c>
      <c r="AS35" s="90">
        <v>45.502621241245329</v>
      </c>
      <c r="AT35" s="90">
        <v>55.628788923108246</v>
      </c>
      <c r="AU35" s="90"/>
      <c r="AV35" s="90">
        <v>1.9813403144241453</v>
      </c>
      <c r="AW35" s="90">
        <v>0.72022861610360434</v>
      </c>
      <c r="AX35" s="90"/>
      <c r="AY35" s="90">
        <v>5.8199123533807162</v>
      </c>
      <c r="AZ35" s="90">
        <v>5.7280171897241905</v>
      </c>
      <c r="BA35" s="90"/>
      <c r="BB35" s="90">
        <v>3.4487130958042238</v>
      </c>
      <c r="BC35" s="90"/>
      <c r="BD35" s="90">
        <v>6.7079865152194351</v>
      </c>
      <c r="BE35" s="90">
        <v>7.4783804599345967</v>
      </c>
      <c r="BF35" s="90"/>
      <c r="BG35" s="90">
        <v>1.0998518542010625</v>
      </c>
      <c r="BH35" s="90">
        <v>1.4159243234690555</v>
      </c>
      <c r="BI35" s="90"/>
      <c r="BJ35" s="90">
        <v>18.843352598884039</v>
      </c>
    </row>
    <row r="36" spans="1:62">
      <c r="A36" t="s">
        <v>462</v>
      </c>
      <c r="B36" t="s">
        <v>491</v>
      </c>
      <c r="C36" t="s">
        <v>496</v>
      </c>
      <c r="D36" t="str">
        <f t="shared" si="0"/>
        <v>MgHst</v>
      </c>
      <c r="E36">
        <v>43.06</v>
      </c>
      <c r="F36">
        <v>1.18</v>
      </c>
      <c r="G36">
        <v>12.76</v>
      </c>
      <c r="H36">
        <v>0.69</v>
      </c>
      <c r="I36">
        <v>8.6</v>
      </c>
      <c r="J36">
        <v>15.87</v>
      </c>
      <c r="K36">
        <v>11.77</v>
      </c>
      <c r="L36">
        <v>0.14000000000000001</v>
      </c>
      <c r="M36">
        <v>2.5499999999999998</v>
      </c>
      <c r="N36">
        <v>0.42</v>
      </c>
      <c r="O36">
        <v>97.039999999999992</v>
      </c>
      <c r="Q36" s="90">
        <v>6.2045569346217944</v>
      </c>
      <c r="R36" s="90">
        <v>1.7954430653782056</v>
      </c>
      <c r="S36" s="90">
        <v>0</v>
      </c>
      <c r="T36" s="94">
        <v>8</v>
      </c>
      <c r="U36" s="90">
        <v>0.3713248921518173</v>
      </c>
      <c r="V36" s="90">
        <v>0.12789836583200934</v>
      </c>
      <c r="W36" s="90">
        <v>7.8601483711704764E-2</v>
      </c>
      <c r="X36" s="90">
        <v>0.58737223789163551</v>
      </c>
      <c r="Y36" s="90">
        <v>3.4082449604920133</v>
      </c>
      <c r="Z36" s="90">
        <v>0.4265580599208203</v>
      </c>
      <c r="AA36" s="90">
        <v>0</v>
      </c>
      <c r="AB36" s="94">
        <v>5</v>
      </c>
      <c r="AC36" s="90">
        <v>0</v>
      </c>
      <c r="AD36" s="90">
        <v>2.2401443621217654E-2</v>
      </c>
      <c r="AE36" s="90">
        <v>1.7084549213949744E-2</v>
      </c>
      <c r="AF36" s="90">
        <v>1.8169171760962011</v>
      </c>
      <c r="AG36" s="90">
        <v>0.14359683106863153</v>
      </c>
      <c r="AH36" s="94">
        <v>2</v>
      </c>
      <c r="AI36" s="90">
        <v>0.56875129125756341</v>
      </c>
      <c r="AJ36" s="90">
        <v>7.7193259770088646E-2</v>
      </c>
      <c r="AK36" s="90">
        <v>0.64594455102765203</v>
      </c>
      <c r="AL36" s="90" t="s">
        <v>622</v>
      </c>
      <c r="AM36" s="90">
        <v>0.88360495075428425</v>
      </c>
      <c r="AN36" t="s">
        <v>624</v>
      </c>
      <c r="AQ36" s="90">
        <v>55.417922231851243</v>
      </c>
      <c r="AR36" s="90">
        <v>57.5494680256256</v>
      </c>
      <c r="AS36" s="90">
        <v>48.567741533268844</v>
      </c>
      <c r="AT36" s="90">
        <v>58.762700822810125</v>
      </c>
      <c r="AU36" s="90"/>
      <c r="AV36" s="90">
        <v>1.9265706961028937</v>
      </c>
      <c r="AW36" s="90">
        <v>0.70884712025624741</v>
      </c>
      <c r="AX36" s="90"/>
      <c r="AY36" s="90">
        <v>4.9792896238168254</v>
      </c>
      <c r="AZ36" s="90">
        <v>4.4897450891196007</v>
      </c>
      <c r="BA36" s="90"/>
      <c r="BB36" s="90">
        <v>2.766250396752294</v>
      </c>
      <c r="BC36" s="90"/>
      <c r="BD36" s="90">
        <v>6.1750012393566234</v>
      </c>
      <c r="BE36" s="90">
        <v>6.9264937546288392</v>
      </c>
      <c r="BF36" s="90"/>
      <c r="BG36" s="90">
        <v>2.1805919703151559</v>
      </c>
      <c r="BH36" s="90">
        <v>1.2637834389200293</v>
      </c>
      <c r="BI36" s="90"/>
      <c r="BJ36" s="90">
        <v>18.078048029045707</v>
      </c>
    </row>
    <row r="37" spans="1:62">
      <c r="A37" t="s">
        <v>462</v>
      </c>
      <c r="B37" t="s">
        <v>491</v>
      </c>
      <c r="C37" t="s">
        <v>497</v>
      </c>
      <c r="D37" t="str">
        <f t="shared" si="0"/>
        <v>MgHst</v>
      </c>
      <c r="E37">
        <v>41.36</v>
      </c>
      <c r="F37">
        <v>1.69</v>
      </c>
      <c r="G37">
        <v>14.01</v>
      </c>
      <c r="H37">
        <v>0.38</v>
      </c>
      <c r="I37">
        <v>8.89</v>
      </c>
      <c r="J37">
        <v>15.28</v>
      </c>
      <c r="K37">
        <v>11.9</v>
      </c>
      <c r="L37">
        <v>0.13</v>
      </c>
      <c r="M37">
        <v>2.57</v>
      </c>
      <c r="N37">
        <v>0.5</v>
      </c>
      <c r="O37">
        <v>96.71</v>
      </c>
      <c r="Q37" s="90">
        <v>5.9974184800075125</v>
      </c>
      <c r="R37" s="90">
        <v>2.0025815199924875</v>
      </c>
      <c r="S37" s="90">
        <v>0</v>
      </c>
      <c r="T37" s="94">
        <v>8</v>
      </c>
      <c r="U37" s="90">
        <v>0.39154413378177821</v>
      </c>
      <c r="V37" s="90">
        <v>0.18433880492552654</v>
      </c>
      <c r="W37" s="90">
        <v>4.3562452783390729E-2</v>
      </c>
      <c r="X37" s="90">
        <v>0.65485374323301215</v>
      </c>
      <c r="Y37" s="90">
        <v>3.3023591505897278</v>
      </c>
      <c r="Z37" s="90">
        <v>0.42322177720509213</v>
      </c>
      <c r="AA37" s="90">
        <v>1.1993748147265393E-4</v>
      </c>
      <c r="AB37" s="94">
        <v>5</v>
      </c>
      <c r="AC37" s="90">
        <v>0</v>
      </c>
      <c r="AD37" s="90">
        <v>0</v>
      </c>
      <c r="AE37" s="90">
        <v>1.5844951969419551E-2</v>
      </c>
      <c r="AF37" s="90">
        <v>1.8486415239206198</v>
      </c>
      <c r="AG37" s="90">
        <v>0.13551352410996076</v>
      </c>
      <c r="AH37" s="94">
        <v>2</v>
      </c>
      <c r="AI37" s="90">
        <v>0.58697724314767685</v>
      </c>
      <c r="AJ37" s="90">
        <v>9.2479861305536148E-2</v>
      </c>
      <c r="AK37" s="90">
        <v>0.67945710445321295</v>
      </c>
      <c r="AL37" s="90" t="s">
        <v>622</v>
      </c>
      <c r="AM37" s="90">
        <v>0.88640113168724044</v>
      </c>
      <c r="AN37" t="s">
        <v>624</v>
      </c>
      <c r="AQ37" s="90">
        <v>53.612466013231412</v>
      </c>
      <c r="AR37" s="90">
        <v>54.144019196991607</v>
      </c>
      <c r="AS37" s="90">
        <v>43.729574638117192</v>
      </c>
      <c r="AT37" s="90">
        <v>53.83239866797674</v>
      </c>
      <c r="AU37" s="90"/>
      <c r="AV37" s="90">
        <v>2.5837806350993278</v>
      </c>
      <c r="AW37" s="90">
        <v>0.9561413743610756</v>
      </c>
      <c r="AX37" s="90"/>
      <c r="AY37" s="90">
        <v>6.6482134468371319</v>
      </c>
      <c r="AZ37" s="90">
        <v>6.3932226331062223</v>
      </c>
      <c r="BA37" s="90"/>
      <c r="BB37" s="90">
        <v>4.2649667946276937</v>
      </c>
      <c r="BC37" s="90"/>
      <c r="BD37" s="90">
        <v>7.1879883449693178</v>
      </c>
      <c r="BE37" s="90">
        <v>8.443873857109482</v>
      </c>
      <c r="BF37" s="90"/>
      <c r="BG37" s="90">
        <v>1.5301398533979103</v>
      </c>
      <c r="BH37" s="90">
        <v>1.3444586393539533</v>
      </c>
      <c r="BI37" s="90"/>
      <c r="BJ37" s="90">
        <v>18.88571342572142</v>
      </c>
    </row>
    <row r="38" spans="1:62">
      <c r="A38" t="s">
        <v>462</v>
      </c>
      <c r="B38" t="s">
        <v>491</v>
      </c>
      <c r="C38" t="s">
        <v>498</v>
      </c>
      <c r="D38" t="str">
        <f t="shared" si="0"/>
        <v>MgHst</v>
      </c>
      <c r="E38">
        <v>42.21</v>
      </c>
      <c r="F38">
        <v>1.48</v>
      </c>
      <c r="G38">
        <v>13.19</v>
      </c>
      <c r="H38">
        <v>0.64</v>
      </c>
      <c r="I38">
        <v>8.31</v>
      </c>
      <c r="J38">
        <v>15.23</v>
      </c>
      <c r="K38">
        <v>11.82</v>
      </c>
      <c r="L38">
        <v>0.12</v>
      </c>
      <c r="M38">
        <v>2.44</v>
      </c>
      <c r="N38">
        <v>0.42</v>
      </c>
      <c r="O38">
        <v>95.86</v>
      </c>
      <c r="Q38" s="90">
        <v>6.1584089163614797</v>
      </c>
      <c r="R38" s="90">
        <v>1.8415910836385203</v>
      </c>
      <c r="S38" s="90">
        <v>0</v>
      </c>
      <c r="T38" s="94">
        <v>8</v>
      </c>
      <c r="U38" s="90">
        <v>0.42630393694674451</v>
      </c>
      <c r="V38" s="90">
        <v>0.16242808547204671</v>
      </c>
      <c r="W38" s="90">
        <v>7.3820681298889843E-2</v>
      </c>
      <c r="X38" s="90">
        <v>0.54684595513762702</v>
      </c>
      <c r="Y38" s="90">
        <v>3.3118464999751187</v>
      </c>
      <c r="Z38" s="90">
        <v>0.46710697480693075</v>
      </c>
      <c r="AA38" s="90">
        <v>1.1647866362642922E-2</v>
      </c>
      <c r="AB38" s="94">
        <v>5</v>
      </c>
      <c r="AC38" s="90">
        <v>0</v>
      </c>
      <c r="AD38" s="90">
        <v>0</v>
      </c>
      <c r="AE38" s="90">
        <v>3.1798119799065928E-3</v>
      </c>
      <c r="AF38" s="90">
        <v>1.8475345383312334</v>
      </c>
      <c r="AG38" s="90">
        <v>0.14928564968885993</v>
      </c>
      <c r="AH38" s="94">
        <v>2</v>
      </c>
      <c r="AI38" s="90">
        <v>0.54088796394208194</v>
      </c>
      <c r="AJ38" s="90">
        <v>7.8162025057940981E-2</v>
      </c>
      <c r="AK38" s="90">
        <v>0.61904998900002295</v>
      </c>
      <c r="AL38" s="90" t="s">
        <v>622</v>
      </c>
      <c r="AM38" s="90">
        <v>0.87639250445287076</v>
      </c>
      <c r="AN38" t="s">
        <v>624</v>
      </c>
      <c r="AQ38" s="90">
        <v>55.706538293857562</v>
      </c>
      <c r="AR38" s="90">
        <v>57.378481651113688</v>
      </c>
      <c r="AS38" s="90">
        <v>48.031824594979753</v>
      </c>
      <c r="AT38" s="90">
        <v>58.201919966610802</v>
      </c>
      <c r="AU38" s="90"/>
      <c r="AV38" s="90">
        <v>2.1083354917966228</v>
      </c>
      <c r="AW38" s="90">
        <v>0.79196268375512413</v>
      </c>
      <c r="AX38" s="90"/>
      <c r="AY38" s="90">
        <v>4.7854287953809012</v>
      </c>
      <c r="AZ38" s="90">
        <v>4.5843269016544621</v>
      </c>
      <c r="BA38" s="90"/>
      <c r="BB38" s="90">
        <v>2.9305165720944393</v>
      </c>
      <c r="BC38" s="90"/>
      <c r="BD38" s="90">
        <v>6.2965874942956903</v>
      </c>
      <c r="BE38" s="90">
        <v>7.3653322457856714</v>
      </c>
      <c r="BF38" s="90"/>
      <c r="BG38" s="90">
        <v>2.1335699046848089</v>
      </c>
      <c r="BH38" s="90">
        <v>1.4232343799069787</v>
      </c>
      <c r="BI38" s="90"/>
      <c r="BJ38" s="90">
        <v>18.185339859065333</v>
      </c>
    </row>
    <row r="39" spans="1:62">
      <c r="A39" t="s">
        <v>462</v>
      </c>
      <c r="B39" t="s">
        <v>491</v>
      </c>
      <c r="C39" t="s">
        <v>499</v>
      </c>
      <c r="D39" t="str">
        <f t="shared" si="0"/>
        <v>MgHst</v>
      </c>
      <c r="E39">
        <v>42.29</v>
      </c>
      <c r="F39">
        <v>1.26</v>
      </c>
      <c r="G39">
        <v>13.43</v>
      </c>
      <c r="H39">
        <v>0.87</v>
      </c>
      <c r="I39">
        <v>8.41</v>
      </c>
      <c r="J39">
        <v>15.75</v>
      </c>
      <c r="K39">
        <v>11.81</v>
      </c>
      <c r="L39">
        <v>0.12</v>
      </c>
      <c r="M39">
        <v>2.5099999999999998</v>
      </c>
      <c r="N39">
        <v>0.44</v>
      </c>
      <c r="O39">
        <v>96.89</v>
      </c>
      <c r="Q39" s="90">
        <v>6.104530434455576</v>
      </c>
      <c r="R39" s="90">
        <v>1.895469565544424</v>
      </c>
      <c r="S39" s="90">
        <v>0</v>
      </c>
      <c r="T39" s="94">
        <v>8</v>
      </c>
      <c r="U39" s="90">
        <v>0.38915884061836215</v>
      </c>
      <c r="V39" s="90">
        <v>0.13681425906381228</v>
      </c>
      <c r="W39" s="90">
        <v>9.9283878723654725E-2</v>
      </c>
      <c r="X39" s="90">
        <v>0.60979896569998715</v>
      </c>
      <c r="Y39" s="90">
        <v>3.3885372337592057</v>
      </c>
      <c r="Z39" s="90">
        <v>0.37640682213497811</v>
      </c>
      <c r="AA39" s="90">
        <v>0</v>
      </c>
      <c r="AB39" s="94">
        <v>5</v>
      </c>
      <c r="AC39" s="90">
        <v>0</v>
      </c>
      <c r="AD39" s="90">
        <v>2.9046961536415949E-2</v>
      </c>
      <c r="AE39" s="90">
        <v>1.4670150323447968E-2</v>
      </c>
      <c r="AF39" s="90">
        <v>1.8263600331661856</v>
      </c>
      <c r="AG39" s="90">
        <v>0.12992285497395062</v>
      </c>
      <c r="AH39" s="94">
        <v>2</v>
      </c>
      <c r="AI39" s="90">
        <v>0.57250812016896091</v>
      </c>
      <c r="AJ39" s="90">
        <v>8.1014097179786068E-2</v>
      </c>
      <c r="AK39" s="90">
        <v>0.65352221734874694</v>
      </c>
      <c r="AL39" s="90" t="s">
        <v>622</v>
      </c>
      <c r="AM39" s="90">
        <v>0.89313264533083181</v>
      </c>
      <c r="AN39" t="s">
        <v>624</v>
      </c>
      <c r="AQ39" s="90">
        <v>52.308006872256072</v>
      </c>
      <c r="AR39" s="90">
        <v>54.980263894812509</v>
      </c>
      <c r="AS39" s="90">
        <v>46.028296008585293</v>
      </c>
      <c r="AT39" s="90">
        <v>56.181105358765592</v>
      </c>
      <c r="AU39" s="90"/>
      <c r="AV39" s="90">
        <v>2.3646281360842654</v>
      </c>
      <c r="AW39" s="90">
        <v>0.87402059467770721</v>
      </c>
      <c r="AX39" s="90"/>
      <c r="AY39" s="90">
        <v>6.0811440834260919</v>
      </c>
      <c r="AZ39" s="90">
        <v>5.4289854267772109</v>
      </c>
      <c r="BA39" s="90"/>
      <c r="BB39" s="90">
        <v>3.5774048028751122</v>
      </c>
      <c r="BC39" s="90"/>
      <c r="BD39" s="90">
        <v>6.80403382874273</v>
      </c>
      <c r="BE39" s="90">
        <v>7.8691081597908097</v>
      </c>
      <c r="BF39" s="90"/>
      <c r="BG39" s="90">
        <v>2.2672334858478971</v>
      </c>
      <c r="BH39" s="90">
        <v>1.141905511746284</v>
      </c>
      <c r="BI39" s="90"/>
      <c r="BJ39" s="90">
        <v>18.364001750402629</v>
      </c>
    </row>
    <row r="40" spans="1:62">
      <c r="A40" t="s">
        <v>462</v>
      </c>
      <c r="B40" t="s">
        <v>491</v>
      </c>
      <c r="C40" t="s">
        <v>500</v>
      </c>
      <c r="D40" t="str">
        <f t="shared" si="0"/>
        <v>MgHst</v>
      </c>
      <c r="E40">
        <v>41.92</v>
      </c>
      <c r="F40">
        <v>1.79</v>
      </c>
      <c r="G40">
        <v>13.35</v>
      </c>
      <c r="H40">
        <v>0.78</v>
      </c>
      <c r="I40">
        <v>8.31</v>
      </c>
      <c r="J40">
        <v>15.65</v>
      </c>
      <c r="K40">
        <v>11.82</v>
      </c>
      <c r="L40">
        <v>0.13</v>
      </c>
      <c r="M40">
        <v>2.58</v>
      </c>
      <c r="N40">
        <v>0.45</v>
      </c>
      <c r="O40">
        <v>96.78</v>
      </c>
      <c r="Q40" s="90">
        <v>6.068487731379351</v>
      </c>
      <c r="R40" s="90">
        <v>1.931512268620649</v>
      </c>
      <c r="S40" s="90">
        <v>0</v>
      </c>
      <c r="T40" s="94">
        <v>8</v>
      </c>
      <c r="U40" s="90">
        <v>0.34602478617406307</v>
      </c>
      <c r="V40" s="90">
        <v>0.19492093001356084</v>
      </c>
      <c r="W40" s="90">
        <v>8.9268597504340519E-2</v>
      </c>
      <c r="X40" s="90">
        <v>0.57508916273399535</v>
      </c>
      <c r="Y40" s="90">
        <v>3.3766859595795382</v>
      </c>
      <c r="Z40" s="90">
        <v>0.41801056399450154</v>
      </c>
      <c r="AA40" s="90">
        <v>0</v>
      </c>
      <c r="AB40" s="94">
        <v>5</v>
      </c>
      <c r="AC40" s="90">
        <v>0</v>
      </c>
      <c r="AD40" s="90">
        <v>1.296014866438111E-2</v>
      </c>
      <c r="AE40" s="90">
        <v>1.5938274286585754E-2</v>
      </c>
      <c r="AF40" s="90">
        <v>1.8331525187458091</v>
      </c>
      <c r="AG40" s="90">
        <v>0.13794905830322413</v>
      </c>
      <c r="AH40" s="94">
        <v>2</v>
      </c>
      <c r="AI40" s="90">
        <v>0.58614380167471236</v>
      </c>
      <c r="AJ40" s="90">
        <v>8.3093118809639058E-2</v>
      </c>
      <c r="AK40" s="90">
        <v>0.66923692048435146</v>
      </c>
      <c r="AL40" s="90" t="s">
        <v>622</v>
      </c>
      <c r="AM40" s="90">
        <v>0.88681471315387095</v>
      </c>
      <c r="AN40" t="s">
        <v>624</v>
      </c>
      <c r="AQ40" s="90">
        <v>51.923130070297546</v>
      </c>
      <c r="AR40" s="90">
        <v>54.174898076842005</v>
      </c>
      <c r="AS40" s="90">
        <v>45.136760976853296</v>
      </c>
      <c r="AT40" s="90">
        <v>55.273918642399323</v>
      </c>
      <c r="AU40" s="90"/>
      <c r="AV40" s="90">
        <v>2.7849485208378866</v>
      </c>
      <c r="AW40" s="90">
        <v>1.0255573092988417</v>
      </c>
      <c r="AX40" s="90"/>
      <c r="AY40" s="90">
        <v>6.3582594905672503</v>
      </c>
      <c r="AZ40" s="90">
        <v>5.7774060263066422</v>
      </c>
      <c r="BA40" s="90"/>
      <c r="BB40" s="90">
        <v>3.7034791848638453</v>
      </c>
      <c r="BC40" s="90"/>
      <c r="BD40" s="90">
        <v>6.9514519523741427</v>
      </c>
      <c r="BE40" s="90">
        <v>7.6928778996094618</v>
      </c>
      <c r="BF40" s="90"/>
      <c r="BG40" s="90">
        <v>2.3615972517704371</v>
      </c>
      <c r="BH40" s="90">
        <v>1.382772345153457</v>
      </c>
      <c r="BI40" s="90"/>
      <c r="BJ40" s="90">
        <v>18.339217883993747</v>
      </c>
    </row>
    <row r="41" spans="1:62">
      <c r="A41" t="s">
        <v>462</v>
      </c>
      <c r="B41" t="s">
        <v>491</v>
      </c>
      <c r="C41" t="s">
        <v>501</v>
      </c>
      <c r="D41" t="str">
        <f t="shared" si="0"/>
        <v>MgHst</v>
      </c>
      <c r="E41">
        <v>43.7</v>
      </c>
      <c r="F41">
        <v>1.07</v>
      </c>
      <c r="G41">
        <v>12.69</v>
      </c>
      <c r="H41">
        <v>0.3</v>
      </c>
      <c r="I41">
        <v>8.6</v>
      </c>
      <c r="J41">
        <v>16.12</v>
      </c>
      <c r="K41">
        <v>11.71</v>
      </c>
      <c r="L41">
        <v>0.14000000000000001</v>
      </c>
      <c r="M41">
        <v>2.5299999999999998</v>
      </c>
      <c r="N41">
        <v>0.41</v>
      </c>
      <c r="O41">
        <v>97.27</v>
      </c>
      <c r="Q41" s="90">
        <v>6.266597537462812</v>
      </c>
      <c r="R41" s="90">
        <v>1.733402462537188</v>
      </c>
      <c r="S41" s="90">
        <v>0</v>
      </c>
      <c r="T41" s="94">
        <v>8</v>
      </c>
      <c r="U41" s="90">
        <v>0.41115145892723381</v>
      </c>
      <c r="V41" s="90">
        <v>0.11541981768838877</v>
      </c>
      <c r="W41" s="90">
        <v>3.401077483124483E-2</v>
      </c>
      <c r="X41" s="90">
        <v>0.57246232409666931</v>
      </c>
      <c r="Y41" s="90">
        <v>3.4453435204501184</v>
      </c>
      <c r="Z41" s="90">
        <v>0.42161210400634452</v>
      </c>
      <c r="AA41" s="90">
        <v>0</v>
      </c>
      <c r="AB41" s="94">
        <v>5</v>
      </c>
      <c r="AC41" s="90">
        <v>0</v>
      </c>
      <c r="AD41" s="90">
        <v>3.7290640864315217E-2</v>
      </c>
      <c r="AE41" s="90">
        <v>1.7002670644773198E-2</v>
      </c>
      <c r="AF41" s="90">
        <v>1.798991787800065</v>
      </c>
      <c r="AG41" s="90">
        <v>0.14671490069084658</v>
      </c>
      <c r="AH41" s="94">
        <v>2</v>
      </c>
      <c r="AI41" s="90">
        <v>0.55665898920198187</v>
      </c>
      <c r="AJ41" s="90">
        <v>7.4994180794124565E-2</v>
      </c>
      <c r="AK41" s="90">
        <v>0.63165316999610643</v>
      </c>
      <c r="AL41" s="90" t="s">
        <v>622</v>
      </c>
      <c r="AM41" s="90">
        <v>0.88246060476593535</v>
      </c>
      <c r="AN41" t="s">
        <v>624</v>
      </c>
      <c r="AQ41" s="90">
        <v>58.951386260183995</v>
      </c>
      <c r="AR41" s="90">
        <v>59.1054839871355</v>
      </c>
      <c r="AS41" s="90">
        <v>49.941600851288058</v>
      </c>
      <c r="AT41" s="90">
        <v>60.16394033805139</v>
      </c>
      <c r="AU41" s="90"/>
      <c r="AV41" s="90">
        <v>1.679255103804228</v>
      </c>
      <c r="AW41" s="90">
        <v>0.62260308185692848</v>
      </c>
      <c r="AX41" s="90"/>
      <c r="AY41" s="90">
        <v>4.3754706233422995</v>
      </c>
      <c r="AZ41" s="90">
        <v>4.0923228020765192</v>
      </c>
      <c r="BA41" s="90"/>
      <c r="BB41" s="90">
        <v>2.5671126566479079</v>
      </c>
      <c r="BC41" s="90"/>
      <c r="BD41" s="90">
        <v>5.9246613020112724</v>
      </c>
      <c r="BE41" s="90">
        <v>6.9603162704424308</v>
      </c>
      <c r="BF41" s="90"/>
      <c r="BG41" s="90">
        <v>1.4051965759693097</v>
      </c>
      <c r="BH41" s="90">
        <v>1.2462190863110587</v>
      </c>
      <c r="BI41" s="90"/>
      <c r="BJ41" s="90">
        <v>18.163099232573089</v>
      </c>
    </row>
    <row r="42" spans="1:62">
      <c r="A42" t="s">
        <v>462</v>
      </c>
      <c r="B42" t="s">
        <v>502</v>
      </c>
      <c r="C42" t="s">
        <v>503</v>
      </c>
      <c r="D42" t="str">
        <f t="shared" si="0"/>
        <v>MgHst</v>
      </c>
      <c r="E42">
        <v>39.950000000000003</v>
      </c>
      <c r="F42">
        <v>2.67</v>
      </c>
      <c r="G42">
        <v>14.03</v>
      </c>
      <c r="H42">
        <v>0.16</v>
      </c>
      <c r="I42">
        <v>11.06</v>
      </c>
      <c r="J42">
        <v>13.78</v>
      </c>
      <c r="K42">
        <v>12.03</v>
      </c>
      <c r="L42">
        <v>0.14000000000000001</v>
      </c>
      <c r="M42">
        <v>2.68</v>
      </c>
      <c r="N42">
        <v>0.55000000000000004</v>
      </c>
      <c r="O42">
        <v>97.050000000000011</v>
      </c>
      <c r="Q42" s="90">
        <v>5.8389462574834825</v>
      </c>
      <c r="R42" s="90">
        <v>2.1610537425165175</v>
      </c>
      <c r="S42" s="90">
        <v>0</v>
      </c>
      <c r="T42" s="94">
        <v>8</v>
      </c>
      <c r="U42" s="90">
        <v>0.25552163908646497</v>
      </c>
      <c r="V42" s="90">
        <v>0.29354534327589343</v>
      </c>
      <c r="W42" s="90">
        <v>1.8487687075762656E-2</v>
      </c>
      <c r="X42" s="90">
        <v>0.79353044549497298</v>
      </c>
      <c r="Y42" s="90">
        <v>3.0018157899815794</v>
      </c>
      <c r="Z42" s="90">
        <v>0.55834419600939178</v>
      </c>
      <c r="AA42" s="90">
        <v>1.7329437650229214E-2</v>
      </c>
      <c r="AB42" s="94">
        <v>4.9385745385742945</v>
      </c>
      <c r="AC42" s="90">
        <v>0</v>
      </c>
      <c r="AD42" s="90">
        <v>0</v>
      </c>
      <c r="AE42" s="90">
        <v>0</v>
      </c>
      <c r="AF42" s="90">
        <v>1.8836718198612112</v>
      </c>
      <c r="AG42" s="90">
        <v>0.11632818013878876</v>
      </c>
      <c r="AH42" s="94">
        <v>2</v>
      </c>
      <c r="AI42" s="90">
        <v>0.64306701189894244</v>
      </c>
      <c r="AJ42" s="90">
        <v>0.10253537539879412</v>
      </c>
      <c r="AK42" s="90">
        <v>0.74560238729773654</v>
      </c>
      <c r="AL42" s="90" t="s">
        <v>622</v>
      </c>
      <c r="AM42" s="90">
        <v>0.84316879067051909</v>
      </c>
      <c r="AN42" t="s">
        <v>624</v>
      </c>
      <c r="AQ42" s="90">
        <v>54.928614131996738</v>
      </c>
      <c r="AR42" s="90">
        <v>54.59855607703922</v>
      </c>
      <c r="AS42" s="90">
        <v>41.480698769677474</v>
      </c>
      <c r="AT42" s="90">
        <v>51.497186383307906</v>
      </c>
      <c r="AU42" s="90"/>
      <c r="AV42" s="90">
        <v>2.5804710825188422</v>
      </c>
      <c r="AW42" s="90">
        <v>0.92119120314875269</v>
      </c>
      <c r="AX42" s="90"/>
      <c r="AY42" s="90">
        <v>7.3308564258677134</v>
      </c>
      <c r="AZ42" s="90">
        <v>7.6238485175813642</v>
      </c>
      <c r="BA42" s="90"/>
      <c r="BB42" s="90">
        <v>3.8416778460839582</v>
      </c>
      <c r="BC42" s="90"/>
      <c r="BD42" s="90">
        <v>6.9510367708438299</v>
      </c>
      <c r="BE42" s="90">
        <v>6.933461102367608</v>
      </c>
      <c r="BF42" s="90"/>
      <c r="BG42" s="90">
        <v>1.6034594116960297</v>
      </c>
      <c r="BH42" s="90">
        <v>2.0697357802766807</v>
      </c>
      <c r="BI42" s="90"/>
      <c r="BJ42" s="90">
        <v>19.322330960314197</v>
      </c>
    </row>
    <row r="43" spans="1:62">
      <c r="A43" t="s">
        <v>462</v>
      </c>
      <c r="B43" t="s">
        <v>502</v>
      </c>
      <c r="C43" t="s">
        <v>504</v>
      </c>
      <c r="D43" t="str">
        <f t="shared" si="0"/>
        <v>MgHst</v>
      </c>
      <c r="E43">
        <v>39.53</v>
      </c>
      <c r="F43">
        <v>2.34</v>
      </c>
      <c r="G43">
        <v>14.88</v>
      </c>
      <c r="H43">
        <v>0.05</v>
      </c>
      <c r="I43">
        <v>9.82</v>
      </c>
      <c r="J43">
        <v>13.9</v>
      </c>
      <c r="K43">
        <v>12.13</v>
      </c>
      <c r="L43">
        <v>0.1</v>
      </c>
      <c r="M43">
        <v>2.61</v>
      </c>
      <c r="N43">
        <v>0.54</v>
      </c>
      <c r="O43">
        <v>95.9</v>
      </c>
      <c r="Q43" s="90">
        <v>5.8174154147437065</v>
      </c>
      <c r="R43" s="90">
        <v>2.1825845852562935</v>
      </c>
      <c r="S43" s="90">
        <v>0</v>
      </c>
      <c r="T43" s="94">
        <v>8</v>
      </c>
      <c r="U43" s="90">
        <v>0.39807770501288786</v>
      </c>
      <c r="V43" s="90">
        <v>0.25903912235692395</v>
      </c>
      <c r="W43" s="90">
        <v>5.8172559436961155E-3</v>
      </c>
      <c r="X43" s="90">
        <v>0.72406062879146305</v>
      </c>
      <c r="Y43" s="90">
        <v>3.0488438995943876</v>
      </c>
      <c r="Z43" s="90">
        <v>0.48452757517080003</v>
      </c>
      <c r="AA43" s="90">
        <v>1.2463556961973111E-2</v>
      </c>
      <c r="AB43" s="94">
        <v>4.9328297438321309</v>
      </c>
      <c r="AC43" s="90">
        <v>0</v>
      </c>
      <c r="AD43" s="90">
        <v>0</v>
      </c>
      <c r="AE43" s="90">
        <v>0</v>
      </c>
      <c r="AF43" s="90">
        <v>1.9124319161203958</v>
      </c>
      <c r="AG43" s="90">
        <v>8.7568083879604242E-2</v>
      </c>
      <c r="AH43" s="94">
        <v>2</v>
      </c>
      <c r="AI43" s="90">
        <v>0.65709380082424451</v>
      </c>
      <c r="AJ43" s="90">
        <v>0.101365546185484</v>
      </c>
      <c r="AK43" s="90">
        <v>0.7584593470097285</v>
      </c>
      <c r="AL43" s="90" t="s">
        <v>622</v>
      </c>
      <c r="AM43" s="90">
        <v>0.86287103446913971</v>
      </c>
      <c r="AN43" t="s">
        <v>624</v>
      </c>
      <c r="AQ43" s="90">
        <v>54.84686996627903</v>
      </c>
      <c r="AR43" s="90">
        <v>53.191944833824813</v>
      </c>
      <c r="AS43" s="90">
        <v>40.531648477304827</v>
      </c>
      <c r="AT43" s="90">
        <v>50.541800387010738</v>
      </c>
      <c r="AU43" s="90"/>
      <c r="AV43" s="90">
        <v>2.5804554153248733</v>
      </c>
      <c r="AW43" s="90">
        <v>0.96231609292161391</v>
      </c>
      <c r="AX43" s="90"/>
      <c r="AY43" s="90">
        <v>7.2695646933086309</v>
      </c>
      <c r="AZ43" s="90">
        <v>7.809013552180879</v>
      </c>
      <c r="BA43" s="90"/>
      <c r="BB43" s="90">
        <v>5.010444528089578</v>
      </c>
      <c r="BC43" s="90"/>
      <c r="BD43" s="90">
        <v>7.2064537871974981</v>
      </c>
      <c r="BE43" s="90">
        <v>8.8606812296810347</v>
      </c>
      <c r="BF43" s="90"/>
      <c r="BG43" s="90">
        <v>0.83660368677493446</v>
      </c>
      <c r="BH43" s="90">
        <v>1.7678809169596574</v>
      </c>
      <c r="BI43" s="90"/>
      <c r="BJ43" s="90">
        <v>19.937726522874208</v>
      </c>
    </row>
    <row r="44" spans="1:62">
      <c r="A44" t="s">
        <v>462</v>
      </c>
      <c r="B44" t="s">
        <v>502</v>
      </c>
      <c r="C44" t="s">
        <v>505</v>
      </c>
      <c r="D44" t="str">
        <f t="shared" si="0"/>
        <v>MgHst</v>
      </c>
      <c r="E44">
        <v>41.15</v>
      </c>
      <c r="F44">
        <v>2.64</v>
      </c>
      <c r="G44">
        <v>13.15</v>
      </c>
      <c r="H44">
        <v>0.1</v>
      </c>
      <c r="I44">
        <v>10.85</v>
      </c>
      <c r="J44">
        <v>14.2</v>
      </c>
      <c r="K44">
        <v>11.83</v>
      </c>
      <c r="L44">
        <v>0.17</v>
      </c>
      <c r="M44">
        <v>2.72</v>
      </c>
      <c r="N44">
        <v>0.48</v>
      </c>
      <c r="O44">
        <v>97.29</v>
      </c>
      <c r="Q44" s="90">
        <v>5.9871157823946497</v>
      </c>
      <c r="R44" s="90">
        <v>2.0128842176053503</v>
      </c>
      <c r="S44" s="90">
        <v>0</v>
      </c>
      <c r="T44" s="94">
        <v>8</v>
      </c>
      <c r="U44" s="90">
        <v>0.24186659278795153</v>
      </c>
      <c r="V44" s="90">
        <v>0.28893355675772464</v>
      </c>
      <c r="W44" s="90">
        <v>1.1502512714273201E-2</v>
      </c>
      <c r="X44" s="90">
        <v>0.71185316855784464</v>
      </c>
      <c r="Y44" s="90">
        <v>3.0793091150684511</v>
      </c>
      <c r="Z44" s="90">
        <v>0.60835117065080402</v>
      </c>
      <c r="AA44" s="90">
        <v>2.0947658180519125E-2</v>
      </c>
      <c r="AB44" s="94">
        <v>4.962763774717569</v>
      </c>
      <c r="AC44" s="90">
        <v>0</v>
      </c>
      <c r="AD44" s="90">
        <v>0</v>
      </c>
      <c r="AE44" s="90">
        <v>0</v>
      </c>
      <c r="AF44" s="90">
        <v>1.8439726743084348</v>
      </c>
      <c r="AG44" s="90">
        <v>0.15602732569156519</v>
      </c>
      <c r="AH44" s="94">
        <v>2</v>
      </c>
      <c r="AI44" s="90">
        <v>0.61121415743066732</v>
      </c>
      <c r="AJ44" s="90">
        <v>8.908044885559803E-2</v>
      </c>
      <c r="AK44" s="90">
        <v>0.70029460628626539</v>
      </c>
      <c r="AL44" s="90" t="s">
        <v>622</v>
      </c>
      <c r="AM44" s="90">
        <v>0.83503058212637149</v>
      </c>
      <c r="AN44" t="s">
        <v>624</v>
      </c>
      <c r="AQ44" s="90">
        <v>57.529618922277152</v>
      </c>
      <c r="AR44" s="90">
        <v>57.107610934905253</v>
      </c>
      <c r="AS44" s="90">
        <v>45.056082967630587</v>
      </c>
      <c r="AT44" s="90">
        <v>55.140527285129927</v>
      </c>
      <c r="AU44" s="90"/>
      <c r="AV44" s="90">
        <v>2.315466037004319</v>
      </c>
      <c r="AW44" s="90">
        <v>0.82526363890877186</v>
      </c>
      <c r="AX44" s="90"/>
      <c r="AY44" s="90">
        <v>5.9591979019196861</v>
      </c>
      <c r="AZ44" s="90">
        <v>6.0601656043103773</v>
      </c>
      <c r="BA44" s="90"/>
      <c r="BB44" s="90">
        <v>2.8271663371944693</v>
      </c>
      <c r="BC44" s="90"/>
      <c r="BD44" s="90">
        <v>6.3277078917334801</v>
      </c>
      <c r="BE44" s="90">
        <v>6.03102368273436</v>
      </c>
      <c r="BF44" s="90"/>
      <c r="BG44" s="90">
        <v>1.7940587205955629</v>
      </c>
      <c r="BH44" s="90">
        <v>2.1395271921640324</v>
      </c>
      <c r="BI44" s="90"/>
      <c r="BJ44" s="90">
        <v>18.6790238869511</v>
      </c>
    </row>
    <row r="45" spans="1:62">
      <c r="A45" t="s">
        <v>462</v>
      </c>
      <c r="B45" t="s">
        <v>502</v>
      </c>
      <c r="C45" t="s">
        <v>506</v>
      </c>
      <c r="D45" t="str">
        <f t="shared" si="0"/>
        <v>MgHst</v>
      </c>
      <c r="E45">
        <v>41.01</v>
      </c>
      <c r="F45">
        <v>3.44</v>
      </c>
      <c r="G45">
        <v>12.31</v>
      </c>
      <c r="H45">
        <v>0.04</v>
      </c>
      <c r="I45">
        <v>11.3</v>
      </c>
      <c r="J45">
        <v>13.85</v>
      </c>
      <c r="K45">
        <v>11.63</v>
      </c>
      <c r="L45">
        <v>0.2</v>
      </c>
      <c r="M45">
        <v>2.54</v>
      </c>
      <c r="N45">
        <v>0.43</v>
      </c>
      <c r="O45">
        <v>96.75</v>
      </c>
      <c r="Q45" s="90">
        <v>6.0122253931385483</v>
      </c>
      <c r="R45" s="90">
        <v>1.9877746068614517</v>
      </c>
      <c r="S45" s="90">
        <v>0</v>
      </c>
      <c r="T45" s="94">
        <v>8</v>
      </c>
      <c r="U45" s="90">
        <v>0.13903453654830322</v>
      </c>
      <c r="V45" s="90">
        <v>0.37935880308426945</v>
      </c>
      <c r="W45" s="90">
        <v>4.6360742218873952E-3</v>
      </c>
      <c r="X45" s="90">
        <v>0.71060943472449623</v>
      </c>
      <c r="Y45" s="90">
        <v>3.0263028267295997</v>
      </c>
      <c r="Z45" s="90">
        <v>0.67482994569148325</v>
      </c>
      <c r="AA45" s="90">
        <v>2.483214410010802E-2</v>
      </c>
      <c r="AB45" s="94">
        <v>4.9596037651001472</v>
      </c>
      <c r="AC45" s="90">
        <v>0</v>
      </c>
      <c r="AD45" s="90">
        <v>0</v>
      </c>
      <c r="AE45" s="90">
        <v>0</v>
      </c>
      <c r="AF45" s="90">
        <v>1.8266154134833399</v>
      </c>
      <c r="AG45" s="90">
        <v>0.17338458651666011</v>
      </c>
      <c r="AH45" s="94">
        <v>2</v>
      </c>
      <c r="AI45" s="90">
        <v>0.54854452628810024</v>
      </c>
      <c r="AJ45" s="90">
        <v>8.0409485226490246E-2</v>
      </c>
      <c r="AK45" s="90">
        <v>0.62895401151459052</v>
      </c>
      <c r="AL45" s="90" t="s">
        <v>622</v>
      </c>
      <c r="AM45" s="90">
        <v>0.81766934957860327</v>
      </c>
      <c r="AN45" t="s">
        <v>624</v>
      </c>
      <c r="AQ45" s="90">
        <v>59.66728392257528</v>
      </c>
      <c r="AR45" s="90">
        <v>59.032784879673542</v>
      </c>
      <c r="AS45" s="90">
        <v>46.129288579286154</v>
      </c>
      <c r="AT45" s="90">
        <v>56.220927576044495</v>
      </c>
      <c r="AU45" s="90"/>
      <c r="AV45" s="90">
        <v>2.6827217324833259</v>
      </c>
      <c r="AW45" s="90">
        <v>0.93033936784899396</v>
      </c>
      <c r="AX45" s="90"/>
      <c r="AY45" s="90">
        <v>5.3645895974483215</v>
      </c>
      <c r="AZ45" s="90">
        <v>5.7711794069909104</v>
      </c>
      <c r="BA45" s="90"/>
      <c r="BB45" s="90">
        <v>2.2220144389421934</v>
      </c>
      <c r="BC45" s="90"/>
      <c r="BD45" s="90">
        <v>6.2701120091201012</v>
      </c>
      <c r="BE45" s="90">
        <v>4.9324149951843355</v>
      </c>
      <c r="BF45" s="90"/>
      <c r="BG45" s="90">
        <v>2.1769177089597362</v>
      </c>
      <c r="BH45" s="90">
        <v>2.6667217028406576</v>
      </c>
      <c r="BI45" s="90"/>
      <c r="BJ45" s="90">
        <v>17.997870301956816</v>
      </c>
    </row>
    <row r="46" spans="1:62">
      <c r="A46" t="s">
        <v>462</v>
      </c>
      <c r="B46" t="s">
        <v>502</v>
      </c>
      <c r="C46" t="s">
        <v>507</v>
      </c>
      <c r="D46" t="str">
        <f t="shared" si="0"/>
        <v>MgHst</v>
      </c>
      <c r="E46">
        <v>40.31</v>
      </c>
      <c r="F46">
        <v>3.54</v>
      </c>
      <c r="G46">
        <v>13.45</v>
      </c>
      <c r="H46">
        <v>0.09</v>
      </c>
      <c r="I46">
        <v>10.69</v>
      </c>
      <c r="J46">
        <v>13.76</v>
      </c>
      <c r="K46">
        <v>11.91</v>
      </c>
      <c r="L46">
        <v>0.12</v>
      </c>
      <c r="M46">
        <v>2.66</v>
      </c>
      <c r="N46">
        <v>0.56000000000000005</v>
      </c>
      <c r="O46">
        <v>97.09</v>
      </c>
      <c r="Q46" s="90">
        <v>5.8928329492970963</v>
      </c>
      <c r="R46" s="90">
        <v>2.1071670507029037</v>
      </c>
      <c r="S46" s="90">
        <v>0</v>
      </c>
      <c r="T46" s="94">
        <v>8</v>
      </c>
      <c r="U46" s="90">
        <v>0.2100066864805461</v>
      </c>
      <c r="V46" s="90">
        <v>0.38927887211470069</v>
      </c>
      <c r="W46" s="90">
        <v>1.0401566399596251E-2</v>
      </c>
      <c r="X46" s="90">
        <v>0.66015903200722903</v>
      </c>
      <c r="Y46" s="90">
        <v>2.9981053640600579</v>
      </c>
      <c r="Z46" s="90">
        <v>0.64677190123391171</v>
      </c>
      <c r="AA46" s="90">
        <v>1.4857006644813783E-2</v>
      </c>
      <c r="AB46" s="94">
        <v>4.9295804289408558</v>
      </c>
      <c r="AC46" s="90">
        <v>0</v>
      </c>
      <c r="AD46" s="90">
        <v>0</v>
      </c>
      <c r="AE46" s="90">
        <v>0</v>
      </c>
      <c r="AF46" s="90">
        <v>1.8652842029203218</v>
      </c>
      <c r="AG46" s="90">
        <v>0.13471579707967818</v>
      </c>
      <c r="AH46" s="94">
        <v>2</v>
      </c>
      <c r="AI46" s="90">
        <v>0.6191747940019835</v>
      </c>
      <c r="AJ46" s="90">
        <v>0.10442216678211372</v>
      </c>
      <c r="AK46" s="90">
        <v>0.72359696078409719</v>
      </c>
      <c r="AL46" s="90" t="s">
        <v>622</v>
      </c>
      <c r="AM46" s="90">
        <v>0.82255317417889851</v>
      </c>
      <c r="AN46" t="s">
        <v>624</v>
      </c>
      <c r="AQ46" s="90">
        <v>56.519533380667319</v>
      </c>
      <c r="AR46" s="90">
        <v>55.404993422799748</v>
      </c>
      <c r="AS46" s="90">
        <v>43.023258970465704</v>
      </c>
      <c r="AT46" s="90">
        <v>53.062635280347706</v>
      </c>
      <c r="AU46" s="90"/>
      <c r="AV46" s="90">
        <v>3.1226856205749236</v>
      </c>
      <c r="AW46" s="90">
        <v>1.1171327796809485</v>
      </c>
      <c r="AX46" s="90"/>
      <c r="AY46" s="90">
        <v>6.5014893701079277</v>
      </c>
      <c r="AZ46" s="90">
        <v>6.968715959253827</v>
      </c>
      <c r="BA46" s="90"/>
      <c r="BB46" s="90">
        <v>3.1633149265325349</v>
      </c>
      <c r="BC46" s="90"/>
      <c r="BD46" s="90">
        <v>6.6702898564404203</v>
      </c>
      <c r="BE46" s="90">
        <v>6.1136821907447016</v>
      </c>
      <c r="BF46" s="90"/>
      <c r="BG46" s="90">
        <v>1.8983347390806902</v>
      </c>
      <c r="BH46" s="90">
        <v>2.5330808216909118</v>
      </c>
      <c r="BI46" s="90"/>
      <c r="BJ46" s="90">
        <v>18.797038439385545</v>
      </c>
    </row>
    <row r="47" spans="1:62">
      <c r="A47" t="s">
        <v>462</v>
      </c>
      <c r="B47" t="s">
        <v>502</v>
      </c>
      <c r="C47" t="s">
        <v>508</v>
      </c>
      <c r="D47" t="str">
        <f t="shared" si="0"/>
        <v>MgHst</v>
      </c>
      <c r="E47">
        <v>41</v>
      </c>
      <c r="F47">
        <v>2.48</v>
      </c>
      <c r="G47">
        <v>13.59</v>
      </c>
      <c r="H47">
        <v>0.1</v>
      </c>
      <c r="I47">
        <v>10.24</v>
      </c>
      <c r="J47">
        <v>14.41</v>
      </c>
      <c r="K47">
        <v>11.94</v>
      </c>
      <c r="L47">
        <v>0.13</v>
      </c>
      <c r="M47">
        <v>2.66</v>
      </c>
      <c r="N47">
        <v>0.59</v>
      </c>
      <c r="O47">
        <v>97.139999999999986</v>
      </c>
      <c r="Q47" s="90">
        <v>5.9634804522125684</v>
      </c>
      <c r="R47" s="90">
        <v>2.0365195477874316</v>
      </c>
      <c r="S47" s="90">
        <v>0</v>
      </c>
      <c r="T47" s="94">
        <v>8</v>
      </c>
      <c r="U47" s="90">
        <v>0.29296793716106251</v>
      </c>
      <c r="V47" s="90">
        <v>0.27134002687628045</v>
      </c>
      <c r="W47" s="90">
        <v>1.1499020492969888E-2</v>
      </c>
      <c r="X47" s="90">
        <v>0.68606864425279923</v>
      </c>
      <c r="Y47" s="90">
        <v>3.1238994737420946</v>
      </c>
      <c r="Z47" s="90">
        <v>0.55953393907120486</v>
      </c>
      <c r="AA47" s="90">
        <v>1.6013934043871168E-2</v>
      </c>
      <c r="AB47" s="94">
        <v>4.9613229756402824</v>
      </c>
      <c r="AC47" s="90">
        <v>0</v>
      </c>
      <c r="AD47" s="90">
        <v>0</v>
      </c>
      <c r="AE47" s="90">
        <v>0</v>
      </c>
      <c r="AF47" s="90">
        <v>1.8605536135194662</v>
      </c>
      <c r="AG47" s="90">
        <v>0.13944638648053376</v>
      </c>
      <c r="AH47" s="94">
        <v>2</v>
      </c>
      <c r="AI47" s="90">
        <v>0.61064285209583458</v>
      </c>
      <c r="AJ47" s="90">
        <v>0.10946147523217115</v>
      </c>
      <c r="AK47" s="90">
        <v>0.72010432732800567</v>
      </c>
      <c r="AL47" s="90" t="s">
        <v>622</v>
      </c>
      <c r="AM47" s="90">
        <v>0.84809446069398353</v>
      </c>
      <c r="AN47" t="s">
        <v>624</v>
      </c>
      <c r="AQ47" s="90">
        <v>56.420365723570569</v>
      </c>
      <c r="AR47" s="90">
        <v>55.893068326073561</v>
      </c>
      <c r="AS47" s="90">
        <v>44.081525754854489</v>
      </c>
      <c r="AT47" s="90">
        <v>54.158823242260496</v>
      </c>
      <c r="AU47" s="90"/>
      <c r="AV47" s="90">
        <v>2.4642021950527</v>
      </c>
      <c r="AW47" s="90">
        <v>0.89251318152262404</v>
      </c>
      <c r="AX47" s="90"/>
      <c r="AY47" s="90">
        <v>6.2105791731436977</v>
      </c>
      <c r="AZ47" s="90">
        <v>6.3310885502286869</v>
      </c>
      <c r="BA47" s="90"/>
      <c r="BB47" s="90">
        <v>3.3579605817574261</v>
      </c>
      <c r="BC47" s="90"/>
      <c r="BD47" s="90">
        <v>6.663019816778414</v>
      </c>
      <c r="BE47" s="90">
        <v>6.8366778481145678</v>
      </c>
      <c r="BF47" s="90"/>
      <c r="BG47" s="90">
        <v>1.614461517101704</v>
      </c>
      <c r="BH47" s="90">
        <v>1.9680444083869211</v>
      </c>
      <c r="BI47" s="90"/>
      <c r="BJ47" s="90">
        <v>18.852294716450182</v>
      </c>
    </row>
    <row r="48" spans="1:62">
      <c r="Q48" s="90"/>
      <c r="R48" s="90"/>
      <c r="S48" s="90"/>
      <c r="T48" s="94"/>
      <c r="U48" s="90"/>
      <c r="V48" s="90"/>
      <c r="W48" s="90"/>
      <c r="X48" s="90"/>
      <c r="Y48" s="90"/>
      <c r="Z48" s="90"/>
      <c r="AA48" s="90"/>
      <c r="AB48" s="94"/>
      <c r="AC48" s="90"/>
      <c r="AD48" s="90"/>
      <c r="AE48" s="90"/>
      <c r="AF48" s="90"/>
      <c r="AG48" s="90"/>
      <c r="AH48" s="94"/>
      <c r="AI48" s="90"/>
      <c r="AJ48" s="90"/>
      <c r="AK48" s="90"/>
      <c r="AL48" s="90"/>
      <c r="AM48" s="90"/>
      <c r="AQ48" s="90"/>
      <c r="AR48" s="90"/>
      <c r="AS48" s="90"/>
      <c r="AT48" s="90"/>
      <c r="AU48" s="90"/>
      <c r="AV48" s="90"/>
      <c r="AW48" s="90"/>
      <c r="AX48" s="90"/>
      <c r="AY48" s="90"/>
      <c r="AZ48" s="90"/>
      <c r="BA48" s="90"/>
      <c r="BB48" s="90"/>
      <c r="BC48" s="90"/>
      <c r="BD48" s="90"/>
      <c r="BE48" s="90"/>
      <c r="BF48" s="90"/>
      <c r="BG48" s="90"/>
      <c r="BH48" s="90"/>
      <c r="BI48" s="90"/>
      <c r="BJ48" s="90"/>
    </row>
    <row r="49" spans="1:62">
      <c r="A49" t="s">
        <v>535</v>
      </c>
      <c r="B49" t="s">
        <v>534</v>
      </c>
      <c r="C49" t="s">
        <v>536</v>
      </c>
      <c r="D49" t="str">
        <f t="shared" si="0"/>
        <v>MgHst</v>
      </c>
      <c r="E49">
        <v>40.64</v>
      </c>
      <c r="F49">
        <v>1.8</v>
      </c>
      <c r="G49">
        <v>14.92</v>
      </c>
      <c r="H49">
        <v>0.1</v>
      </c>
      <c r="I49">
        <v>10.54</v>
      </c>
      <c r="J49">
        <v>14.21</v>
      </c>
      <c r="K49">
        <v>12.5</v>
      </c>
      <c r="L49">
        <v>0.13</v>
      </c>
      <c r="M49">
        <v>2.5499999999999998</v>
      </c>
      <c r="N49">
        <v>0.5</v>
      </c>
      <c r="O49">
        <v>97.89</v>
      </c>
      <c r="Q49" s="90">
        <v>5.8545805307081951</v>
      </c>
      <c r="R49" s="90">
        <v>2.1454194692918049</v>
      </c>
      <c r="S49" s="90">
        <v>0</v>
      </c>
      <c r="T49" s="94">
        <v>8</v>
      </c>
      <c r="U49" s="90">
        <v>0.38758461214891993</v>
      </c>
      <c r="V49" s="90">
        <v>0.19505668072358082</v>
      </c>
      <c r="W49" s="90">
        <v>1.138903662477239E-2</v>
      </c>
      <c r="X49" s="90">
        <v>0.83228957829205541</v>
      </c>
      <c r="Y49" s="90">
        <v>3.0510778472431159</v>
      </c>
      <c r="Z49" s="90">
        <v>0.43754250629557667</v>
      </c>
      <c r="AA49" s="90">
        <v>1.5860766701289136E-2</v>
      </c>
      <c r="AB49" s="94">
        <v>4.9308010280293102</v>
      </c>
      <c r="AC49" s="90">
        <v>0</v>
      </c>
      <c r="AD49" s="90">
        <v>0</v>
      </c>
      <c r="AE49" s="90">
        <v>0</v>
      </c>
      <c r="AF49" s="90">
        <v>1.9291856238845797</v>
      </c>
      <c r="AG49" s="90">
        <v>7.0814376115420297E-2</v>
      </c>
      <c r="AH49" s="94">
        <v>2</v>
      </c>
      <c r="AI49" s="90">
        <v>0.64137849168300276</v>
      </c>
      <c r="AJ49" s="90">
        <v>9.1876709152703365E-2</v>
      </c>
      <c r="AK49" s="90">
        <v>0.73325520083570617</v>
      </c>
      <c r="AL49" s="90" t="s">
        <v>622</v>
      </c>
      <c r="AM49" s="90">
        <v>0.87458007408236493</v>
      </c>
      <c r="AN49" t="s">
        <v>624</v>
      </c>
      <c r="AQ49" s="90">
        <v>56.445813805423413</v>
      </c>
      <c r="AR49" s="90">
        <v>55.477883155210662</v>
      </c>
      <c r="AS49" s="90">
        <v>41.566287028815751</v>
      </c>
      <c r="AT49" s="90">
        <v>51.592608626078729</v>
      </c>
      <c r="AU49" s="90"/>
      <c r="AV49" s="90">
        <v>1.9691243121258528</v>
      </c>
      <c r="AW49" s="90">
        <v>0.72273068502142934</v>
      </c>
      <c r="AX49" s="90"/>
      <c r="AY49" s="90">
        <v>6.5156766375689799</v>
      </c>
      <c r="AZ49" s="90">
        <v>7.0700633097316592</v>
      </c>
      <c r="BA49" s="90"/>
      <c r="BB49" s="90">
        <v>4.5064444636724303</v>
      </c>
      <c r="BC49" s="90"/>
      <c r="BD49" s="90">
        <v>7.0264297501692514</v>
      </c>
      <c r="BE49" s="90">
        <v>8.3784837846134366</v>
      </c>
      <c r="BF49" s="90"/>
      <c r="BG49" s="90">
        <v>0.80432852111763831</v>
      </c>
      <c r="BH49" s="90">
        <v>1.6335353291723553</v>
      </c>
      <c r="BI49" s="90"/>
      <c r="BJ49" s="90">
        <v>19.864815276239703</v>
      </c>
    </row>
    <row r="50" spans="1:62">
      <c r="A50" t="s">
        <v>535</v>
      </c>
      <c r="B50" t="s">
        <v>534</v>
      </c>
      <c r="C50" t="s">
        <v>537</v>
      </c>
      <c r="D50" t="str">
        <f t="shared" si="0"/>
        <v>MgHst</v>
      </c>
      <c r="E50">
        <v>40.31</v>
      </c>
      <c r="F50">
        <v>1.81</v>
      </c>
      <c r="G50">
        <v>14.83</v>
      </c>
      <c r="H50">
        <v>0.12</v>
      </c>
      <c r="I50">
        <v>10.43</v>
      </c>
      <c r="J50">
        <v>14.18</v>
      </c>
      <c r="K50">
        <v>12.48</v>
      </c>
      <c r="L50">
        <v>0.1</v>
      </c>
      <c r="M50">
        <v>2.46</v>
      </c>
      <c r="N50">
        <v>0.5</v>
      </c>
      <c r="O50">
        <v>97.22</v>
      </c>
      <c r="Q50" s="90">
        <v>5.8437935560890644</v>
      </c>
      <c r="R50" s="90">
        <v>2.1562064439109356</v>
      </c>
      <c r="S50" s="90">
        <v>0</v>
      </c>
      <c r="T50" s="94">
        <v>8</v>
      </c>
      <c r="U50" s="90">
        <v>0.37745276577098652</v>
      </c>
      <c r="V50" s="90">
        <v>0.19738169834160676</v>
      </c>
      <c r="W50" s="90">
        <v>1.3753341213457965E-2</v>
      </c>
      <c r="X50" s="90">
        <v>0.85118744349166775</v>
      </c>
      <c r="Y50" s="90">
        <v>3.0639059056948947</v>
      </c>
      <c r="Z50" s="90">
        <v>0.41334499854846518</v>
      </c>
      <c r="AA50" s="90">
        <v>1.2277807131810193E-2</v>
      </c>
      <c r="AB50" s="94">
        <v>4.9293039601928887</v>
      </c>
      <c r="AC50" s="90">
        <v>0</v>
      </c>
      <c r="AD50" s="90">
        <v>0</v>
      </c>
      <c r="AE50" s="90">
        <v>0</v>
      </c>
      <c r="AF50" s="90">
        <v>1.9382891799882447</v>
      </c>
      <c r="AG50" s="90">
        <v>6.1710820011755319E-2</v>
      </c>
      <c r="AH50" s="94">
        <v>2</v>
      </c>
      <c r="AI50" s="90">
        <v>0.62969420082088579</v>
      </c>
      <c r="AJ50" s="90">
        <v>9.2458195556701234E-2</v>
      </c>
      <c r="AK50" s="90">
        <v>0.72215239637758699</v>
      </c>
      <c r="AL50" s="90" t="s">
        <v>622</v>
      </c>
      <c r="AM50" s="90">
        <v>0.88112879687685119</v>
      </c>
      <c r="AN50" t="s">
        <v>624</v>
      </c>
      <c r="AQ50" s="90">
        <v>56.464599213348222</v>
      </c>
      <c r="AR50" s="90">
        <v>55.52590972803111</v>
      </c>
      <c r="AS50" s="90">
        <v>41.169390900242647</v>
      </c>
      <c r="AT50" s="90">
        <v>51.191878853837196</v>
      </c>
      <c r="AU50" s="90"/>
      <c r="AV50" s="90">
        <v>2.0231358061388849</v>
      </c>
      <c r="AW50" s="90">
        <v>0.73929825189981824</v>
      </c>
      <c r="AX50" s="90"/>
      <c r="AY50" s="90">
        <v>6.5107703494062408</v>
      </c>
      <c r="AZ50" s="90">
        <v>7.1781533180752684</v>
      </c>
      <c r="BA50" s="90"/>
      <c r="BB50" s="90">
        <v>4.6619253000437864</v>
      </c>
      <c r="BC50" s="90"/>
      <c r="BD50" s="90">
        <v>7.2096890102970832</v>
      </c>
      <c r="BE50" s="90">
        <v>8.4455956159918166</v>
      </c>
      <c r="BF50" s="90"/>
      <c r="BG50" s="90">
        <v>0.78264851577889649</v>
      </c>
      <c r="BH50" s="90">
        <v>1.647541206503619</v>
      </c>
      <c r="BI50" s="90"/>
      <c r="BJ50" s="90">
        <v>19.823614543204982</v>
      </c>
    </row>
    <row r="51" spans="1:62">
      <c r="A51" t="s">
        <v>535</v>
      </c>
      <c r="B51" t="s">
        <v>534</v>
      </c>
      <c r="C51" t="s">
        <v>538</v>
      </c>
      <c r="D51" t="str">
        <f t="shared" si="0"/>
        <v>MgHst</v>
      </c>
      <c r="E51">
        <v>40.75</v>
      </c>
      <c r="F51">
        <v>1.72</v>
      </c>
      <c r="G51">
        <v>14.78</v>
      </c>
      <c r="H51">
        <v>0.2</v>
      </c>
      <c r="I51">
        <v>10.050000000000001</v>
      </c>
      <c r="J51">
        <v>14.36</v>
      </c>
      <c r="K51">
        <v>12.33</v>
      </c>
      <c r="L51">
        <v>0.12</v>
      </c>
      <c r="M51">
        <v>2.5099999999999998</v>
      </c>
      <c r="N51">
        <v>0.48</v>
      </c>
      <c r="O51">
        <v>97.300000000000011</v>
      </c>
      <c r="Q51" s="90">
        <v>5.894335856731673</v>
      </c>
      <c r="R51" s="90">
        <v>2.105664143268327</v>
      </c>
      <c r="S51" s="90">
        <v>0</v>
      </c>
      <c r="T51" s="94">
        <v>8</v>
      </c>
      <c r="U51" s="90">
        <v>0.41379129085176958</v>
      </c>
      <c r="V51" s="90">
        <v>0.18714660434512673</v>
      </c>
      <c r="W51" s="90">
        <v>2.2870842618234178E-2</v>
      </c>
      <c r="X51" s="90">
        <v>0.78071217336408694</v>
      </c>
      <c r="Y51" s="90">
        <v>3.095842306293235</v>
      </c>
      <c r="Z51" s="90">
        <v>0.43501724840412703</v>
      </c>
      <c r="AA51" s="90">
        <v>1.4700335647922523E-2</v>
      </c>
      <c r="AB51" s="94">
        <v>4.9500808015245017</v>
      </c>
      <c r="AC51" s="90">
        <v>0</v>
      </c>
      <c r="AD51" s="90">
        <v>0</v>
      </c>
      <c r="AE51" s="90">
        <v>0</v>
      </c>
      <c r="AF51" s="90">
        <v>1.9106989312809799</v>
      </c>
      <c r="AG51" s="90">
        <v>8.9301068719020105E-2</v>
      </c>
      <c r="AH51" s="94">
        <v>2</v>
      </c>
      <c r="AI51" s="90">
        <v>0.6145752295077167</v>
      </c>
      <c r="AJ51" s="90">
        <v>8.8560863906281415E-2</v>
      </c>
      <c r="AK51" s="90">
        <v>0.70313609341399808</v>
      </c>
      <c r="AL51" s="90" t="s">
        <v>622</v>
      </c>
      <c r="AM51" s="90">
        <v>0.87679565225827472</v>
      </c>
      <c r="AN51" t="s">
        <v>624</v>
      </c>
      <c r="AQ51" s="90">
        <v>55.919139961104605</v>
      </c>
      <c r="AR51" s="90">
        <v>55.346328113675455</v>
      </c>
      <c r="AS51" s="90">
        <v>42.359772200093033</v>
      </c>
      <c r="AT51" s="90">
        <v>52.40594779087931</v>
      </c>
      <c r="AU51" s="90"/>
      <c r="AV51" s="90">
        <v>2.0789685597571239</v>
      </c>
      <c r="AW51" s="90">
        <v>0.76947865995223341</v>
      </c>
      <c r="AX51" s="90"/>
      <c r="AY51" s="90">
        <v>6.3879118112455657</v>
      </c>
      <c r="AZ51" s="90">
        <v>6.7764333451815473</v>
      </c>
      <c r="BA51" s="90"/>
      <c r="BB51" s="90">
        <v>4.4141329108887097</v>
      </c>
      <c r="BC51" s="90"/>
      <c r="BD51" s="90">
        <v>7.0385542634941007</v>
      </c>
      <c r="BE51" s="90">
        <v>8.5327540997077378</v>
      </c>
      <c r="BF51" s="90"/>
      <c r="BG51" s="90">
        <v>0.9743236042405572</v>
      </c>
      <c r="BH51" s="90">
        <v>1.5390149667692388</v>
      </c>
      <c r="BI51" s="90"/>
      <c r="BJ51" s="90">
        <v>19.618477621523837</v>
      </c>
    </row>
    <row r="52" spans="1:62">
      <c r="A52" t="s">
        <v>535</v>
      </c>
      <c r="B52" t="s">
        <v>534</v>
      </c>
      <c r="C52" t="s">
        <v>539</v>
      </c>
      <c r="D52" t="str">
        <f t="shared" si="0"/>
        <v>MgHst</v>
      </c>
      <c r="E52">
        <v>40.43</v>
      </c>
      <c r="F52">
        <v>1.73</v>
      </c>
      <c r="G52">
        <v>14.65</v>
      </c>
      <c r="H52">
        <v>0.14000000000000001</v>
      </c>
      <c r="I52">
        <v>10.29</v>
      </c>
      <c r="J52">
        <v>14.35</v>
      </c>
      <c r="K52">
        <v>12.43</v>
      </c>
      <c r="L52">
        <v>0.11</v>
      </c>
      <c r="M52">
        <v>2.5099999999999998</v>
      </c>
      <c r="N52">
        <v>0.54</v>
      </c>
      <c r="O52">
        <v>97.179999999999993</v>
      </c>
      <c r="Q52" s="90">
        <v>5.8637345068390578</v>
      </c>
      <c r="R52" s="90">
        <v>2.1362654931609422</v>
      </c>
      <c r="S52" s="90">
        <v>0</v>
      </c>
      <c r="T52" s="94">
        <v>8</v>
      </c>
      <c r="U52" s="90">
        <v>0.36772781188356118</v>
      </c>
      <c r="V52" s="90">
        <v>0.18873954329434869</v>
      </c>
      <c r="W52" s="90">
        <v>1.6052530267687583E-2</v>
      </c>
      <c r="X52" s="90">
        <v>0.83438837404050048</v>
      </c>
      <c r="Y52" s="90">
        <v>3.1019842188916926</v>
      </c>
      <c r="Z52" s="90">
        <v>0.41371205427839541</v>
      </c>
      <c r="AA52" s="90">
        <v>1.3511450737667748E-2</v>
      </c>
      <c r="AB52" s="94">
        <v>4.9361159833938535</v>
      </c>
      <c r="AC52" s="90">
        <v>0</v>
      </c>
      <c r="AD52" s="90">
        <v>0</v>
      </c>
      <c r="AE52" s="90">
        <v>0</v>
      </c>
      <c r="AF52" s="90">
        <v>1.9313616553549739</v>
      </c>
      <c r="AG52" s="90">
        <v>6.863834464502605E-2</v>
      </c>
      <c r="AH52" s="94">
        <v>2</v>
      </c>
      <c r="AI52" s="90">
        <v>0.63712586918067626</v>
      </c>
      <c r="AJ52" s="90">
        <v>9.9898199057142895E-2</v>
      </c>
      <c r="AK52" s="90">
        <v>0.73702406823781919</v>
      </c>
      <c r="AL52" s="90" t="s">
        <v>622</v>
      </c>
      <c r="AM52" s="90">
        <v>0.88232429023075054</v>
      </c>
      <c r="AN52" t="s">
        <v>624</v>
      </c>
      <c r="AQ52" s="90">
        <v>55.965170698757696</v>
      </c>
      <c r="AR52" s="90">
        <v>55.360309228067685</v>
      </c>
      <c r="AS52" s="90">
        <v>41.456579520338614</v>
      </c>
      <c r="AT52" s="90">
        <v>51.490040620992005</v>
      </c>
      <c r="AU52" s="90"/>
      <c r="AV52" s="90">
        <v>2.0230486130307113</v>
      </c>
      <c r="AW52" s="90">
        <v>0.73834799506332593</v>
      </c>
      <c r="AX52" s="90"/>
      <c r="AY52" s="90">
        <v>6.5619745693913218</v>
      </c>
      <c r="AZ52" s="90">
        <v>7.0451500666959799</v>
      </c>
      <c r="BA52" s="90"/>
      <c r="BB52" s="90">
        <v>4.5938911735440149</v>
      </c>
      <c r="BC52" s="90"/>
      <c r="BD52" s="90">
        <v>7.1673715474814106</v>
      </c>
      <c r="BE52" s="90">
        <v>8.3578144427627681</v>
      </c>
      <c r="BF52" s="90"/>
      <c r="BG52" s="90">
        <v>0.91741030336021145</v>
      </c>
      <c r="BH52" s="90">
        <v>1.5967606887098391</v>
      </c>
      <c r="BI52" s="90"/>
      <c r="BJ52" s="90">
        <v>19.719631802498938</v>
      </c>
    </row>
    <row r="53" spans="1:62">
      <c r="A53" t="s">
        <v>535</v>
      </c>
      <c r="B53" t="s">
        <v>534</v>
      </c>
      <c r="C53" t="s">
        <v>540</v>
      </c>
      <c r="D53" t="str">
        <f t="shared" si="0"/>
        <v>MgHst</v>
      </c>
      <c r="E53">
        <v>40.9</v>
      </c>
      <c r="F53">
        <v>1.65</v>
      </c>
      <c r="G53">
        <v>14.21</v>
      </c>
      <c r="H53">
        <v>0.12</v>
      </c>
      <c r="I53">
        <v>9.64</v>
      </c>
      <c r="J53">
        <v>14.92</v>
      </c>
      <c r="K53">
        <v>12.41</v>
      </c>
      <c r="L53">
        <v>0.1</v>
      </c>
      <c r="M53">
        <v>2.57</v>
      </c>
      <c r="N53">
        <v>0.46</v>
      </c>
      <c r="O53">
        <v>96.979999999999976</v>
      </c>
      <c r="Q53" s="90">
        <v>5.9269411202133604</v>
      </c>
      <c r="R53" s="90">
        <v>2.0730588797866396</v>
      </c>
      <c r="S53" s="90">
        <v>0</v>
      </c>
      <c r="T53" s="94">
        <v>8</v>
      </c>
      <c r="U53" s="90">
        <v>0.35369852981765293</v>
      </c>
      <c r="V53" s="90">
        <v>0.17986120083552359</v>
      </c>
      <c r="W53" s="90">
        <v>1.3747807916294274E-2</v>
      </c>
      <c r="X53" s="90">
        <v>0.78481704355550619</v>
      </c>
      <c r="Y53" s="90">
        <v>3.2225024323935019</v>
      </c>
      <c r="Z53" s="90">
        <v>0.38346563873062434</v>
      </c>
      <c r="AA53" s="90">
        <v>1.2272867477196497E-2</v>
      </c>
      <c r="AB53" s="94">
        <v>4.9503655207262991</v>
      </c>
      <c r="AC53" s="90">
        <v>0</v>
      </c>
      <c r="AD53" s="90">
        <v>0</v>
      </c>
      <c r="AE53" s="90">
        <v>0</v>
      </c>
      <c r="AF53" s="90">
        <v>1.9266419197056146</v>
      </c>
      <c r="AG53" s="90">
        <v>7.3358080294385397E-2</v>
      </c>
      <c r="AH53" s="94">
        <v>2</v>
      </c>
      <c r="AI53" s="90">
        <v>0.64867281804184507</v>
      </c>
      <c r="AJ53" s="90">
        <v>8.5027317626087159E-2</v>
      </c>
      <c r="AK53" s="90">
        <v>0.73370013566793224</v>
      </c>
      <c r="AL53" s="90" t="s">
        <v>622</v>
      </c>
      <c r="AM53" s="90">
        <v>0.89365806042451112</v>
      </c>
      <c r="AN53" t="s">
        <v>624</v>
      </c>
      <c r="AQ53" s="90">
        <v>56.59046230625119</v>
      </c>
      <c r="AR53" s="90">
        <v>55.768076234462782</v>
      </c>
      <c r="AS53" s="90">
        <v>42.355615958384547</v>
      </c>
      <c r="AT53" s="90">
        <v>52.423655873333729</v>
      </c>
      <c r="AU53" s="90"/>
      <c r="AV53" s="90">
        <v>1.9935369002388774</v>
      </c>
      <c r="AW53" s="90">
        <v>0.72755582924097051</v>
      </c>
      <c r="AX53" s="90"/>
      <c r="AY53" s="90">
        <v>6.128900777912615</v>
      </c>
      <c r="AZ53" s="90">
        <v>6.4885761368531192</v>
      </c>
      <c r="BA53" s="90"/>
      <c r="BB53" s="90">
        <v>4.461743670641197</v>
      </c>
      <c r="BC53" s="90"/>
      <c r="BD53" s="90">
        <v>7.0931599339783258</v>
      </c>
      <c r="BE53" s="90">
        <v>8.2657908442364914</v>
      </c>
      <c r="BF53" s="90"/>
      <c r="BG53" s="90">
        <v>0.86004083709567825</v>
      </c>
      <c r="BH53" s="90">
        <v>1.5460645391853527</v>
      </c>
      <c r="BI53" s="90"/>
      <c r="BJ53" s="90">
        <v>19.547771628801371</v>
      </c>
    </row>
    <row r="54" spans="1:62">
      <c r="A54" t="s">
        <v>535</v>
      </c>
      <c r="B54" t="s">
        <v>534</v>
      </c>
      <c r="C54" t="s">
        <v>541</v>
      </c>
      <c r="D54" t="str">
        <f t="shared" si="0"/>
        <v>MgHst</v>
      </c>
      <c r="E54">
        <v>40.31</v>
      </c>
      <c r="F54">
        <v>1.76</v>
      </c>
      <c r="G54">
        <v>14.72</v>
      </c>
      <c r="H54">
        <v>0.15</v>
      </c>
      <c r="I54">
        <v>10.57</v>
      </c>
      <c r="J54">
        <v>14.15</v>
      </c>
      <c r="K54">
        <v>12.43</v>
      </c>
      <c r="L54">
        <v>0.12</v>
      </c>
      <c r="M54">
        <v>2.57</v>
      </c>
      <c r="N54">
        <v>0.47</v>
      </c>
      <c r="O54">
        <v>97.25</v>
      </c>
      <c r="Q54" s="90">
        <v>5.8478418655540931</v>
      </c>
      <c r="R54" s="90">
        <v>2.1521581344459069</v>
      </c>
      <c r="S54" s="90">
        <v>0</v>
      </c>
      <c r="T54" s="94">
        <v>8</v>
      </c>
      <c r="U54" s="90">
        <v>0.36445010129140032</v>
      </c>
      <c r="V54" s="90">
        <v>0.192062124872908</v>
      </c>
      <c r="W54" s="90">
        <v>1.7203586113918035E-2</v>
      </c>
      <c r="X54" s="90">
        <v>0.85207550992121384</v>
      </c>
      <c r="Y54" s="90">
        <v>3.0595417767617463</v>
      </c>
      <c r="Z54" s="90">
        <v>0.43031828995875254</v>
      </c>
      <c r="AA54" s="90">
        <v>1.4743575153393871E-2</v>
      </c>
      <c r="AB54" s="94">
        <v>4.9303949640733329</v>
      </c>
      <c r="AC54" s="90">
        <v>0</v>
      </c>
      <c r="AD54" s="90">
        <v>0</v>
      </c>
      <c r="AE54" s="90">
        <v>0</v>
      </c>
      <c r="AF54" s="90">
        <v>1.9318609756560998</v>
      </c>
      <c r="AG54" s="90">
        <v>6.8139024343900179E-2</v>
      </c>
      <c r="AH54" s="94">
        <v>2</v>
      </c>
      <c r="AI54" s="90">
        <v>0.65468287203797271</v>
      </c>
      <c r="AJ54" s="90">
        <v>8.6970911532815803E-2</v>
      </c>
      <c r="AK54" s="90">
        <v>0.74165378357078848</v>
      </c>
      <c r="AL54" s="90" t="s">
        <v>622</v>
      </c>
      <c r="AM54" s="90">
        <v>0.87669468639665771</v>
      </c>
      <c r="AN54" t="s">
        <v>624</v>
      </c>
      <c r="AQ54" s="90">
        <v>56.077414850977533</v>
      </c>
      <c r="AR54" s="90">
        <v>55.368888694398805</v>
      </c>
      <c r="AS54" s="90">
        <v>41.315160329367927</v>
      </c>
      <c r="AT54" s="90">
        <v>51.339116400156016</v>
      </c>
      <c r="AU54" s="90"/>
      <c r="AV54" s="90">
        <v>1.9464437520454947</v>
      </c>
      <c r="AW54" s="90">
        <v>0.70944980397065849</v>
      </c>
      <c r="AX54" s="90"/>
      <c r="AY54" s="90">
        <v>6.6698593881587032</v>
      </c>
      <c r="AZ54" s="90">
        <v>7.167246068668705</v>
      </c>
      <c r="BA54" s="90"/>
      <c r="BB54" s="90">
        <v>4.5250170027534828</v>
      </c>
      <c r="BC54" s="90"/>
      <c r="BD54" s="90">
        <v>7.0386333722524643</v>
      </c>
      <c r="BE54" s="90">
        <v>8.2381610287904543</v>
      </c>
      <c r="BF54" s="90"/>
      <c r="BG54" s="90">
        <v>0.87854890750216974</v>
      </c>
      <c r="BH54" s="90">
        <v>1.6305333912546258</v>
      </c>
      <c r="BI54" s="90"/>
      <c r="BJ54" s="90">
        <v>19.879936672165663</v>
      </c>
    </row>
    <row r="55" spans="1:62">
      <c r="A55" t="s">
        <v>535</v>
      </c>
      <c r="B55" t="s">
        <v>534</v>
      </c>
      <c r="C55" t="s">
        <v>542</v>
      </c>
      <c r="D55" t="str">
        <f t="shared" si="0"/>
        <v>MgHst</v>
      </c>
      <c r="E55">
        <v>40.25</v>
      </c>
      <c r="F55">
        <v>2.06</v>
      </c>
      <c r="G55">
        <v>14.75</v>
      </c>
      <c r="H55">
        <v>0.08</v>
      </c>
      <c r="I55">
        <v>8.24</v>
      </c>
      <c r="J55">
        <v>15.62</v>
      </c>
      <c r="K55">
        <v>12.81</v>
      </c>
      <c r="L55">
        <v>7.0000000000000007E-2</v>
      </c>
      <c r="M55">
        <v>2.57</v>
      </c>
      <c r="N55">
        <v>0.63</v>
      </c>
      <c r="O55">
        <v>97.079999999999984</v>
      </c>
      <c r="Q55" s="90">
        <v>5.8169880145657187</v>
      </c>
      <c r="R55" s="90">
        <v>2.1830119854342813</v>
      </c>
      <c r="S55" s="90">
        <v>0</v>
      </c>
      <c r="T55" s="94">
        <v>8</v>
      </c>
      <c r="U55" s="90">
        <v>0.32915952491608103</v>
      </c>
      <c r="V55" s="90">
        <v>0.22394725535365254</v>
      </c>
      <c r="W55" s="90">
        <v>9.140441551837521E-3</v>
      </c>
      <c r="X55" s="90">
        <v>0.73124807678060222</v>
      </c>
      <c r="Y55" s="90">
        <v>3.3645767509712727</v>
      </c>
      <c r="Z55" s="90">
        <v>0.26466880991740627</v>
      </c>
      <c r="AA55" s="90">
        <v>8.5677949501748781E-3</v>
      </c>
      <c r="AB55" s="94">
        <v>4.9313086544410281</v>
      </c>
      <c r="AC55" s="90">
        <v>0</v>
      </c>
      <c r="AD55" s="90">
        <v>0</v>
      </c>
      <c r="AE55" s="90">
        <v>0</v>
      </c>
      <c r="AF55" s="90">
        <v>1.9833681419234896</v>
      </c>
      <c r="AG55" s="90">
        <v>1.6631858076510353E-2</v>
      </c>
      <c r="AH55" s="94">
        <v>2</v>
      </c>
      <c r="AI55" s="90">
        <v>0.70344816468562021</v>
      </c>
      <c r="AJ55" s="90">
        <v>0.11613581598729246</v>
      </c>
      <c r="AK55" s="90">
        <v>0.81958398067291272</v>
      </c>
      <c r="AL55" s="90" t="s">
        <v>622</v>
      </c>
      <c r="AM55" s="90">
        <v>0.9270733254399578</v>
      </c>
      <c r="AN55" t="s">
        <v>624</v>
      </c>
      <c r="AQ55" s="90">
        <v>53.144738448255893</v>
      </c>
      <c r="AR55" s="90">
        <v>51.895123963276923</v>
      </c>
      <c r="AS55" s="90">
        <v>38.240250179129788</v>
      </c>
      <c r="AT55" s="90">
        <v>48.270108329996319</v>
      </c>
      <c r="AU55" s="90"/>
      <c r="AV55" s="90">
        <v>2.8306056649676439</v>
      </c>
      <c r="AW55" s="90">
        <v>1.0410447382197907</v>
      </c>
      <c r="AX55" s="90"/>
      <c r="AY55" s="90">
        <v>7.3670948345718106</v>
      </c>
      <c r="AZ55" s="90">
        <v>7.9792413927632451</v>
      </c>
      <c r="BA55" s="90"/>
      <c r="BB55" s="90">
        <v>6.9463946224646937</v>
      </c>
      <c r="BC55" s="90"/>
      <c r="BD55" s="90">
        <v>8.125378098604104</v>
      </c>
      <c r="BE55" s="90">
        <v>10.024430593062748</v>
      </c>
      <c r="BF55" s="90"/>
      <c r="BG55" s="90">
        <v>0.67495967388689149</v>
      </c>
      <c r="BH55" s="90">
        <v>1.5382502306506298</v>
      </c>
      <c r="BI55" s="90"/>
      <c r="BJ55" s="90">
        <v>19.931653991235734</v>
      </c>
    </row>
    <row r="56" spans="1:62">
      <c r="A56" t="s">
        <v>535</v>
      </c>
      <c r="B56" t="s">
        <v>534</v>
      </c>
      <c r="C56" t="s">
        <v>543</v>
      </c>
      <c r="D56" t="str">
        <f t="shared" si="0"/>
        <v>MgHst</v>
      </c>
      <c r="E56">
        <v>40.39</v>
      </c>
      <c r="F56">
        <v>1.82</v>
      </c>
      <c r="G56">
        <v>14.9</v>
      </c>
      <c r="H56">
        <v>0.12</v>
      </c>
      <c r="I56">
        <v>10.44</v>
      </c>
      <c r="J56">
        <v>14.19</v>
      </c>
      <c r="K56">
        <v>12.59</v>
      </c>
      <c r="L56">
        <v>0.11</v>
      </c>
      <c r="M56">
        <v>2.42</v>
      </c>
      <c r="N56">
        <v>0.54</v>
      </c>
      <c r="O56">
        <v>97.52000000000001</v>
      </c>
      <c r="Q56" s="90">
        <v>5.8382740132556519</v>
      </c>
      <c r="R56" s="90">
        <v>2.1617259867443481</v>
      </c>
      <c r="S56" s="90">
        <v>0</v>
      </c>
      <c r="T56" s="94">
        <v>8</v>
      </c>
      <c r="U56" s="90">
        <v>0.37645081858069052</v>
      </c>
      <c r="V56" s="90">
        <v>0.19789200498093604</v>
      </c>
      <c r="W56" s="90">
        <v>1.3713135642521909E-2</v>
      </c>
      <c r="X56" s="90">
        <v>0.85738581361567157</v>
      </c>
      <c r="Y56" s="90">
        <v>3.0571035010641467</v>
      </c>
      <c r="Z56" s="90">
        <v>0.4046588363613659</v>
      </c>
      <c r="AA56" s="90">
        <v>1.3466106539197418E-2</v>
      </c>
      <c r="AB56" s="94">
        <v>4.9206702167845302</v>
      </c>
      <c r="AC56" s="90">
        <v>0</v>
      </c>
      <c r="AD56" s="90">
        <v>0</v>
      </c>
      <c r="AE56" s="90">
        <v>0</v>
      </c>
      <c r="AF56" s="90">
        <v>1.949657255453811</v>
      </c>
      <c r="AG56" s="90">
        <v>5.0342744546189033E-2</v>
      </c>
      <c r="AH56" s="94">
        <v>2</v>
      </c>
      <c r="AI56" s="90">
        <v>0.62783157751756236</v>
      </c>
      <c r="AJ56" s="90">
        <v>9.9562942403151833E-2</v>
      </c>
      <c r="AK56" s="90">
        <v>0.72739451992071413</v>
      </c>
      <c r="AL56" s="90" t="s">
        <v>622</v>
      </c>
      <c r="AM56" s="90">
        <v>0.88310611852623377</v>
      </c>
      <c r="AN56" t="s">
        <v>624</v>
      </c>
      <c r="AQ56" s="90">
        <v>56.555763562378978</v>
      </c>
      <c r="AR56" s="90">
        <v>55.689986743585266</v>
      </c>
      <c r="AS56" s="90">
        <v>41.062579060431034</v>
      </c>
      <c r="AT56" s="90">
        <v>51.082259998231493</v>
      </c>
      <c r="AU56" s="90"/>
      <c r="AV56" s="90">
        <v>2.0051768348304866</v>
      </c>
      <c r="AW56" s="90">
        <v>0.73266292136426447</v>
      </c>
      <c r="AX56" s="90"/>
      <c r="AY56" s="90">
        <v>6.395853748896128</v>
      </c>
      <c r="AZ56" s="90">
        <v>7.1349116958210477</v>
      </c>
      <c r="BA56" s="90"/>
      <c r="BB56" s="90">
        <v>4.684831465296786</v>
      </c>
      <c r="BC56" s="90"/>
      <c r="BD56" s="90">
        <v>7.2340304781683962</v>
      </c>
      <c r="BE56" s="90">
        <v>8.4502301008437062</v>
      </c>
      <c r="BF56" s="90"/>
      <c r="BG56" s="90">
        <v>0.80054307678134373</v>
      </c>
      <c r="BH56" s="90">
        <v>1.6714906479348848</v>
      </c>
      <c r="BI56" s="90"/>
      <c r="BJ56" s="90">
        <v>19.827715557979836</v>
      </c>
    </row>
    <row r="57" spans="1:62">
      <c r="A57" t="s">
        <v>535</v>
      </c>
      <c r="B57" t="s">
        <v>534</v>
      </c>
      <c r="C57" t="s">
        <v>544</v>
      </c>
      <c r="D57" t="str">
        <f t="shared" si="0"/>
        <v>MgHst</v>
      </c>
      <c r="E57">
        <v>40.06</v>
      </c>
      <c r="F57">
        <v>1.82</v>
      </c>
      <c r="G57">
        <v>15.02</v>
      </c>
      <c r="H57">
        <v>0.11</v>
      </c>
      <c r="I57">
        <v>10.6</v>
      </c>
      <c r="J57">
        <v>14.18</v>
      </c>
      <c r="K57">
        <v>12.62</v>
      </c>
      <c r="L57">
        <v>0.1</v>
      </c>
      <c r="M57">
        <v>2.4300000000000002</v>
      </c>
      <c r="N57">
        <v>0.53</v>
      </c>
      <c r="O57">
        <v>97.47</v>
      </c>
      <c r="Q57" s="90">
        <v>5.7965266847627399</v>
      </c>
      <c r="R57" s="90">
        <v>2.2034733152372601</v>
      </c>
      <c r="S57" s="90">
        <v>0</v>
      </c>
      <c r="T57" s="94">
        <v>8</v>
      </c>
      <c r="U57" s="90">
        <v>0.35777572557512194</v>
      </c>
      <c r="V57" s="90">
        <v>0.19809545987185262</v>
      </c>
      <c r="W57" s="90">
        <v>1.2583298075539495E-2</v>
      </c>
      <c r="X57" s="90">
        <v>0.90179717574524432</v>
      </c>
      <c r="Y57" s="90">
        <v>3.0580899199868847</v>
      </c>
      <c r="Z57" s="90">
        <v>0.38090656170877124</v>
      </c>
      <c r="AA57" s="90">
        <v>1.2254501079665581E-2</v>
      </c>
      <c r="AB57" s="94">
        <v>4.9215026420430803</v>
      </c>
      <c r="AC57" s="90">
        <v>0</v>
      </c>
      <c r="AD57" s="90">
        <v>0</v>
      </c>
      <c r="AE57" s="90">
        <v>0</v>
      </c>
      <c r="AF57" s="90">
        <v>1.9563122234637003</v>
      </c>
      <c r="AG57" s="90">
        <v>4.3687776536299738E-2</v>
      </c>
      <c r="AH57" s="94">
        <v>2</v>
      </c>
      <c r="AI57" s="90">
        <v>0.63798903819684782</v>
      </c>
      <c r="AJ57" s="90">
        <v>9.7819650350939008E-2</v>
      </c>
      <c r="AK57" s="90">
        <v>0.7358086885477868</v>
      </c>
      <c r="AL57" s="90" t="s">
        <v>622</v>
      </c>
      <c r="AM57" s="90">
        <v>0.88923903710394059</v>
      </c>
      <c r="AN57" t="s">
        <v>624</v>
      </c>
      <c r="AQ57" s="90">
        <v>55.86494146749844</v>
      </c>
      <c r="AR57" s="90">
        <v>54.994081106542382</v>
      </c>
      <c r="AS57" s="90">
        <v>39.871365835906232</v>
      </c>
      <c r="AT57" s="90">
        <v>49.873046128799885</v>
      </c>
      <c r="AU57" s="90"/>
      <c r="AV57" s="90">
        <v>2.0748187389904977</v>
      </c>
      <c r="AW57" s="90">
        <v>0.75220680388511507</v>
      </c>
      <c r="AX57" s="90"/>
      <c r="AY57" s="90">
        <v>6.902214518166117</v>
      </c>
      <c r="AZ57" s="90">
        <v>7.7216329557708479</v>
      </c>
      <c r="BA57" s="90"/>
      <c r="BB57" s="90">
        <v>5.1337666902294643</v>
      </c>
      <c r="BC57" s="90"/>
      <c r="BD57" s="90">
        <v>7.4867839444925064</v>
      </c>
      <c r="BE57" s="90">
        <v>8.6643320710698912</v>
      </c>
      <c r="BF57" s="90"/>
      <c r="BG57" s="90">
        <v>0.71114072227881131</v>
      </c>
      <c r="BH57" s="90">
        <v>1.6473444890855573</v>
      </c>
      <c r="BI57" s="90"/>
      <c r="BJ57" s="90">
        <v>19.974769527894111</v>
      </c>
    </row>
    <row r="58" spans="1:62">
      <c r="A58" t="s">
        <v>535</v>
      </c>
      <c r="B58" t="s">
        <v>545</v>
      </c>
      <c r="C58" t="s">
        <v>546</v>
      </c>
      <c r="D58" t="str">
        <f t="shared" si="0"/>
        <v>MgHst</v>
      </c>
      <c r="E58">
        <v>43.69</v>
      </c>
      <c r="F58">
        <v>1.39</v>
      </c>
      <c r="G58">
        <v>11.85</v>
      </c>
      <c r="H58">
        <v>0.18</v>
      </c>
      <c r="I58">
        <v>10.88</v>
      </c>
      <c r="J58">
        <v>15.29</v>
      </c>
      <c r="K58">
        <v>11.3</v>
      </c>
      <c r="L58">
        <v>0.21</v>
      </c>
      <c r="M58">
        <v>2.73</v>
      </c>
      <c r="N58">
        <v>0.3</v>
      </c>
      <c r="O58">
        <v>97.82</v>
      </c>
      <c r="Q58" s="90">
        <v>6.2786493646876123</v>
      </c>
      <c r="R58" s="90">
        <v>1.7213506353123877</v>
      </c>
      <c r="S58" s="90">
        <v>0</v>
      </c>
      <c r="T58" s="94">
        <v>8</v>
      </c>
      <c r="U58" s="90">
        <v>0.28555761094283572</v>
      </c>
      <c r="V58" s="90">
        <v>0.15026063692029534</v>
      </c>
      <c r="W58" s="90">
        <v>2.045039003179704E-2</v>
      </c>
      <c r="X58" s="90">
        <v>0.69090966334342596</v>
      </c>
      <c r="Y58" s="90">
        <v>3.274981091021183</v>
      </c>
      <c r="Z58" s="90">
        <v>0.57784060774046253</v>
      </c>
      <c r="AA58" s="90">
        <v>0</v>
      </c>
      <c r="AB58" s="94">
        <v>5</v>
      </c>
      <c r="AC58" s="90">
        <v>0</v>
      </c>
      <c r="AD58" s="90">
        <v>3.8855056207824923E-2</v>
      </c>
      <c r="AE58" s="90">
        <v>2.5558903611655182E-2</v>
      </c>
      <c r="AF58" s="90">
        <v>1.7397407980930519</v>
      </c>
      <c r="AG58" s="90">
        <v>0.1958452420874679</v>
      </c>
      <c r="AH58" s="94">
        <v>2</v>
      </c>
      <c r="AI58" s="90">
        <v>0.5647650319970009</v>
      </c>
      <c r="AJ58" s="90">
        <v>5.4991907244197689E-2</v>
      </c>
      <c r="AK58" s="90">
        <v>0.61975693924119857</v>
      </c>
      <c r="AL58" s="90" t="s">
        <v>622</v>
      </c>
      <c r="AM58" s="90">
        <v>0.84153471555395787</v>
      </c>
      <c r="AN58" t="s">
        <v>624</v>
      </c>
      <c r="AQ58" s="90">
        <v>61.112646902999799</v>
      </c>
      <c r="AR58" s="90">
        <v>61.326026775044852</v>
      </c>
      <c r="AS58" s="90">
        <v>51.488468029218865</v>
      </c>
      <c r="AT58" s="90">
        <v>61.704910691130067</v>
      </c>
      <c r="AU58" s="90"/>
      <c r="AV58" s="90">
        <v>1.4256313294049412</v>
      </c>
      <c r="AW58" s="90">
        <v>0.50531775302569837</v>
      </c>
      <c r="AX58" s="90"/>
      <c r="AY58" s="90">
        <v>4.4609528651535859</v>
      </c>
      <c r="AZ58" s="90">
        <v>4.0577053776481593</v>
      </c>
      <c r="BA58" s="90"/>
      <c r="BB58" s="90">
        <v>1.7585316221912242</v>
      </c>
      <c r="BC58" s="90"/>
      <c r="BD58" s="90">
        <v>5.1767342531333416</v>
      </c>
      <c r="BE58" s="90">
        <v>5.1806686071334402</v>
      </c>
      <c r="BF58" s="90"/>
      <c r="BG58" s="90">
        <v>1.7071792579362373</v>
      </c>
      <c r="BH58" s="90">
        <v>1.6074458259647826</v>
      </c>
      <c r="BI58" s="90"/>
      <c r="BJ58" s="90">
        <v>17.924214893811833</v>
      </c>
    </row>
    <row r="59" spans="1:62">
      <c r="A59" t="s">
        <v>535</v>
      </c>
      <c r="B59" t="s">
        <v>545</v>
      </c>
      <c r="C59" t="s">
        <v>547</v>
      </c>
      <c r="D59" t="str">
        <f t="shared" si="0"/>
        <v>MgHst</v>
      </c>
      <c r="E59">
        <v>41.97</v>
      </c>
      <c r="F59">
        <v>2.68</v>
      </c>
      <c r="G59">
        <v>12.42</v>
      </c>
      <c r="H59">
        <v>0.28000000000000003</v>
      </c>
      <c r="I59">
        <v>11.16</v>
      </c>
      <c r="J59">
        <v>14.34</v>
      </c>
      <c r="K59">
        <v>11.33</v>
      </c>
      <c r="L59">
        <v>0.22</v>
      </c>
      <c r="M59">
        <v>2.74</v>
      </c>
      <c r="N59">
        <v>0.36</v>
      </c>
      <c r="O59">
        <v>97.5</v>
      </c>
      <c r="Q59" s="90">
        <v>6.0906247046692146</v>
      </c>
      <c r="R59" s="90">
        <v>1.9093752953307854</v>
      </c>
      <c r="S59" s="90">
        <v>0</v>
      </c>
      <c r="T59" s="94">
        <v>8</v>
      </c>
      <c r="U59" s="90">
        <v>0.21469775083831033</v>
      </c>
      <c r="V59" s="90">
        <v>0.29255256089915793</v>
      </c>
      <c r="W59" s="90">
        <v>3.212371813014215E-2</v>
      </c>
      <c r="X59" s="90">
        <v>0.67209564463512095</v>
      </c>
      <c r="Y59" s="90">
        <v>3.1016239940784089</v>
      </c>
      <c r="Z59" s="90">
        <v>0.6823159578241984</v>
      </c>
      <c r="AA59" s="90">
        <v>4.5903735946613011E-3</v>
      </c>
      <c r="AB59" s="94">
        <v>5</v>
      </c>
      <c r="AC59" s="90">
        <v>0</v>
      </c>
      <c r="AD59" s="90">
        <v>0</v>
      </c>
      <c r="AE59" s="90">
        <v>2.2448232020044971E-2</v>
      </c>
      <c r="AF59" s="90">
        <v>1.7614677628178323</v>
      </c>
      <c r="AG59" s="90">
        <v>0.21608400516212267</v>
      </c>
      <c r="AH59" s="94">
        <v>2</v>
      </c>
      <c r="AI59" s="90">
        <v>0.55479956236909389</v>
      </c>
      <c r="AJ59" s="90">
        <v>6.6637502721925923E-2</v>
      </c>
      <c r="AK59" s="90">
        <v>0.62143706509101981</v>
      </c>
      <c r="AL59" s="90" t="s">
        <v>622</v>
      </c>
      <c r="AM59" s="90">
        <v>0.81968108202110279</v>
      </c>
      <c r="AN59" t="s">
        <v>624</v>
      </c>
      <c r="AQ59" s="90">
        <v>57.49522049786539</v>
      </c>
      <c r="AR59" s="90">
        <v>58.08132176198545</v>
      </c>
      <c r="AS59" s="90">
        <v>47.723234498770992</v>
      </c>
      <c r="AT59" s="90">
        <v>57.852228209597669</v>
      </c>
      <c r="AU59" s="90"/>
      <c r="AV59" s="90">
        <v>2.4067996351735546</v>
      </c>
      <c r="AW59" s="90">
        <v>0.84741319378421154</v>
      </c>
      <c r="AX59" s="90"/>
      <c r="AY59" s="90">
        <v>5.788664255730656</v>
      </c>
      <c r="AZ59" s="90">
        <v>5.4887381017313599</v>
      </c>
      <c r="BA59" s="90"/>
      <c r="BB59" s="90">
        <v>2.152111494044163</v>
      </c>
      <c r="BC59" s="90"/>
      <c r="BD59" s="90">
        <v>5.9487006720699709</v>
      </c>
      <c r="BE59" s="90">
        <v>5.2314289114719355</v>
      </c>
      <c r="BF59" s="90"/>
      <c r="BG59" s="90">
        <v>2.3600795668729146</v>
      </c>
      <c r="BH59" s="90">
        <v>2.1296660940728658</v>
      </c>
      <c r="BI59" s="90"/>
      <c r="BJ59" s="90">
        <v>17.950434789485058</v>
      </c>
    </row>
    <row r="60" spans="1:62">
      <c r="A60" t="s">
        <v>535</v>
      </c>
      <c r="B60" t="s">
        <v>545</v>
      </c>
      <c r="C60" t="s">
        <v>548</v>
      </c>
      <c r="D60" t="str">
        <f t="shared" si="0"/>
        <v>MgHst</v>
      </c>
      <c r="E60">
        <v>42.09</v>
      </c>
      <c r="F60">
        <v>2.76</v>
      </c>
      <c r="G60">
        <v>12.07</v>
      </c>
      <c r="H60">
        <v>0.16</v>
      </c>
      <c r="I60">
        <v>11.3</v>
      </c>
      <c r="J60">
        <v>14.26</v>
      </c>
      <c r="K60">
        <v>11.54</v>
      </c>
      <c r="L60">
        <v>0.24</v>
      </c>
      <c r="M60">
        <v>2.73</v>
      </c>
      <c r="N60">
        <v>0.36</v>
      </c>
      <c r="O60">
        <v>97.51</v>
      </c>
      <c r="Q60" s="90">
        <v>6.1127973798650093</v>
      </c>
      <c r="R60" s="90">
        <v>1.8872026201349907</v>
      </c>
      <c r="S60" s="90">
        <v>0</v>
      </c>
      <c r="T60" s="94">
        <v>8</v>
      </c>
      <c r="U60" s="90">
        <v>0.17862141706005463</v>
      </c>
      <c r="V60" s="90">
        <v>0.3015201888169009</v>
      </c>
      <c r="W60" s="90">
        <v>1.8370710873088239E-2</v>
      </c>
      <c r="X60" s="90">
        <v>0.68633163952557652</v>
      </c>
      <c r="Y60" s="90">
        <v>3.0867234842676843</v>
      </c>
      <c r="Z60" s="90">
        <v>0.68613917692798809</v>
      </c>
      <c r="AA60" s="90">
        <v>2.9519639966175803E-2</v>
      </c>
      <c r="AB60" s="94">
        <v>4.9872262574374675</v>
      </c>
      <c r="AC60" s="90">
        <v>0</v>
      </c>
      <c r="AD60" s="90">
        <v>0</v>
      </c>
      <c r="AE60" s="90">
        <v>0</v>
      </c>
      <c r="AF60" s="90">
        <v>1.7955140284098536</v>
      </c>
      <c r="AG60" s="90">
        <v>0.20448597159014636</v>
      </c>
      <c r="AH60" s="94">
        <v>2</v>
      </c>
      <c r="AI60" s="90">
        <v>0.56418251526526653</v>
      </c>
      <c r="AJ60" s="90">
        <v>6.6689416492414638E-2</v>
      </c>
      <c r="AK60" s="90">
        <v>0.63087193175768119</v>
      </c>
      <c r="AL60" s="90" t="s">
        <v>622</v>
      </c>
      <c r="AM60" s="90">
        <v>0.81813831073550369</v>
      </c>
      <c r="AN60" t="s">
        <v>624</v>
      </c>
      <c r="AQ60" s="90">
        <v>59.515888678731841</v>
      </c>
      <c r="AR60" s="90">
        <v>59.847275475183906</v>
      </c>
      <c r="AS60" s="90">
        <v>48.430386445908496</v>
      </c>
      <c r="AT60" s="90">
        <v>58.567587823798178</v>
      </c>
      <c r="AU60" s="90"/>
      <c r="AV60" s="90">
        <v>2.1215074077252205</v>
      </c>
      <c r="AW60" s="90">
        <v>0.74129880749200672</v>
      </c>
      <c r="AX60" s="90"/>
      <c r="AY60" s="90">
        <v>5.0284422332302823</v>
      </c>
      <c r="AZ60" s="90">
        <v>4.980117060045675</v>
      </c>
      <c r="BA60" s="90"/>
      <c r="BB60" s="90">
        <v>1.9182919949237689</v>
      </c>
      <c r="BC60" s="90"/>
      <c r="BD60" s="90">
        <v>5.6875766518533943</v>
      </c>
      <c r="BE60" s="90">
        <v>4.8112420742767403</v>
      </c>
      <c r="BF60" s="90"/>
      <c r="BG60" s="90">
        <v>2.3521960542707481</v>
      </c>
      <c r="BH60" s="90">
        <v>2.3357275426813913</v>
      </c>
      <c r="BI60" s="90"/>
      <c r="BJ60" s="90">
        <v>17.870354456909695</v>
      </c>
    </row>
    <row r="61" spans="1:62">
      <c r="A61" t="s">
        <v>535</v>
      </c>
      <c r="B61" t="s">
        <v>545</v>
      </c>
      <c r="C61" t="s">
        <v>549</v>
      </c>
      <c r="D61" t="str">
        <f t="shared" si="0"/>
        <v>MgHst</v>
      </c>
      <c r="E61">
        <v>41.77</v>
      </c>
      <c r="F61">
        <v>3.46</v>
      </c>
      <c r="G61">
        <v>12.32</v>
      </c>
      <c r="H61">
        <v>0.25</v>
      </c>
      <c r="I61">
        <v>10.84</v>
      </c>
      <c r="J61">
        <v>14.15</v>
      </c>
      <c r="K61">
        <v>11.44</v>
      </c>
      <c r="L61">
        <v>0.2</v>
      </c>
      <c r="M61">
        <v>2.73</v>
      </c>
      <c r="N61">
        <v>0.35</v>
      </c>
      <c r="O61">
        <v>97.51</v>
      </c>
      <c r="Q61" s="90">
        <v>6.0610864385832324</v>
      </c>
      <c r="R61" s="90">
        <v>1.9389135614167676</v>
      </c>
      <c r="S61" s="90">
        <v>0</v>
      </c>
      <c r="T61" s="94">
        <v>8</v>
      </c>
      <c r="U61" s="90">
        <v>0.16787858978134818</v>
      </c>
      <c r="V61" s="90">
        <v>0.37766639324216633</v>
      </c>
      <c r="W61" s="90">
        <v>2.8679456425536654E-2</v>
      </c>
      <c r="X61" s="90">
        <v>0.64832920537222094</v>
      </c>
      <c r="Y61" s="90">
        <v>3.0602687540044666</v>
      </c>
      <c r="Z61" s="90">
        <v>0.6671345449103987</v>
      </c>
      <c r="AA61" s="90">
        <v>2.4578463953297523E-2</v>
      </c>
      <c r="AB61" s="94">
        <v>4.9745354076894346</v>
      </c>
      <c r="AC61" s="90">
        <v>0</v>
      </c>
      <c r="AD61" s="90">
        <v>0</v>
      </c>
      <c r="AE61" s="90">
        <v>0</v>
      </c>
      <c r="AF61" s="90">
        <v>1.7784184115343113</v>
      </c>
      <c r="AG61" s="90">
        <v>0.22158158846568865</v>
      </c>
      <c r="AH61" s="94">
        <v>2</v>
      </c>
      <c r="AI61" s="90">
        <v>0.54642333508456387</v>
      </c>
      <c r="AJ61" s="90">
        <v>6.4780961355579966E-2</v>
      </c>
      <c r="AK61" s="90">
        <v>0.61120429644014385</v>
      </c>
      <c r="AL61" s="90" t="s">
        <v>622</v>
      </c>
      <c r="AM61" s="90">
        <v>0.82101895303236516</v>
      </c>
      <c r="AN61" t="s">
        <v>624</v>
      </c>
      <c r="AQ61" s="90">
        <v>58.083711021775599</v>
      </c>
      <c r="AR61" s="90">
        <v>58.355009295733126</v>
      </c>
      <c r="AS61" s="90">
        <v>47.219615475446361</v>
      </c>
      <c r="AT61" s="90">
        <v>57.333767181808547</v>
      </c>
      <c r="AU61" s="90"/>
      <c r="AV61" s="90">
        <v>2.8981679807313867</v>
      </c>
      <c r="AW61" s="90">
        <v>1.0135151419680133</v>
      </c>
      <c r="AX61" s="90"/>
      <c r="AY61" s="90">
        <v>5.5170377213649173</v>
      </c>
      <c r="AZ61" s="90">
        <v>5.6236671541907359</v>
      </c>
      <c r="BA61" s="90"/>
      <c r="BB61" s="90">
        <v>2.1020458034003733</v>
      </c>
      <c r="BC61" s="90"/>
      <c r="BD61" s="90">
        <v>6.0529077430894</v>
      </c>
      <c r="BE61" s="90">
        <v>4.9508184587062223</v>
      </c>
      <c r="BF61" s="90"/>
      <c r="BG61" s="90">
        <v>2.506073389058892</v>
      </c>
      <c r="BH61" s="90">
        <v>2.5110515044181074</v>
      </c>
      <c r="BI61" s="90"/>
      <c r="BJ61" s="90">
        <v>17.923919384601209</v>
      </c>
    </row>
    <row r="62" spans="1:62">
      <c r="A62" t="s">
        <v>535</v>
      </c>
      <c r="B62" t="s">
        <v>545</v>
      </c>
      <c r="C62" t="s">
        <v>550</v>
      </c>
      <c r="D62" t="str">
        <f t="shared" si="0"/>
        <v>MgHst</v>
      </c>
      <c r="E62">
        <v>42.18</v>
      </c>
      <c r="F62">
        <v>2.29</v>
      </c>
      <c r="G62">
        <v>12.24</v>
      </c>
      <c r="H62">
        <v>0.18</v>
      </c>
      <c r="I62">
        <v>11.15</v>
      </c>
      <c r="J62">
        <v>14.29</v>
      </c>
      <c r="K62">
        <v>11.2</v>
      </c>
      <c r="L62">
        <v>0.24</v>
      </c>
      <c r="M62">
        <v>2.69</v>
      </c>
      <c r="N62">
        <v>0.37</v>
      </c>
      <c r="O62">
        <v>96.830000000000013</v>
      </c>
      <c r="Q62" s="90">
        <v>6.1548766615154422</v>
      </c>
      <c r="R62" s="90">
        <v>1.8451233384845578</v>
      </c>
      <c r="S62" s="90">
        <v>0</v>
      </c>
      <c r="T62" s="94">
        <v>8</v>
      </c>
      <c r="U62" s="90">
        <v>0.25971709771051277</v>
      </c>
      <c r="V62" s="90">
        <v>0.25135903533397391</v>
      </c>
      <c r="W62" s="90">
        <v>2.0764916488601494E-2</v>
      </c>
      <c r="X62" s="90">
        <v>0.67027274353626609</v>
      </c>
      <c r="Y62" s="90">
        <v>3.107864914964257</v>
      </c>
      <c r="Z62" s="90">
        <v>0.69002129196638862</v>
      </c>
      <c r="AA62" s="90">
        <v>0</v>
      </c>
      <c r="AB62" s="94">
        <v>5</v>
      </c>
      <c r="AC62" s="90">
        <v>0</v>
      </c>
      <c r="AD62" s="90">
        <v>3.7106814949416922E-4</v>
      </c>
      <c r="AE62" s="90">
        <v>2.9659427282234203E-2</v>
      </c>
      <c r="AF62" s="90">
        <v>1.7508652401107774</v>
      </c>
      <c r="AG62" s="90">
        <v>0.21910426445749431</v>
      </c>
      <c r="AH62" s="94">
        <v>2</v>
      </c>
      <c r="AI62" s="90">
        <v>0.54188830091015128</v>
      </c>
      <c r="AJ62" s="90">
        <v>6.8866473628572747E-2</v>
      </c>
      <c r="AK62" s="90">
        <v>0.61075477453872407</v>
      </c>
      <c r="AL62" s="90" t="s">
        <v>622</v>
      </c>
      <c r="AM62" s="90">
        <v>0.81823444013509694</v>
      </c>
      <c r="AN62" t="s">
        <v>624</v>
      </c>
      <c r="AQ62" s="90">
        <v>59.296826750394999</v>
      </c>
      <c r="AR62" s="90">
        <v>59.577483567955902</v>
      </c>
      <c r="AS62" s="90">
        <v>49.409702092584922</v>
      </c>
      <c r="AT62" s="90">
        <v>59.565502544202261</v>
      </c>
      <c r="AU62" s="90"/>
      <c r="AV62" s="90">
        <v>1.9905645496895747</v>
      </c>
      <c r="AW62" s="90">
        <v>0.70639870847771746</v>
      </c>
      <c r="AX62" s="90"/>
      <c r="AY62" s="90">
        <v>5.1496853380633647</v>
      </c>
      <c r="AZ62" s="90">
        <v>4.876267872291054</v>
      </c>
      <c r="BA62" s="90"/>
      <c r="BB62" s="90">
        <v>1.9202956827989668</v>
      </c>
      <c r="BC62" s="90"/>
      <c r="BD62" s="90">
        <v>5.5742206871329563</v>
      </c>
      <c r="BE62" s="90">
        <v>5.1702060598999546</v>
      </c>
      <c r="BF62" s="90"/>
      <c r="BG62" s="90">
        <v>2.1301591802665114</v>
      </c>
      <c r="BH62" s="90">
        <v>2.006711602756031</v>
      </c>
      <c r="BI62" s="90"/>
      <c r="BJ62" s="90">
        <v>17.922742441882594</v>
      </c>
    </row>
    <row r="63" spans="1:62">
      <c r="A63" t="s">
        <v>535</v>
      </c>
      <c r="B63" t="s">
        <v>545</v>
      </c>
      <c r="C63" t="s">
        <v>551</v>
      </c>
      <c r="D63" t="str">
        <f t="shared" si="0"/>
        <v>MgHst</v>
      </c>
      <c r="E63">
        <v>43.35</v>
      </c>
      <c r="F63">
        <v>1.04</v>
      </c>
      <c r="G63">
        <v>11.76</v>
      </c>
      <c r="H63">
        <v>0.03</v>
      </c>
      <c r="I63">
        <v>11.04</v>
      </c>
      <c r="J63">
        <v>15.41</v>
      </c>
      <c r="K63">
        <v>11.31</v>
      </c>
      <c r="L63">
        <v>0.22</v>
      </c>
      <c r="M63">
        <v>2.77</v>
      </c>
      <c r="N63">
        <v>0.34</v>
      </c>
      <c r="O63">
        <v>97.27</v>
      </c>
      <c r="Q63" s="90">
        <v>6.2656743701882434</v>
      </c>
      <c r="R63" s="90">
        <v>1.7343256298117566</v>
      </c>
      <c r="S63" s="90">
        <v>0</v>
      </c>
      <c r="T63" s="94">
        <v>8</v>
      </c>
      <c r="U63" s="90">
        <v>0.26881307325276049</v>
      </c>
      <c r="V63" s="90">
        <v>0.11307283932911917</v>
      </c>
      <c r="W63" s="90">
        <v>3.4280320860747724E-3</v>
      </c>
      <c r="X63" s="90">
        <v>0.76159479844501732</v>
      </c>
      <c r="Y63" s="90">
        <v>3.3196972860788048</v>
      </c>
      <c r="Z63" s="90">
        <v>0.53339397080822337</v>
      </c>
      <c r="AA63" s="90">
        <v>0</v>
      </c>
      <c r="AB63" s="94">
        <v>5</v>
      </c>
      <c r="AC63" s="90">
        <v>0</v>
      </c>
      <c r="AD63" s="90">
        <v>3.9489151185245541E-2</v>
      </c>
      <c r="AE63" s="90">
        <v>2.6930234772989153E-2</v>
      </c>
      <c r="AF63" s="90">
        <v>1.7513108682191896</v>
      </c>
      <c r="AG63" s="90">
        <v>0.18226974582257571</v>
      </c>
      <c r="AH63" s="94">
        <v>2</v>
      </c>
      <c r="AI63" s="90">
        <v>0.59393061937216118</v>
      </c>
      <c r="AJ63" s="90">
        <v>6.2683173820071464E-2</v>
      </c>
      <c r="AK63" s="90">
        <v>0.65661379319223268</v>
      </c>
      <c r="AL63" s="90" t="s">
        <v>622</v>
      </c>
      <c r="AM63" s="90">
        <v>0.8528269009407109</v>
      </c>
      <c r="AN63" t="s">
        <v>624</v>
      </c>
      <c r="AQ63" s="90">
        <v>61.485842204061726</v>
      </c>
      <c r="AR63" s="90">
        <v>61.416039054429596</v>
      </c>
      <c r="AS63" s="90">
        <v>50.824332160575992</v>
      </c>
      <c r="AT63" s="90">
        <v>61.038385114015441</v>
      </c>
      <c r="AU63" s="90"/>
      <c r="AV63" s="90">
        <v>1.2675218272541648</v>
      </c>
      <c r="AW63" s="90">
        <v>0.44461145049136186</v>
      </c>
      <c r="AX63" s="90"/>
      <c r="AY63" s="90">
        <v>4.6126412539710904</v>
      </c>
      <c r="AZ63" s="90">
        <v>4.1733515971630695</v>
      </c>
      <c r="BA63" s="90"/>
      <c r="BB63" s="90">
        <v>1.8915659719899023</v>
      </c>
      <c r="BC63" s="90"/>
      <c r="BD63" s="90">
        <v>5.2858139624532674</v>
      </c>
      <c r="BE63" s="90">
        <v>5.303420461859476</v>
      </c>
      <c r="BF63" s="90"/>
      <c r="BG63" s="90">
        <v>1.3787657815230308</v>
      </c>
      <c r="BH63" s="90">
        <v>1.4656702361393736</v>
      </c>
      <c r="BI63" s="90"/>
      <c r="BJ63" s="90">
        <v>18.160828038277483</v>
      </c>
    </row>
    <row r="64" spans="1:62">
      <c r="A64" t="s">
        <v>535</v>
      </c>
      <c r="B64" t="s">
        <v>545</v>
      </c>
      <c r="C64" t="s">
        <v>552</v>
      </c>
      <c r="D64" t="str">
        <f t="shared" si="0"/>
        <v>MgHst</v>
      </c>
      <c r="E64">
        <v>43.34</v>
      </c>
      <c r="F64">
        <v>1.05</v>
      </c>
      <c r="G64">
        <v>11.82</v>
      </c>
      <c r="H64">
        <v>0.04</v>
      </c>
      <c r="I64">
        <v>11.01</v>
      </c>
      <c r="J64">
        <v>15.56</v>
      </c>
      <c r="K64">
        <v>11.24</v>
      </c>
      <c r="L64">
        <v>0.22</v>
      </c>
      <c r="M64">
        <v>2.71</v>
      </c>
      <c r="N64">
        <v>0.36</v>
      </c>
      <c r="O64">
        <v>97.35</v>
      </c>
      <c r="Q64" s="90">
        <v>6.2546434509832505</v>
      </c>
      <c r="R64" s="90">
        <v>1.7453565490167495</v>
      </c>
      <c r="S64" s="90">
        <v>0</v>
      </c>
      <c r="T64" s="94">
        <v>8</v>
      </c>
      <c r="U64" s="90">
        <v>0.2649213991461008</v>
      </c>
      <c r="V64" s="90">
        <v>0.11398538992435948</v>
      </c>
      <c r="W64" s="90">
        <v>4.5637153287696689E-3</v>
      </c>
      <c r="X64" s="90">
        <v>0.77567687786194739</v>
      </c>
      <c r="Y64" s="90">
        <v>3.3468817552327477</v>
      </c>
      <c r="Z64" s="90">
        <v>0.49397086250607458</v>
      </c>
      <c r="AA64" s="90">
        <v>0</v>
      </c>
      <c r="AB64" s="94">
        <v>5</v>
      </c>
      <c r="AC64" s="90">
        <v>0</v>
      </c>
      <c r="AD64" s="90">
        <v>5.9167406476514417E-2</v>
      </c>
      <c r="AE64" s="90">
        <v>2.6889026011477035E-2</v>
      </c>
      <c r="AF64" s="90">
        <v>1.7378083548710441</v>
      </c>
      <c r="AG64" s="90">
        <v>0.17613521264096432</v>
      </c>
      <c r="AH64" s="94">
        <v>2</v>
      </c>
      <c r="AI64" s="90">
        <v>0.58209013043547797</v>
      </c>
      <c r="AJ64" s="90">
        <v>6.6268859036694203E-2</v>
      </c>
      <c r="AK64" s="90">
        <v>0.64835898947217219</v>
      </c>
      <c r="AL64" s="90" t="s">
        <v>622</v>
      </c>
      <c r="AM64" s="90">
        <v>0.85817040283174506</v>
      </c>
      <c r="AN64" t="s">
        <v>624</v>
      </c>
      <c r="AQ64" s="90">
        <v>61.003830458647101</v>
      </c>
      <c r="AR64" s="90">
        <v>60.884365821900452</v>
      </c>
      <c r="AS64" s="90">
        <v>50.337343717768917</v>
      </c>
      <c r="AT64" s="90">
        <v>60.548674128862743</v>
      </c>
      <c r="AU64" s="90"/>
      <c r="AV64" s="90">
        <v>1.3613630143310951</v>
      </c>
      <c r="AW64" s="90">
        <v>0.47556834053367153</v>
      </c>
      <c r="AX64" s="90"/>
      <c r="AY64" s="90">
        <v>4.8825609152520064</v>
      </c>
      <c r="AZ64" s="90">
        <v>4.3917738896150356</v>
      </c>
      <c r="BA64" s="90"/>
      <c r="BB64" s="90">
        <v>2.0069438473711463</v>
      </c>
      <c r="BC64" s="90"/>
      <c r="BD64" s="90">
        <v>5.5238909047260822</v>
      </c>
      <c r="BE64" s="90">
        <v>5.444336933769617</v>
      </c>
      <c r="BF64" s="90"/>
      <c r="BG64" s="90">
        <v>1.3112467344308829</v>
      </c>
      <c r="BH64" s="90">
        <v>1.4045495648294741</v>
      </c>
      <c r="BI64" s="90"/>
      <c r="BJ64" s="90">
        <v>18.145947129445155</v>
      </c>
    </row>
    <row r="65" spans="1:62">
      <c r="A65" t="s">
        <v>535</v>
      </c>
      <c r="B65" t="s">
        <v>545</v>
      </c>
      <c r="C65" t="s">
        <v>553</v>
      </c>
      <c r="D65" t="str">
        <f t="shared" si="0"/>
        <v>MgHst</v>
      </c>
      <c r="E65">
        <v>43.69</v>
      </c>
      <c r="F65">
        <v>1.44</v>
      </c>
      <c r="G65">
        <v>11.29</v>
      </c>
      <c r="H65">
        <v>0.15</v>
      </c>
      <c r="I65">
        <v>11</v>
      </c>
      <c r="J65">
        <v>15.09</v>
      </c>
      <c r="K65">
        <v>11.23</v>
      </c>
      <c r="L65">
        <v>0.23</v>
      </c>
      <c r="M65">
        <v>2.62</v>
      </c>
      <c r="N65">
        <v>0.34</v>
      </c>
      <c r="O65">
        <v>97.080000000000013</v>
      </c>
      <c r="Q65" s="90">
        <v>6.3305503154846301</v>
      </c>
      <c r="R65" s="90">
        <v>1.6694496845153699</v>
      </c>
      <c r="S65" s="90">
        <v>0</v>
      </c>
      <c r="T65" s="94">
        <v>8</v>
      </c>
      <c r="U65" s="90">
        <v>0.25842297204790321</v>
      </c>
      <c r="V65" s="90">
        <v>0.15695246898383591</v>
      </c>
      <c r="W65" s="90">
        <v>1.7182865234745395E-2</v>
      </c>
      <c r="X65" s="90">
        <v>0.68939296137798323</v>
      </c>
      <c r="Y65" s="90">
        <v>3.2588606166597951</v>
      </c>
      <c r="Z65" s="90">
        <v>0.61918811569573684</v>
      </c>
      <c r="AA65" s="90">
        <v>0</v>
      </c>
      <c r="AB65" s="94">
        <v>5</v>
      </c>
      <c r="AC65" s="90">
        <v>0</v>
      </c>
      <c r="AD65" s="90">
        <v>2.4374590953307074E-2</v>
      </c>
      <c r="AE65" s="90">
        <v>2.8224483038091313E-2</v>
      </c>
      <c r="AF65" s="90">
        <v>1.7432557064512095</v>
      </c>
      <c r="AG65" s="90">
        <v>0.20414521955739207</v>
      </c>
      <c r="AH65" s="94">
        <v>2</v>
      </c>
      <c r="AI65" s="90">
        <v>0.53185181815063354</v>
      </c>
      <c r="AJ65" s="90">
        <v>6.2839349293821956E-2</v>
      </c>
      <c r="AK65" s="90">
        <v>0.59469116744445549</v>
      </c>
      <c r="AL65" s="90" t="s">
        <v>622</v>
      </c>
      <c r="AM65" s="90">
        <v>0.8350863929074277</v>
      </c>
      <c r="AN65" t="s">
        <v>624</v>
      </c>
      <c r="AQ65" s="90">
        <v>62.61291173502233</v>
      </c>
      <c r="AR65" s="90">
        <v>63.160224957836419</v>
      </c>
      <c r="AS65" s="90">
        <v>52.963168266998913</v>
      </c>
      <c r="AT65" s="90">
        <v>63.19931599287068</v>
      </c>
      <c r="AU65" s="90"/>
      <c r="AV65" s="90">
        <v>1.3221948061802165</v>
      </c>
      <c r="AW65" s="90">
        <v>0.46485389357879131</v>
      </c>
      <c r="AX65" s="90"/>
      <c r="AY65" s="90">
        <v>3.8806091625729611</v>
      </c>
      <c r="AZ65" s="90">
        <v>3.6011282009707943</v>
      </c>
      <c r="BA65" s="90"/>
      <c r="BB65" s="90">
        <v>1.4609312982648965</v>
      </c>
      <c r="BC65" s="90"/>
      <c r="BD65" s="90">
        <v>4.9105874671056338</v>
      </c>
      <c r="BE65" s="90">
        <v>4.6519516758568713</v>
      </c>
      <c r="BF65" s="90"/>
      <c r="BG65" s="90">
        <v>1.9530179371613365</v>
      </c>
      <c r="BH65" s="90">
        <v>1.7705319042937013</v>
      </c>
      <c r="BI65" s="90"/>
      <c r="BJ65" s="90">
        <v>17.517373514166312</v>
      </c>
    </row>
    <row r="66" spans="1:62">
      <c r="A66" t="s">
        <v>535</v>
      </c>
      <c r="B66" t="s">
        <v>545</v>
      </c>
      <c r="C66" t="s">
        <v>554</v>
      </c>
      <c r="D66" t="str">
        <f t="shared" si="0"/>
        <v>MgHst</v>
      </c>
      <c r="E66">
        <v>43.5</v>
      </c>
      <c r="F66">
        <v>1.26</v>
      </c>
      <c r="G66">
        <v>11.71</v>
      </c>
      <c r="H66">
        <v>0.06</v>
      </c>
      <c r="I66">
        <v>11.13</v>
      </c>
      <c r="J66">
        <v>15.32</v>
      </c>
      <c r="K66">
        <v>11.27</v>
      </c>
      <c r="L66">
        <v>0.19</v>
      </c>
      <c r="M66">
        <v>2.78</v>
      </c>
      <c r="N66">
        <v>0.34</v>
      </c>
      <c r="O66">
        <v>97.559999999999988</v>
      </c>
      <c r="Q66" s="90">
        <v>6.2730329745014641</v>
      </c>
      <c r="R66" s="90">
        <v>1.7269670254985359</v>
      </c>
      <c r="S66" s="90">
        <v>0</v>
      </c>
      <c r="T66" s="94">
        <v>8</v>
      </c>
      <c r="U66" s="90">
        <v>0.26311139341197154</v>
      </c>
      <c r="V66" s="90">
        <v>0.13668004029425415</v>
      </c>
      <c r="W66" s="90">
        <v>6.8404467827157048E-3</v>
      </c>
      <c r="X66" s="90">
        <v>0.73176229609273946</v>
      </c>
      <c r="Y66" s="90">
        <v>3.292791292412137</v>
      </c>
      <c r="Z66" s="90">
        <v>0.56881453100618184</v>
      </c>
      <c r="AA66" s="90">
        <v>0</v>
      </c>
      <c r="AB66" s="94">
        <v>5</v>
      </c>
      <c r="AC66" s="90">
        <v>0</v>
      </c>
      <c r="AD66" s="90">
        <v>4.1715408818882693E-2</v>
      </c>
      <c r="AE66" s="90">
        <v>2.3204950925188237E-2</v>
      </c>
      <c r="AF66" s="90">
        <v>1.7411418269006924</v>
      </c>
      <c r="AG66" s="90">
        <v>0.19393781335523674</v>
      </c>
      <c r="AH66" s="94">
        <v>2</v>
      </c>
      <c r="AI66" s="90">
        <v>0.58329023380153922</v>
      </c>
      <c r="AJ66" s="90">
        <v>6.2540388176308997E-2</v>
      </c>
      <c r="AK66" s="90">
        <v>0.64583062197784824</v>
      </c>
      <c r="AL66" s="90" t="s">
        <v>622</v>
      </c>
      <c r="AM66" s="90">
        <v>0.84358706252953275</v>
      </c>
      <c r="AN66" t="s">
        <v>624</v>
      </c>
      <c r="AQ66" s="90">
        <v>61.596096334607658</v>
      </c>
      <c r="AR66" s="90">
        <v>61.49007503322791</v>
      </c>
      <c r="AS66" s="90">
        <v>51.212233996752893</v>
      </c>
      <c r="AT66" s="90">
        <v>61.427546181783377</v>
      </c>
      <c r="AU66" s="90"/>
      <c r="AV66" s="90">
        <v>1.3333851197940583</v>
      </c>
      <c r="AW66" s="90">
        <v>0.46833572545336449</v>
      </c>
      <c r="AX66" s="90"/>
      <c r="AY66" s="90">
        <v>4.5555362727043427</v>
      </c>
      <c r="AZ66" s="90">
        <v>4.1248128644061577</v>
      </c>
      <c r="BA66" s="90"/>
      <c r="BB66" s="90">
        <v>1.7827204809664512</v>
      </c>
      <c r="BC66" s="90"/>
      <c r="BD66" s="90">
        <v>5.1885619336809583</v>
      </c>
      <c r="BE66" s="90">
        <v>5.1241566522595825</v>
      </c>
      <c r="BF66" s="90"/>
      <c r="BG66" s="90">
        <v>1.5170913138857141</v>
      </c>
      <c r="BH66" s="90">
        <v>1.5765285261587101</v>
      </c>
      <c r="BI66" s="90"/>
      <c r="BJ66" s="90">
        <v>18.02341191688993</v>
      </c>
    </row>
    <row r="67" spans="1:62">
      <c r="Q67" s="90"/>
      <c r="R67" s="90"/>
      <c r="S67" s="90"/>
      <c r="T67" s="94"/>
      <c r="U67" s="90"/>
      <c r="V67" s="90"/>
      <c r="W67" s="90"/>
      <c r="X67" s="90"/>
      <c r="Y67" s="90"/>
      <c r="Z67" s="90"/>
      <c r="AA67" s="90"/>
      <c r="AB67" s="94"/>
      <c r="AC67" s="90"/>
      <c r="AD67" s="90"/>
      <c r="AE67" s="90"/>
      <c r="AF67" s="90"/>
      <c r="AG67" s="90"/>
      <c r="AH67" s="94"/>
      <c r="AI67" s="90"/>
      <c r="AJ67" s="90"/>
      <c r="AK67" s="90"/>
      <c r="AL67" s="90"/>
      <c r="AM67" s="90"/>
      <c r="AQ67" s="90"/>
      <c r="AR67" s="90"/>
      <c r="AS67" s="90"/>
      <c r="AT67" s="90"/>
      <c r="AU67" s="90"/>
      <c r="AV67" s="90"/>
      <c r="AW67" s="90"/>
      <c r="AX67" s="90"/>
      <c r="AY67" s="90"/>
      <c r="AZ67" s="90"/>
      <c r="BA67" s="90"/>
      <c r="BB67" s="90"/>
      <c r="BC67" s="90"/>
      <c r="BD67" s="90"/>
      <c r="BE67" s="90"/>
      <c r="BF67" s="90"/>
      <c r="BG67" s="90"/>
      <c r="BH67" s="90"/>
      <c r="BI67" s="90"/>
      <c r="BJ67" s="90"/>
    </row>
    <row r="68" spans="1:62">
      <c r="A68" t="s">
        <v>556</v>
      </c>
      <c r="B68" t="s">
        <v>555</v>
      </c>
      <c r="C68" t="s">
        <v>557</v>
      </c>
      <c r="D68" t="str">
        <f t="shared" si="0"/>
        <v>MgHst</v>
      </c>
      <c r="E68">
        <v>40</v>
      </c>
      <c r="F68">
        <v>1.82</v>
      </c>
      <c r="G68">
        <v>15.07</v>
      </c>
      <c r="H68">
        <v>0.02</v>
      </c>
      <c r="I68">
        <v>10.98</v>
      </c>
      <c r="J68">
        <v>13.8</v>
      </c>
      <c r="K68">
        <v>12.49</v>
      </c>
      <c r="L68">
        <v>0.12</v>
      </c>
      <c r="M68">
        <v>2.5499999999999998</v>
      </c>
      <c r="N68">
        <v>0.5</v>
      </c>
      <c r="O68">
        <v>97.35</v>
      </c>
      <c r="Q68" s="90">
        <v>5.8050148623497568</v>
      </c>
      <c r="R68" s="90">
        <v>2.1949851376502432</v>
      </c>
      <c r="S68" s="90">
        <v>0</v>
      </c>
      <c r="T68" s="94">
        <v>8</v>
      </c>
      <c r="U68" s="90">
        <v>0.3824134043709857</v>
      </c>
      <c r="V68" s="90">
        <v>0.19868312042461234</v>
      </c>
      <c r="W68" s="90">
        <v>2.2946594705570982E-3</v>
      </c>
      <c r="X68" s="90">
        <v>0.88761202073367684</v>
      </c>
      <c r="Y68" s="90">
        <v>2.9849671560615434</v>
      </c>
      <c r="Z68" s="90">
        <v>0.44501705651127987</v>
      </c>
      <c r="AA68" s="90">
        <v>1.4749025638425716E-2</v>
      </c>
      <c r="AB68" s="94">
        <v>4.9157364432110811</v>
      </c>
      <c r="AC68" s="90">
        <v>0</v>
      </c>
      <c r="AD68" s="90">
        <v>0</v>
      </c>
      <c r="AE68" s="90">
        <v>0</v>
      </c>
      <c r="AF68" s="90">
        <v>1.9419037574426568</v>
      </c>
      <c r="AG68" s="90">
        <v>5.8096242557343247E-2</v>
      </c>
      <c r="AH68" s="94">
        <v>2</v>
      </c>
      <c r="AI68" s="90">
        <v>0.65936571792236109</v>
      </c>
      <c r="AJ68" s="90">
        <v>9.2556450438618279E-2</v>
      </c>
      <c r="AK68" s="90">
        <v>0.75192216836097936</v>
      </c>
      <c r="AL68" s="90" t="s">
        <v>622</v>
      </c>
      <c r="AM68" s="90">
        <v>0.87025682075152355</v>
      </c>
      <c r="AN68" t="s">
        <v>624</v>
      </c>
      <c r="AQ68" s="90">
        <v>56.749177096228799</v>
      </c>
      <c r="AR68" s="90">
        <v>55.362171500238446</v>
      </c>
      <c r="AS68" s="90">
        <v>40.640681043626927</v>
      </c>
      <c r="AT68" s="90">
        <v>50.641437689974694</v>
      </c>
      <c r="AU68" s="90"/>
      <c r="AV68" s="90">
        <v>1.881493108747015</v>
      </c>
      <c r="AW68" s="90">
        <v>0.68763519331810918</v>
      </c>
      <c r="AX68" s="90"/>
      <c r="AY68" s="90">
        <v>6.7923578986826127</v>
      </c>
      <c r="AZ68" s="90">
        <v>7.5289348288045126</v>
      </c>
      <c r="BA68" s="90"/>
      <c r="BB68" s="90">
        <v>4.6983328968291298</v>
      </c>
      <c r="BC68" s="90"/>
      <c r="BD68" s="90">
        <v>7.0516350951286029</v>
      </c>
      <c r="BE68" s="90">
        <v>8.4337344917915456</v>
      </c>
      <c r="BF68" s="90"/>
      <c r="BG68" s="90">
        <v>0.58742048004404035</v>
      </c>
      <c r="BH68" s="90">
        <v>1.6835131776224763</v>
      </c>
      <c r="BI68" s="90"/>
      <c r="BJ68" s="90">
        <v>20.164104345269575</v>
      </c>
    </row>
    <row r="69" spans="1:62">
      <c r="A69" t="s">
        <v>556</v>
      </c>
      <c r="B69" t="s">
        <v>555</v>
      </c>
      <c r="C69" t="s">
        <v>558</v>
      </c>
      <c r="D69" t="str">
        <f t="shared" si="0"/>
        <v>MgHst</v>
      </c>
      <c r="E69">
        <v>40.21</v>
      </c>
      <c r="F69">
        <v>1.74</v>
      </c>
      <c r="G69">
        <v>15.24</v>
      </c>
      <c r="H69">
        <v>0.01</v>
      </c>
      <c r="I69">
        <v>10.97</v>
      </c>
      <c r="J69">
        <v>13.91</v>
      </c>
      <c r="K69">
        <v>12.61</v>
      </c>
      <c r="L69">
        <v>0.12</v>
      </c>
      <c r="M69">
        <v>2.62</v>
      </c>
      <c r="N69">
        <v>0.51</v>
      </c>
      <c r="O69">
        <v>97.940000000000012</v>
      </c>
      <c r="Q69" s="90">
        <v>5.8006562166535973</v>
      </c>
      <c r="R69" s="90">
        <v>2.1993437833464027</v>
      </c>
      <c r="S69" s="90">
        <v>0</v>
      </c>
      <c r="T69" s="94">
        <v>8</v>
      </c>
      <c r="U69" s="90">
        <v>0.39157024605705537</v>
      </c>
      <c r="V69" s="90">
        <v>0.18881589084500364</v>
      </c>
      <c r="W69" s="90">
        <v>1.1404807486419964E-3</v>
      </c>
      <c r="X69" s="90">
        <v>0.88377660138370118</v>
      </c>
      <c r="Y69" s="90">
        <v>2.9907995728065115</v>
      </c>
      <c r="Z69" s="90">
        <v>0.43969090194138549</v>
      </c>
      <c r="AA69" s="90">
        <v>1.466098130697184E-2</v>
      </c>
      <c r="AB69" s="94">
        <v>4.9104546750892712</v>
      </c>
      <c r="AC69" s="90">
        <v>0</v>
      </c>
      <c r="AD69" s="90">
        <v>0</v>
      </c>
      <c r="AE69" s="90">
        <v>0</v>
      </c>
      <c r="AF69" s="90">
        <v>1.9488573875844186</v>
      </c>
      <c r="AG69" s="90">
        <v>5.1142612415581379E-2</v>
      </c>
      <c r="AH69" s="94">
        <v>2</v>
      </c>
      <c r="AI69" s="90">
        <v>0.68161392244876662</v>
      </c>
      <c r="AJ69" s="90">
        <v>9.3844013255264133E-2</v>
      </c>
      <c r="AK69" s="90">
        <v>0.77545793570403077</v>
      </c>
      <c r="AL69" s="90" t="s">
        <v>622</v>
      </c>
      <c r="AM69" s="90">
        <v>0.87182856061604497</v>
      </c>
      <c r="AN69" t="s">
        <v>624</v>
      </c>
      <c r="AQ69" s="90">
        <v>56.574034373203041</v>
      </c>
      <c r="AR69" s="90">
        <v>55.108425393458063</v>
      </c>
      <c r="AS69" s="90">
        <v>40.474641456448538</v>
      </c>
      <c r="AT69" s="90">
        <v>50.473874967305512</v>
      </c>
      <c r="AU69" s="90"/>
      <c r="AV69" s="90">
        <v>1.8119224801641489</v>
      </c>
      <c r="AW69" s="90">
        <v>0.66486940850891052</v>
      </c>
      <c r="AX69" s="90"/>
      <c r="AY69" s="90">
        <v>6.8536844905537384</v>
      </c>
      <c r="AZ69" s="90">
        <v>7.5440612734653074</v>
      </c>
      <c r="BA69" s="90"/>
      <c r="BB69" s="90">
        <v>4.8338552195396298</v>
      </c>
      <c r="BC69" s="90"/>
      <c r="BD69" s="90">
        <v>6.9920214569172661</v>
      </c>
      <c r="BE69" s="90">
        <v>8.6140174118637365</v>
      </c>
      <c r="BF69" s="90"/>
      <c r="BG69" s="90">
        <v>0.51253716314128184</v>
      </c>
      <c r="BH69" s="90">
        <v>1.6357580306329069</v>
      </c>
      <c r="BI69" s="90"/>
      <c r="BJ69" s="90">
        <v>20.316286013962351</v>
      </c>
    </row>
    <row r="70" spans="1:62">
      <c r="A70" t="s">
        <v>556</v>
      </c>
      <c r="B70" t="s">
        <v>555</v>
      </c>
      <c r="C70" t="s">
        <v>559</v>
      </c>
      <c r="D70" t="str">
        <f t="shared" si="0"/>
        <v>MgHst</v>
      </c>
      <c r="E70">
        <v>40.35</v>
      </c>
      <c r="F70">
        <v>1.77</v>
      </c>
      <c r="G70">
        <v>14.87</v>
      </c>
      <c r="H70">
        <v>0.04</v>
      </c>
      <c r="I70">
        <v>10.91</v>
      </c>
      <c r="J70">
        <v>13.84</v>
      </c>
      <c r="K70">
        <v>12.56</v>
      </c>
      <c r="L70">
        <v>0.12</v>
      </c>
      <c r="M70">
        <v>2.5</v>
      </c>
      <c r="N70">
        <v>0.51</v>
      </c>
      <c r="O70">
        <v>97.470000000000013</v>
      </c>
      <c r="Q70" s="90">
        <v>5.8455292588288268</v>
      </c>
      <c r="R70" s="90">
        <v>2.1544707411711732</v>
      </c>
      <c r="S70" s="90">
        <v>0</v>
      </c>
      <c r="T70" s="94">
        <v>8</v>
      </c>
      <c r="U70" s="90">
        <v>0.38425770724611574</v>
      </c>
      <c r="V70" s="90">
        <v>0.19288559964175728</v>
      </c>
      <c r="W70" s="90">
        <v>4.5812626963302747E-3</v>
      </c>
      <c r="X70" s="90">
        <v>0.87149977826161518</v>
      </c>
      <c r="Y70" s="90">
        <v>2.9883641349103511</v>
      </c>
      <c r="Z70" s="90">
        <v>0.45030905713966751</v>
      </c>
      <c r="AA70" s="90">
        <v>1.4723134702887761E-2</v>
      </c>
      <c r="AB70" s="94">
        <v>4.9066206745987246</v>
      </c>
      <c r="AC70" s="90">
        <v>0</v>
      </c>
      <c r="AD70" s="90">
        <v>0</v>
      </c>
      <c r="AE70" s="90">
        <v>0</v>
      </c>
      <c r="AF70" s="90">
        <v>1.9493591369970122</v>
      </c>
      <c r="AG70" s="90">
        <v>5.0640863002987757E-2</v>
      </c>
      <c r="AH70" s="94">
        <v>2</v>
      </c>
      <c r="AI70" s="90">
        <v>0.6515184542811312</v>
      </c>
      <c r="AJ70" s="90">
        <v>9.4241853207997703E-2</v>
      </c>
      <c r="AK70" s="90">
        <v>0.74576030748912892</v>
      </c>
      <c r="AL70" s="90" t="s">
        <v>622</v>
      </c>
      <c r="AM70" s="90">
        <v>0.86904569524642472</v>
      </c>
      <c r="AN70" t="s">
        <v>624</v>
      </c>
      <c r="AQ70" s="90">
        <v>57.860968873718271</v>
      </c>
      <c r="AR70" s="90">
        <v>56.559991479561994</v>
      </c>
      <c r="AS70" s="90">
        <v>41.763727379010611</v>
      </c>
      <c r="AT70" s="90">
        <v>51.782203680415989</v>
      </c>
      <c r="AU70" s="90"/>
      <c r="AV70" s="90">
        <v>1.7352266841730537</v>
      </c>
      <c r="AW70" s="90">
        <v>0.63514973150499276</v>
      </c>
      <c r="AX70" s="90"/>
      <c r="AY70" s="90">
        <v>6.1190549709783504</v>
      </c>
      <c r="AZ70" s="90">
        <v>6.8560078193447485</v>
      </c>
      <c r="BA70" s="90"/>
      <c r="BB70" s="90">
        <v>4.2494778481866913</v>
      </c>
      <c r="BC70" s="90"/>
      <c r="BD70" s="90">
        <v>6.8120620782750034</v>
      </c>
      <c r="BE70" s="90">
        <v>8.0802436723019593</v>
      </c>
      <c r="BF70" s="90"/>
      <c r="BG70" s="90">
        <v>0.66370510208219358</v>
      </c>
      <c r="BH70" s="90">
        <v>1.7314489393625765</v>
      </c>
      <c r="BI70" s="90"/>
      <c r="BJ70" s="90">
        <v>20.016387640061112</v>
      </c>
    </row>
    <row r="71" spans="1:62">
      <c r="A71" t="s">
        <v>556</v>
      </c>
      <c r="B71" t="s">
        <v>555</v>
      </c>
      <c r="C71" t="s">
        <v>560</v>
      </c>
      <c r="D71" t="str">
        <f t="shared" ref="D71:D103" si="1">AN71</f>
        <v>MgHst</v>
      </c>
      <c r="E71">
        <v>41.3</v>
      </c>
      <c r="F71">
        <v>1.81</v>
      </c>
      <c r="G71">
        <v>12.69</v>
      </c>
      <c r="H71">
        <v>0.02</v>
      </c>
      <c r="I71">
        <v>11.64</v>
      </c>
      <c r="J71">
        <v>14.04</v>
      </c>
      <c r="K71">
        <v>11.79</v>
      </c>
      <c r="L71">
        <v>0.19</v>
      </c>
      <c r="M71">
        <v>2.84</v>
      </c>
      <c r="N71">
        <v>0.55000000000000004</v>
      </c>
      <c r="O71">
        <v>96.86999999999999</v>
      </c>
      <c r="Q71" s="90">
        <v>6.0475678629601424</v>
      </c>
      <c r="R71" s="90">
        <v>1.9524321370398576</v>
      </c>
      <c r="S71" s="90">
        <v>0</v>
      </c>
      <c r="T71" s="94">
        <v>8</v>
      </c>
      <c r="U71" s="90">
        <v>0.23743266152931097</v>
      </c>
      <c r="V71" s="90">
        <v>0.19936802805285833</v>
      </c>
      <c r="W71" s="90">
        <v>2.3152910831341833E-3</v>
      </c>
      <c r="X71" s="90">
        <v>0.80128204547147419</v>
      </c>
      <c r="Y71" s="90">
        <v>3.0641846488631388</v>
      </c>
      <c r="Z71" s="90">
        <v>0.62415249924093241</v>
      </c>
      <c r="AA71" s="90">
        <v>2.3562590720276735E-2</v>
      </c>
      <c r="AB71" s="94">
        <v>4.9522977649611253</v>
      </c>
      <c r="AC71" s="90">
        <v>0</v>
      </c>
      <c r="AD71" s="90">
        <v>0</v>
      </c>
      <c r="AE71" s="90">
        <v>0</v>
      </c>
      <c r="AF71" s="90">
        <v>1.8495514762145178</v>
      </c>
      <c r="AG71" s="90">
        <v>0.15044852378548224</v>
      </c>
      <c r="AH71" s="94">
        <v>2</v>
      </c>
      <c r="AI71" s="90">
        <v>0.65579157407072963</v>
      </c>
      <c r="AJ71" s="90">
        <v>0.10272750264271806</v>
      </c>
      <c r="AK71" s="90">
        <v>0.75851907671344765</v>
      </c>
      <c r="AL71" s="90" t="s">
        <v>622</v>
      </c>
      <c r="AM71" s="90">
        <v>0.83077672290295712</v>
      </c>
      <c r="AN71" t="s">
        <v>624</v>
      </c>
      <c r="AQ71" s="90">
        <v>59.273390623908647</v>
      </c>
      <c r="AR71" s="90">
        <v>59.327898066968821</v>
      </c>
      <c r="AS71" s="90">
        <v>46.822921560422436</v>
      </c>
      <c r="AT71" s="90">
        <v>56.931699811183279</v>
      </c>
      <c r="AU71" s="90"/>
      <c r="AV71" s="90">
        <v>1.4942921272800873</v>
      </c>
      <c r="AW71" s="90">
        <v>0.52702473275781958</v>
      </c>
      <c r="AX71" s="90"/>
      <c r="AY71" s="90">
        <v>5.4017986551277932</v>
      </c>
      <c r="AZ71" s="90">
        <v>5.2701249249190525</v>
      </c>
      <c r="BA71" s="90"/>
      <c r="BB71" s="90">
        <v>2.3547961479017316</v>
      </c>
      <c r="BC71" s="90"/>
      <c r="BD71" s="90">
        <v>5.6128186233702113</v>
      </c>
      <c r="BE71" s="90">
        <v>5.5282259838163492</v>
      </c>
      <c r="BF71" s="90"/>
      <c r="BG71" s="90">
        <v>1.6967462453010387</v>
      </c>
      <c r="BH71" s="90">
        <v>1.936684234039443</v>
      </c>
      <c r="BI71" s="90"/>
      <c r="BJ71" s="90">
        <v>18.823686384072609</v>
      </c>
    </row>
    <row r="72" spans="1:62">
      <c r="A72" t="s">
        <v>556</v>
      </c>
      <c r="B72" t="s">
        <v>555</v>
      </c>
      <c r="C72" t="s">
        <v>561</v>
      </c>
      <c r="D72" t="str">
        <f t="shared" si="1"/>
        <v>MgHst</v>
      </c>
      <c r="E72">
        <v>39.840000000000003</v>
      </c>
      <c r="F72">
        <v>1.65</v>
      </c>
      <c r="G72">
        <v>14.38</v>
      </c>
      <c r="H72">
        <v>0.01</v>
      </c>
      <c r="I72">
        <v>11.35</v>
      </c>
      <c r="J72">
        <v>13.94</v>
      </c>
      <c r="K72">
        <v>12.35</v>
      </c>
      <c r="L72">
        <v>0.13</v>
      </c>
      <c r="M72">
        <v>2.54</v>
      </c>
      <c r="N72">
        <v>0.48</v>
      </c>
      <c r="O72">
        <v>96.67</v>
      </c>
      <c r="Q72" s="90">
        <v>5.8262477744813079</v>
      </c>
      <c r="R72" s="90">
        <v>2.1737522255186921</v>
      </c>
      <c r="S72" s="90">
        <v>0</v>
      </c>
      <c r="T72" s="94">
        <v>8</v>
      </c>
      <c r="U72" s="90">
        <v>0.30454555467234368</v>
      </c>
      <c r="V72" s="90">
        <v>0.18150968541119558</v>
      </c>
      <c r="W72" s="90">
        <v>1.1561509089547113E-3</v>
      </c>
      <c r="X72" s="90">
        <v>0.96580922491240528</v>
      </c>
      <c r="Y72" s="90">
        <v>3.0384319902372239</v>
      </c>
      <c r="Z72" s="90">
        <v>0.42231739326723128</v>
      </c>
      <c r="AA72" s="90">
        <v>1.6100957826870214E-2</v>
      </c>
      <c r="AB72" s="94">
        <v>4.9298709572362238</v>
      </c>
      <c r="AC72" s="90">
        <v>0</v>
      </c>
      <c r="AD72" s="90">
        <v>0</v>
      </c>
      <c r="AE72" s="90">
        <v>0</v>
      </c>
      <c r="AF72" s="90">
        <v>1.9348998766516836</v>
      </c>
      <c r="AG72" s="90">
        <v>6.5100123348316385E-2</v>
      </c>
      <c r="AH72" s="94">
        <v>2</v>
      </c>
      <c r="AI72" s="90">
        <v>0.65504279069700144</v>
      </c>
      <c r="AJ72" s="90">
        <v>8.9537342381456247E-2</v>
      </c>
      <c r="AK72" s="90">
        <v>0.74458013307845772</v>
      </c>
      <c r="AL72" s="90" t="s">
        <v>622</v>
      </c>
      <c r="AM72" s="90">
        <v>0.8779693799036149</v>
      </c>
      <c r="AN72" t="s">
        <v>624</v>
      </c>
      <c r="AQ72" s="90">
        <v>57.150696531687956</v>
      </c>
      <c r="AR72" s="90">
        <v>56.315662754336941</v>
      </c>
      <c r="AS72" s="90">
        <v>40.857135271841159</v>
      </c>
      <c r="AT72" s="90">
        <v>50.870449798208966</v>
      </c>
      <c r="AU72" s="90"/>
      <c r="AV72" s="90">
        <v>1.7600925141635508</v>
      </c>
      <c r="AW72" s="90">
        <v>0.62483642208834045</v>
      </c>
      <c r="AX72" s="90"/>
      <c r="AY72" s="90">
        <v>6.7971228700659436</v>
      </c>
      <c r="AZ72" s="90">
        <v>7.4116515769497315</v>
      </c>
      <c r="BA72" s="90"/>
      <c r="BB72" s="90">
        <v>4.3795768443582164</v>
      </c>
      <c r="BC72" s="90"/>
      <c r="BD72" s="90">
        <v>7.1153333781330561</v>
      </c>
      <c r="BE72" s="90">
        <v>7.6964920206543566</v>
      </c>
      <c r="BF72" s="90"/>
      <c r="BG72" s="90">
        <v>0.72639408666442939</v>
      </c>
      <c r="BH72" s="90">
        <v>1.6805471398337595</v>
      </c>
      <c r="BI72" s="90"/>
      <c r="BJ72" s="90">
        <v>19.89941139955943</v>
      </c>
    </row>
    <row r="73" spans="1:62">
      <c r="A73" t="s">
        <v>556</v>
      </c>
      <c r="B73" t="s">
        <v>555</v>
      </c>
      <c r="C73" t="s">
        <v>562</v>
      </c>
      <c r="D73" t="str">
        <f t="shared" si="1"/>
        <v>MgHst</v>
      </c>
      <c r="E73">
        <v>39.57</v>
      </c>
      <c r="F73">
        <v>1.72</v>
      </c>
      <c r="G73">
        <v>14.73</v>
      </c>
      <c r="H73">
        <v>0.01</v>
      </c>
      <c r="I73">
        <v>11.33</v>
      </c>
      <c r="J73">
        <v>13.71</v>
      </c>
      <c r="K73">
        <v>12.51</v>
      </c>
      <c r="L73">
        <v>0.13</v>
      </c>
      <c r="M73">
        <v>2.54</v>
      </c>
      <c r="N73">
        <v>0.51</v>
      </c>
      <c r="O73">
        <v>96.76</v>
      </c>
      <c r="Q73" s="90">
        <v>5.7864408614809877</v>
      </c>
      <c r="R73" s="90">
        <v>2.2135591385190123</v>
      </c>
      <c r="S73" s="90">
        <v>0</v>
      </c>
      <c r="T73" s="94">
        <v>8</v>
      </c>
      <c r="U73" s="90">
        <v>0.32491765232787362</v>
      </c>
      <c r="V73" s="90">
        <v>0.18919957439285187</v>
      </c>
      <c r="W73" s="90">
        <v>1.1560866157624414E-3</v>
      </c>
      <c r="X73" s="90">
        <v>0.96391689879263254</v>
      </c>
      <c r="Y73" s="90">
        <v>2.9881338636128083</v>
      </c>
      <c r="Z73" s="90">
        <v>0.42168662402744017</v>
      </c>
      <c r="AA73" s="90">
        <v>1.6100062457615843E-2</v>
      </c>
      <c r="AB73" s="94">
        <v>4.9051107622269843</v>
      </c>
      <c r="AC73" s="90">
        <v>0</v>
      </c>
      <c r="AD73" s="90">
        <v>0</v>
      </c>
      <c r="AE73" s="90">
        <v>0</v>
      </c>
      <c r="AF73" s="90">
        <v>1.9598584122405189</v>
      </c>
      <c r="AG73" s="90">
        <v>4.0141587759481068E-2</v>
      </c>
      <c r="AH73" s="94">
        <v>2</v>
      </c>
      <c r="AI73" s="90">
        <v>0.67996127936248463</v>
      </c>
      <c r="AJ73" s="90">
        <v>9.5128135940065944E-2</v>
      </c>
      <c r="AK73" s="90">
        <v>0.7750894153025506</v>
      </c>
      <c r="AL73" s="90" t="s">
        <v>622</v>
      </c>
      <c r="AM73" s="90">
        <v>0.87633172316374153</v>
      </c>
      <c r="AN73" t="s">
        <v>624</v>
      </c>
      <c r="AQ73" s="90">
        <v>56.915606198623657</v>
      </c>
      <c r="AR73" s="90">
        <v>55.8466305661196</v>
      </c>
      <c r="AS73" s="90">
        <v>40.089032336507181</v>
      </c>
      <c r="AT73" s="90">
        <v>50.081922061106781</v>
      </c>
      <c r="AU73" s="90"/>
      <c r="AV73" s="90">
        <v>1.7379143378483264</v>
      </c>
      <c r="AW73" s="90">
        <v>0.6225996087717347</v>
      </c>
      <c r="AX73" s="90"/>
      <c r="AY73" s="90">
        <v>6.8710594195075743</v>
      </c>
      <c r="AZ73" s="90">
        <v>7.6518430692219779</v>
      </c>
      <c r="BA73" s="90"/>
      <c r="BB73" s="90">
        <v>4.6632655528988458</v>
      </c>
      <c r="BC73" s="90"/>
      <c r="BD73" s="90">
        <v>7.0929371006799427</v>
      </c>
      <c r="BE73" s="90">
        <v>8.0069079492477506</v>
      </c>
      <c r="BF73" s="90"/>
      <c r="BG73" s="90">
        <v>0.62255194672089242</v>
      </c>
      <c r="BH73" s="90">
        <v>1.7231384547472715</v>
      </c>
      <c r="BI73" s="90"/>
      <c r="BJ73" s="90">
        <v>20.205677099906989</v>
      </c>
    </row>
    <row r="74" spans="1:62">
      <c r="A74" t="s">
        <v>556</v>
      </c>
      <c r="B74" t="s">
        <v>555</v>
      </c>
      <c r="C74" t="s">
        <v>563</v>
      </c>
      <c r="D74" t="str">
        <f t="shared" si="1"/>
        <v>MgHst</v>
      </c>
      <c r="E74">
        <v>39.270000000000003</v>
      </c>
      <c r="F74">
        <v>1.72</v>
      </c>
      <c r="G74">
        <v>14.52</v>
      </c>
      <c r="H74">
        <v>0.02</v>
      </c>
      <c r="I74">
        <v>10.72</v>
      </c>
      <c r="J74">
        <v>14.02</v>
      </c>
      <c r="K74">
        <v>12.37</v>
      </c>
      <c r="L74">
        <v>0.12</v>
      </c>
      <c r="M74">
        <v>2.54</v>
      </c>
      <c r="N74">
        <v>0.46</v>
      </c>
      <c r="O74">
        <v>95.760000000000019</v>
      </c>
      <c r="Q74" s="90">
        <v>5.790279177877582</v>
      </c>
      <c r="R74" s="90">
        <v>2.209720822122418</v>
      </c>
      <c r="S74" s="90">
        <v>0</v>
      </c>
      <c r="T74" s="94">
        <v>8</v>
      </c>
      <c r="U74" s="90">
        <v>0.31335441000541664</v>
      </c>
      <c r="V74" s="90">
        <v>0.19077140969425527</v>
      </c>
      <c r="W74" s="90">
        <v>2.3313823419044044E-3</v>
      </c>
      <c r="X74" s="90">
        <v>0.94299565320150691</v>
      </c>
      <c r="Y74" s="90">
        <v>3.0810854416321183</v>
      </c>
      <c r="Z74" s="90">
        <v>0.37889943275536297</v>
      </c>
      <c r="AA74" s="90">
        <v>1.4985063524642678E-2</v>
      </c>
      <c r="AB74" s="94">
        <v>4.9244227931552071</v>
      </c>
      <c r="AC74" s="90">
        <v>0</v>
      </c>
      <c r="AD74" s="90">
        <v>0</v>
      </c>
      <c r="AE74" s="90">
        <v>0</v>
      </c>
      <c r="AF74" s="90">
        <v>1.9540254736745026</v>
      </c>
      <c r="AG74" s="90">
        <v>4.5974526325497367E-2</v>
      </c>
      <c r="AH74" s="94">
        <v>2</v>
      </c>
      <c r="AI74" s="90">
        <v>0.68011082310815618</v>
      </c>
      <c r="AJ74" s="90">
        <v>8.6514674092008997E-2</v>
      </c>
      <c r="AK74" s="90">
        <v>0.76662549720016515</v>
      </c>
      <c r="AL74" s="90" t="s">
        <v>622</v>
      </c>
      <c r="AM74" s="90">
        <v>0.89049101469773362</v>
      </c>
      <c r="AN74" t="s">
        <v>624</v>
      </c>
      <c r="AQ74" s="90">
        <v>56.054262725304184</v>
      </c>
      <c r="AR74" s="90">
        <v>54.96242900455043</v>
      </c>
      <c r="AS74" s="90">
        <v>39.527427962820894</v>
      </c>
      <c r="AT74" s="90">
        <v>49.527842683455376</v>
      </c>
      <c r="AU74" s="90"/>
      <c r="AV74" s="90">
        <v>1.9348544530001204</v>
      </c>
      <c r="AW74" s="90">
        <v>0.69193214245250489</v>
      </c>
      <c r="AX74" s="90"/>
      <c r="AY74" s="90">
        <v>7.1986019206238216</v>
      </c>
      <c r="AZ74" s="90">
        <v>7.9133566747098998</v>
      </c>
      <c r="BA74" s="90"/>
      <c r="BB74" s="90">
        <v>5.1275329325902588</v>
      </c>
      <c r="BC74" s="90"/>
      <c r="BD74" s="90">
        <v>7.4030195271421162</v>
      </c>
      <c r="BE74" s="90">
        <v>8.3603286763023696</v>
      </c>
      <c r="BF74" s="90"/>
      <c r="BG74" s="90">
        <v>0.58410367964290932</v>
      </c>
      <c r="BH74" s="90">
        <v>1.6415084634911965</v>
      </c>
      <c r="BI74" s="90"/>
      <c r="BJ74" s="90">
        <v>20.134285871593526</v>
      </c>
    </row>
    <row r="75" spans="1:62">
      <c r="A75" t="s">
        <v>556</v>
      </c>
      <c r="B75" t="s">
        <v>555</v>
      </c>
      <c r="C75" t="s">
        <v>564</v>
      </c>
      <c r="D75" t="str">
        <f t="shared" si="1"/>
        <v>MgHst</v>
      </c>
      <c r="E75">
        <v>39.409999999999997</v>
      </c>
      <c r="F75">
        <v>1.78</v>
      </c>
      <c r="G75">
        <v>14.97</v>
      </c>
      <c r="H75">
        <v>0.02</v>
      </c>
      <c r="I75">
        <v>10.86</v>
      </c>
      <c r="J75">
        <v>13.74</v>
      </c>
      <c r="K75">
        <v>12.43</v>
      </c>
      <c r="L75">
        <v>0.13</v>
      </c>
      <c r="M75">
        <v>2.52</v>
      </c>
      <c r="N75">
        <v>0.52</v>
      </c>
      <c r="O75">
        <v>96.379999999999967</v>
      </c>
      <c r="Q75" s="90">
        <v>5.7783342941565436</v>
      </c>
      <c r="R75" s="90">
        <v>2.2216657058434564</v>
      </c>
      <c r="S75" s="90">
        <v>0</v>
      </c>
      <c r="T75" s="94">
        <v>8</v>
      </c>
      <c r="U75" s="90">
        <v>0.36501611279183299</v>
      </c>
      <c r="V75" s="90">
        <v>0.19631906206231625</v>
      </c>
      <c r="W75" s="90">
        <v>2.3183079736791082E-3</v>
      </c>
      <c r="X75" s="90">
        <v>0.91500409858541332</v>
      </c>
      <c r="Y75" s="90">
        <v>3.002618023662714</v>
      </c>
      <c r="Z75" s="90">
        <v>0.41664455469466577</v>
      </c>
      <c r="AA75" s="90">
        <v>1.614277972918431E-2</v>
      </c>
      <c r="AB75" s="94">
        <v>4.9140629394998063</v>
      </c>
      <c r="AC75" s="90">
        <v>0</v>
      </c>
      <c r="AD75" s="90">
        <v>0</v>
      </c>
      <c r="AE75" s="90">
        <v>0</v>
      </c>
      <c r="AF75" s="90">
        <v>1.9524920593211621</v>
      </c>
      <c r="AG75" s="90">
        <v>4.7507940678837901E-2</v>
      </c>
      <c r="AH75" s="94">
        <v>2</v>
      </c>
      <c r="AI75" s="90">
        <v>0.66882038413852674</v>
      </c>
      <c r="AJ75" s="90">
        <v>9.7250739908609232E-2</v>
      </c>
      <c r="AK75" s="90">
        <v>0.76607112404713595</v>
      </c>
      <c r="AL75" s="90" t="s">
        <v>622</v>
      </c>
      <c r="AM75" s="90">
        <v>0.87814783300590438</v>
      </c>
      <c r="AN75" t="s">
        <v>624</v>
      </c>
      <c r="AQ75" s="90">
        <v>56.046354180045491</v>
      </c>
      <c r="AR75" s="90">
        <v>54.828285931726604</v>
      </c>
      <c r="AS75" s="90">
        <v>39.7531508507968</v>
      </c>
      <c r="AT75" s="90">
        <v>49.743424390925284</v>
      </c>
      <c r="AU75" s="90"/>
      <c r="AV75" s="90">
        <v>1.9341226862206591</v>
      </c>
      <c r="AW75" s="90">
        <v>0.70277666486458246</v>
      </c>
      <c r="AX75" s="90"/>
      <c r="AY75" s="90">
        <v>7.1252370326111736</v>
      </c>
      <c r="AZ75" s="90">
        <v>7.901320665048214</v>
      </c>
      <c r="BA75" s="90"/>
      <c r="BB75" s="90">
        <v>5.0602103232813738</v>
      </c>
      <c r="BC75" s="90"/>
      <c r="BD75" s="90">
        <v>7.2601989626777748</v>
      </c>
      <c r="BE75" s="90">
        <v>8.606781192019783</v>
      </c>
      <c r="BF75" s="90"/>
      <c r="BG75" s="90">
        <v>0.57922030180138773</v>
      </c>
      <c r="BH75" s="90">
        <v>1.6568051321601693</v>
      </c>
      <c r="BI75" s="90"/>
      <c r="BJ75" s="90">
        <v>20.239093092029442</v>
      </c>
    </row>
    <row r="76" spans="1:62">
      <c r="A76" t="s">
        <v>556</v>
      </c>
      <c r="B76" t="s">
        <v>555</v>
      </c>
      <c r="C76" t="s">
        <v>565</v>
      </c>
      <c r="D76" t="str">
        <f t="shared" si="1"/>
        <v>MgHst</v>
      </c>
      <c r="E76">
        <v>39.590000000000003</v>
      </c>
      <c r="F76">
        <v>1.82</v>
      </c>
      <c r="G76">
        <v>14.75</v>
      </c>
      <c r="H76">
        <v>0.02</v>
      </c>
      <c r="I76">
        <v>11.69</v>
      </c>
      <c r="J76">
        <v>13.43</v>
      </c>
      <c r="K76">
        <v>12.21</v>
      </c>
      <c r="L76">
        <v>0.14000000000000001</v>
      </c>
      <c r="M76">
        <v>2.65</v>
      </c>
      <c r="N76">
        <v>0.5</v>
      </c>
      <c r="O76">
        <v>96.800000000000026</v>
      </c>
      <c r="Q76" s="90">
        <v>5.7970129301274493</v>
      </c>
      <c r="R76" s="90">
        <v>2.2029870698725507</v>
      </c>
      <c r="S76" s="90">
        <v>0</v>
      </c>
      <c r="T76" s="94">
        <v>8</v>
      </c>
      <c r="U76" s="90">
        <v>0.3422941268360411</v>
      </c>
      <c r="V76" s="90">
        <v>0.20046400136662593</v>
      </c>
      <c r="W76" s="90">
        <v>2.3152274750800421E-3</v>
      </c>
      <c r="X76" s="90">
        <v>0.93115724530302657</v>
      </c>
      <c r="Y76" s="90">
        <v>2.9309735943187127</v>
      </c>
      <c r="Z76" s="90">
        <v>0.50036097081208664</v>
      </c>
      <c r="AA76" s="90">
        <v>1.7361431967591694E-2</v>
      </c>
      <c r="AB76" s="94">
        <v>4.924926598079165</v>
      </c>
      <c r="AC76" s="90">
        <v>0</v>
      </c>
      <c r="AD76" s="90">
        <v>0</v>
      </c>
      <c r="AE76" s="90">
        <v>0</v>
      </c>
      <c r="AF76" s="90">
        <v>1.915386183254211</v>
      </c>
      <c r="AG76" s="90">
        <v>8.461381674578905E-2</v>
      </c>
      <c r="AH76" s="94">
        <v>2</v>
      </c>
      <c r="AI76" s="90">
        <v>0.66766701501509085</v>
      </c>
      <c r="AJ76" s="90">
        <v>9.3386073097525044E-2</v>
      </c>
      <c r="AK76" s="90">
        <v>0.76105308811261585</v>
      </c>
      <c r="AL76" s="90" t="s">
        <v>622</v>
      </c>
      <c r="AM76" s="90">
        <v>0.85417890289779608</v>
      </c>
      <c r="AN76" t="s">
        <v>624</v>
      </c>
      <c r="AQ76" s="90">
        <v>56.364727643496806</v>
      </c>
      <c r="AR76" s="90">
        <v>55.39828842049566</v>
      </c>
      <c r="AS76" s="90">
        <v>40.802859141399139</v>
      </c>
      <c r="AT76" s="90">
        <v>50.796742237082313</v>
      </c>
      <c r="AU76" s="90"/>
      <c r="AV76" s="90">
        <v>1.8211473016711519</v>
      </c>
      <c r="AW76" s="90">
        <v>0.65567784536844487</v>
      </c>
      <c r="AX76" s="90"/>
      <c r="AY76" s="90">
        <v>7.2736000714673361</v>
      </c>
      <c r="AZ76" s="90">
        <v>7.7768305023070763</v>
      </c>
      <c r="BA76" s="90"/>
      <c r="BB76" s="90">
        <v>4.2977598739135825</v>
      </c>
      <c r="BC76" s="90"/>
      <c r="BD76" s="90">
        <v>6.87074238926962</v>
      </c>
      <c r="BE76" s="90">
        <v>7.7843275594810359</v>
      </c>
      <c r="BF76" s="90"/>
      <c r="BG76" s="90">
        <v>0.79762853168600856</v>
      </c>
      <c r="BH76" s="90">
        <v>1.722386360266043</v>
      </c>
      <c r="BI76" s="90"/>
      <c r="BJ76" s="90">
        <v>20.099219900337268</v>
      </c>
    </row>
    <row r="77" spans="1:62">
      <c r="A77" t="s">
        <v>556</v>
      </c>
      <c r="B77" t="s">
        <v>555</v>
      </c>
      <c r="C77" t="s">
        <v>566</v>
      </c>
      <c r="D77" t="str">
        <f t="shared" si="1"/>
        <v>MgHst</v>
      </c>
      <c r="E77">
        <v>39.43</v>
      </c>
      <c r="F77">
        <v>1.73</v>
      </c>
      <c r="G77">
        <v>14.86</v>
      </c>
      <c r="H77">
        <v>0.03</v>
      </c>
      <c r="I77">
        <v>11.01</v>
      </c>
      <c r="J77">
        <v>13.62</v>
      </c>
      <c r="K77">
        <v>12.3</v>
      </c>
      <c r="L77">
        <v>0.12</v>
      </c>
      <c r="M77">
        <v>2.6</v>
      </c>
      <c r="N77">
        <v>0.47</v>
      </c>
      <c r="O77">
        <v>96.17</v>
      </c>
      <c r="Q77" s="90">
        <v>5.7967257088877018</v>
      </c>
      <c r="R77" s="90">
        <v>2.2032742911122982</v>
      </c>
      <c r="S77" s="90">
        <v>0</v>
      </c>
      <c r="T77" s="94">
        <v>8</v>
      </c>
      <c r="U77" s="90">
        <v>0.3712664258157341</v>
      </c>
      <c r="V77" s="90">
        <v>0.19131468912809255</v>
      </c>
      <c r="W77" s="90">
        <v>3.4867606259449116E-3</v>
      </c>
      <c r="X77" s="90">
        <v>0.90420873515143541</v>
      </c>
      <c r="Y77" s="90">
        <v>2.9843531057053414</v>
      </c>
      <c r="Z77" s="90">
        <v>0.4494428401980477</v>
      </c>
      <c r="AA77" s="90">
        <v>1.4940872498939023E-2</v>
      </c>
      <c r="AB77" s="94">
        <v>4.9190134291235355</v>
      </c>
      <c r="AC77" s="90">
        <v>0</v>
      </c>
      <c r="AD77" s="90">
        <v>0</v>
      </c>
      <c r="AE77" s="90">
        <v>0</v>
      </c>
      <c r="AF77" s="90">
        <v>1.9372381106483643</v>
      </c>
      <c r="AG77" s="90">
        <v>6.2761889351635736E-2</v>
      </c>
      <c r="AH77" s="94">
        <v>2</v>
      </c>
      <c r="AI77" s="90">
        <v>0.67828327304054792</v>
      </c>
      <c r="AJ77" s="90">
        <v>8.813474932701032E-2</v>
      </c>
      <c r="AK77" s="90">
        <v>0.76641802236755829</v>
      </c>
      <c r="AL77" s="90" t="s">
        <v>622</v>
      </c>
      <c r="AM77" s="90">
        <v>0.86911195444381451</v>
      </c>
      <c r="AN77" t="s">
        <v>624</v>
      </c>
      <c r="AQ77" s="90">
        <v>56.324382967020121</v>
      </c>
      <c r="AR77" s="90">
        <v>55.051777867921395</v>
      </c>
      <c r="AS77" s="90">
        <v>40.4093370868001</v>
      </c>
      <c r="AT77" s="90">
        <v>50.406458380270948</v>
      </c>
      <c r="AU77" s="90"/>
      <c r="AV77" s="90">
        <v>1.8376396750663639</v>
      </c>
      <c r="AW77" s="90">
        <v>0.66900692043358156</v>
      </c>
      <c r="AX77" s="90"/>
      <c r="AY77" s="90">
        <v>7.084149143125364</v>
      </c>
      <c r="AZ77" s="90">
        <v>7.7069299928677033</v>
      </c>
      <c r="BA77" s="90"/>
      <c r="BB77" s="90">
        <v>4.742413553404603</v>
      </c>
      <c r="BC77" s="90"/>
      <c r="BD77" s="90">
        <v>7.0136293459582166</v>
      </c>
      <c r="BE77" s="90">
        <v>8.3883309562988142</v>
      </c>
      <c r="BF77" s="90"/>
      <c r="BG77" s="90">
        <v>0.59429884334262528</v>
      </c>
      <c r="BH77" s="90">
        <v>1.644495726787488</v>
      </c>
      <c r="BI77" s="90"/>
      <c r="BJ77" s="90">
        <v>20.25283482066186</v>
      </c>
    </row>
    <row r="78" spans="1:62">
      <c r="A78" t="s">
        <v>556</v>
      </c>
      <c r="B78" t="s">
        <v>555</v>
      </c>
      <c r="C78" t="s">
        <v>567</v>
      </c>
      <c r="D78" t="str">
        <f t="shared" si="1"/>
        <v>MgHst</v>
      </c>
      <c r="E78">
        <v>41.21</v>
      </c>
      <c r="F78">
        <v>1.86</v>
      </c>
      <c r="G78">
        <v>12.63</v>
      </c>
      <c r="H78">
        <v>0.02</v>
      </c>
      <c r="I78">
        <v>11.39</v>
      </c>
      <c r="J78">
        <v>14.28</v>
      </c>
      <c r="K78">
        <v>11.72</v>
      </c>
      <c r="L78">
        <v>0.19</v>
      </c>
      <c r="M78">
        <v>2.77</v>
      </c>
      <c r="N78">
        <v>0.5</v>
      </c>
      <c r="O78">
        <v>96.570000000000007</v>
      </c>
      <c r="Q78" s="90">
        <v>6.0422847628661263</v>
      </c>
      <c r="R78" s="90">
        <v>1.9577152371338737</v>
      </c>
      <c r="S78" s="90">
        <v>0</v>
      </c>
      <c r="T78" s="94">
        <v>8</v>
      </c>
      <c r="U78" s="90">
        <v>0.22464734379611961</v>
      </c>
      <c r="V78" s="90">
        <v>0.20514349877899263</v>
      </c>
      <c r="W78" s="90">
        <v>2.3183204961104739E-3</v>
      </c>
      <c r="X78" s="90">
        <v>0.81162530878535932</v>
      </c>
      <c r="Y78" s="90">
        <v>3.1206417017307775</v>
      </c>
      <c r="Z78" s="90">
        <v>0.58501926659104475</v>
      </c>
      <c r="AA78" s="90">
        <v>2.3593420890445409E-2</v>
      </c>
      <c r="AB78" s="94">
        <v>4.97298886106885</v>
      </c>
      <c r="AC78" s="90">
        <v>0</v>
      </c>
      <c r="AD78" s="90">
        <v>0</v>
      </c>
      <c r="AE78" s="90">
        <v>0</v>
      </c>
      <c r="AF78" s="90">
        <v>1.8409759082689459</v>
      </c>
      <c r="AG78" s="90">
        <v>0.15902409173105414</v>
      </c>
      <c r="AH78" s="94">
        <v>2</v>
      </c>
      <c r="AI78" s="90">
        <v>0.62837280415675612</v>
      </c>
      <c r="AJ78" s="90">
        <v>9.3510831934895913E-2</v>
      </c>
      <c r="AK78" s="90">
        <v>0.72188363609165207</v>
      </c>
      <c r="AL78" s="90" t="s">
        <v>622</v>
      </c>
      <c r="AM78" s="90">
        <v>0.84212822716591318</v>
      </c>
      <c r="AN78" t="s">
        <v>624</v>
      </c>
      <c r="AQ78" s="90">
        <v>58.838488271031544</v>
      </c>
      <c r="AR78" s="90">
        <v>58.900913183302315</v>
      </c>
      <c r="AS78" s="90">
        <v>46.271152604111421</v>
      </c>
      <c r="AT78" s="90">
        <v>56.381287859975572</v>
      </c>
      <c r="AU78" s="90"/>
      <c r="AV78" s="90">
        <v>1.6714439208053331</v>
      </c>
      <c r="AW78" s="90">
        <v>0.58568134102514269</v>
      </c>
      <c r="AX78" s="90"/>
      <c r="AY78" s="90">
        <v>5.6100933054148729</v>
      </c>
      <c r="AZ78" s="90">
        <v>5.5020994824394611</v>
      </c>
      <c r="BA78" s="90"/>
      <c r="BB78" s="90">
        <v>2.5296739043106871</v>
      </c>
      <c r="BC78" s="90"/>
      <c r="BD78" s="90">
        <v>5.9946966408134603</v>
      </c>
      <c r="BE78" s="90">
        <v>5.6827447713779398</v>
      </c>
      <c r="BF78" s="90"/>
      <c r="BG78" s="90">
        <v>1.6598489551398696</v>
      </c>
      <c r="BH78" s="90">
        <v>1.8958389627623404</v>
      </c>
      <c r="BI78" s="90"/>
      <c r="BJ78" s="90">
        <v>18.677164748323168</v>
      </c>
    </row>
    <row r="79" spans="1:62">
      <c r="A79" t="s">
        <v>556</v>
      </c>
      <c r="B79" t="s">
        <v>555</v>
      </c>
      <c r="C79" t="s">
        <v>568</v>
      </c>
      <c r="D79" t="str">
        <f t="shared" si="1"/>
        <v>MgHst</v>
      </c>
      <c r="E79">
        <v>39.020000000000003</v>
      </c>
      <c r="F79">
        <v>1.72</v>
      </c>
      <c r="G79">
        <v>15.02</v>
      </c>
      <c r="H79">
        <v>0.04</v>
      </c>
      <c r="I79">
        <v>11.18</v>
      </c>
      <c r="J79">
        <v>13.65</v>
      </c>
      <c r="K79">
        <v>12.26</v>
      </c>
      <c r="L79">
        <v>0.12</v>
      </c>
      <c r="M79">
        <v>2.4900000000000002</v>
      </c>
      <c r="N79">
        <v>0.5</v>
      </c>
      <c r="O79">
        <v>96.000000000000014</v>
      </c>
      <c r="Q79" s="90">
        <v>5.7460998286646321</v>
      </c>
      <c r="R79" s="90">
        <v>2.2539001713353679</v>
      </c>
      <c r="S79" s="90">
        <v>0</v>
      </c>
      <c r="T79" s="94">
        <v>8</v>
      </c>
      <c r="U79" s="90">
        <v>0.35273839172392929</v>
      </c>
      <c r="V79" s="90">
        <v>0.19052878073673096</v>
      </c>
      <c r="W79" s="90">
        <v>4.6568344359995233E-3</v>
      </c>
      <c r="X79" s="90">
        <v>0.9708446465693612</v>
      </c>
      <c r="Y79" s="90">
        <v>2.9959577120786709</v>
      </c>
      <c r="Z79" s="90">
        <v>0.40602018031507048</v>
      </c>
      <c r="AA79" s="90">
        <v>1.4966005059083048E-2</v>
      </c>
      <c r="AB79" s="94">
        <v>4.9357125509188453</v>
      </c>
      <c r="AC79" s="90">
        <v>0</v>
      </c>
      <c r="AD79" s="90">
        <v>0</v>
      </c>
      <c r="AE79" s="90">
        <v>0</v>
      </c>
      <c r="AF79" s="90">
        <v>1.9341862473858726</v>
      </c>
      <c r="AG79" s="90">
        <v>6.5813752614127363E-2</v>
      </c>
      <c r="AH79" s="94">
        <v>2</v>
      </c>
      <c r="AI79" s="90">
        <v>0.64507329870956431</v>
      </c>
      <c r="AJ79" s="90">
        <v>9.391808919948319E-2</v>
      </c>
      <c r="AK79" s="90">
        <v>0.7389913879090475</v>
      </c>
      <c r="AL79" s="90" t="s">
        <v>622</v>
      </c>
      <c r="AM79" s="90">
        <v>0.88065172874201669</v>
      </c>
      <c r="AN79" t="s">
        <v>624</v>
      </c>
      <c r="AQ79" s="90">
        <v>55.055912787782916</v>
      </c>
      <c r="AR79" s="90">
        <v>54.145134149163766</v>
      </c>
      <c r="AS79" s="90">
        <v>38.878201386347136</v>
      </c>
      <c r="AT79" s="90">
        <v>48.853974919883697</v>
      </c>
      <c r="AU79" s="90"/>
      <c r="AV79" s="90">
        <v>2.071028454606739</v>
      </c>
      <c r="AW79" s="90">
        <v>0.74437538747745813</v>
      </c>
      <c r="AX79" s="90"/>
      <c r="AY79" s="90">
        <v>7.8954776530430255</v>
      </c>
      <c r="AZ79" s="90">
        <v>8.6413108693910239</v>
      </c>
      <c r="BA79" s="90"/>
      <c r="BB79" s="90">
        <v>5.3922368495282473</v>
      </c>
      <c r="BC79" s="90"/>
      <c r="BD79" s="90">
        <v>7.5876637073630615</v>
      </c>
      <c r="BE79" s="90">
        <v>8.755392235813142</v>
      </c>
      <c r="BF79" s="90"/>
      <c r="BG79" s="90">
        <v>0.59131620092270953</v>
      </c>
      <c r="BH79" s="90">
        <v>1.5747007749888686</v>
      </c>
      <c r="BI79" s="90"/>
      <c r="BJ79" s="90">
        <v>20.196610545247811</v>
      </c>
    </row>
    <row r="80" spans="1:62">
      <c r="A80" t="s">
        <v>556</v>
      </c>
      <c r="B80" t="s">
        <v>555</v>
      </c>
      <c r="C80" t="s">
        <v>569</v>
      </c>
      <c r="D80" t="str">
        <f t="shared" si="1"/>
        <v>MgHst</v>
      </c>
      <c r="E80">
        <v>39.57</v>
      </c>
      <c r="F80">
        <v>1.71</v>
      </c>
      <c r="G80">
        <v>14.65</v>
      </c>
      <c r="H80">
        <v>0.03</v>
      </c>
      <c r="I80">
        <v>11.04</v>
      </c>
      <c r="J80">
        <v>13.63</v>
      </c>
      <c r="K80">
        <v>12.29</v>
      </c>
      <c r="L80">
        <v>0.13</v>
      </c>
      <c r="M80">
        <v>2.52</v>
      </c>
      <c r="N80">
        <v>0.5</v>
      </c>
      <c r="O80">
        <v>96.069999999999979</v>
      </c>
      <c r="Q80" s="90">
        <v>5.8221353828053379</v>
      </c>
      <c r="R80" s="90">
        <v>2.1778646171946621</v>
      </c>
      <c r="S80" s="90">
        <v>0</v>
      </c>
      <c r="T80" s="94">
        <v>8</v>
      </c>
      <c r="U80" s="90">
        <v>0.36239939651486042</v>
      </c>
      <c r="V80" s="90">
        <v>0.18925989709149091</v>
      </c>
      <c r="W80" s="90">
        <v>3.4896543241412191E-3</v>
      </c>
      <c r="X80" s="90">
        <v>0.90856340385642653</v>
      </c>
      <c r="Y80" s="90">
        <v>2.989022824236514</v>
      </c>
      <c r="Z80" s="90">
        <v>0.44990306570962568</v>
      </c>
      <c r="AA80" s="90">
        <v>1.619937808815175E-2</v>
      </c>
      <c r="AB80" s="94">
        <v>4.9188376198212094</v>
      </c>
      <c r="AC80" s="90">
        <v>0</v>
      </c>
      <c r="AD80" s="90">
        <v>0</v>
      </c>
      <c r="AE80" s="90">
        <v>0</v>
      </c>
      <c r="AF80" s="90">
        <v>1.9372695468750867</v>
      </c>
      <c r="AG80" s="90">
        <v>6.2730453124913321E-2</v>
      </c>
      <c r="AH80" s="94">
        <v>2</v>
      </c>
      <c r="AI80" s="90">
        <v>0.65610939748582275</v>
      </c>
      <c r="AJ80" s="90">
        <v>9.3838184312920042E-2</v>
      </c>
      <c r="AK80" s="90">
        <v>0.74994758179874277</v>
      </c>
      <c r="AL80" s="90" t="s">
        <v>622</v>
      </c>
      <c r="AM80" s="90">
        <v>0.86917337560982677</v>
      </c>
      <c r="AN80" t="s">
        <v>624</v>
      </c>
      <c r="AQ80" s="90">
        <v>57.019026970532998</v>
      </c>
      <c r="AR80" s="90">
        <v>55.93465474186673</v>
      </c>
      <c r="AS80" s="90">
        <v>41.097315519402855</v>
      </c>
      <c r="AT80" s="90">
        <v>51.105740044789172</v>
      </c>
      <c r="AU80" s="90"/>
      <c r="AV80" s="90">
        <v>1.7880999316448103</v>
      </c>
      <c r="AW80" s="90">
        <v>0.64829425492003068</v>
      </c>
      <c r="AX80" s="90"/>
      <c r="AY80" s="90">
        <v>6.6685867920348345</v>
      </c>
      <c r="AZ80" s="90">
        <v>7.3192462477574702</v>
      </c>
      <c r="BA80" s="90"/>
      <c r="BB80" s="90">
        <v>4.4204710828722398</v>
      </c>
      <c r="BC80" s="90"/>
      <c r="BD80" s="90">
        <v>6.9596357925349412</v>
      </c>
      <c r="BE80" s="90">
        <v>8.0726218305080657</v>
      </c>
      <c r="BF80" s="90"/>
      <c r="BG80" s="90">
        <v>0.69214252230120854</v>
      </c>
      <c r="BH80" s="90">
        <v>1.68306689598377</v>
      </c>
      <c r="BI80" s="90"/>
      <c r="BJ80" s="90">
        <v>20.044970690892232</v>
      </c>
    </row>
    <row r="81" spans="1:62">
      <c r="A81" t="s">
        <v>556</v>
      </c>
      <c r="B81" t="s">
        <v>555</v>
      </c>
      <c r="C81" t="s">
        <v>570</v>
      </c>
      <c r="D81" t="str">
        <f t="shared" si="1"/>
        <v>MgHst</v>
      </c>
      <c r="E81">
        <v>39.26</v>
      </c>
      <c r="F81">
        <v>1.68</v>
      </c>
      <c r="G81">
        <v>14.7</v>
      </c>
      <c r="H81">
        <v>0.03</v>
      </c>
      <c r="I81">
        <v>11.3</v>
      </c>
      <c r="J81">
        <v>13.87</v>
      </c>
      <c r="K81">
        <v>12.38</v>
      </c>
      <c r="L81">
        <v>0.14000000000000001</v>
      </c>
      <c r="M81">
        <v>2.61</v>
      </c>
      <c r="N81">
        <v>0.47</v>
      </c>
      <c r="O81">
        <v>96.44</v>
      </c>
      <c r="Q81" s="90">
        <v>5.7597660630826857</v>
      </c>
      <c r="R81" s="90">
        <v>2.2402339369173143</v>
      </c>
      <c r="S81" s="90">
        <v>0</v>
      </c>
      <c r="T81" s="94">
        <v>8</v>
      </c>
      <c r="U81" s="90">
        <v>0.30130557385963819</v>
      </c>
      <c r="V81" s="90">
        <v>0.18540014549802786</v>
      </c>
      <c r="W81" s="90">
        <v>3.4795309890987862E-3</v>
      </c>
      <c r="X81" s="90">
        <v>0.98908079416663952</v>
      </c>
      <c r="Y81" s="90">
        <v>3.0328304810673266</v>
      </c>
      <c r="Z81" s="90">
        <v>0.39734488323552886</v>
      </c>
      <c r="AA81" s="90">
        <v>1.7394875506211219E-2</v>
      </c>
      <c r="AB81" s="94">
        <v>4.9268362843224702</v>
      </c>
      <c r="AC81" s="90">
        <v>0</v>
      </c>
      <c r="AD81" s="90">
        <v>0</v>
      </c>
      <c r="AE81" s="90">
        <v>0</v>
      </c>
      <c r="AF81" s="90">
        <v>1.9457951343646225</v>
      </c>
      <c r="AG81" s="90">
        <v>5.4204865635377519E-2</v>
      </c>
      <c r="AH81" s="94">
        <v>2</v>
      </c>
      <c r="AI81" s="90">
        <v>0.68814803789455725</v>
      </c>
      <c r="AJ81" s="90">
        <v>8.7952006001753819E-2</v>
      </c>
      <c r="AK81" s="90">
        <v>0.77610004389631104</v>
      </c>
      <c r="AL81" s="90" t="s">
        <v>622</v>
      </c>
      <c r="AM81" s="90">
        <v>0.8841619331272047</v>
      </c>
      <c r="AN81" t="s">
        <v>624</v>
      </c>
      <c r="AQ81" s="90">
        <v>55.364353447855841</v>
      </c>
      <c r="AR81" s="90">
        <v>54.573847956035145</v>
      </c>
      <c r="AS81" s="90">
        <v>39.003978629930529</v>
      </c>
      <c r="AT81" s="90">
        <v>48.988054346442169</v>
      </c>
      <c r="AU81" s="90"/>
      <c r="AV81" s="90">
        <v>1.9008198256532711</v>
      </c>
      <c r="AW81" s="90">
        <v>0.67486497810170265</v>
      </c>
      <c r="AX81" s="90"/>
      <c r="AY81" s="90">
        <v>7.7530079416647641</v>
      </c>
      <c r="AZ81" s="90">
        <v>8.380350616315166</v>
      </c>
      <c r="BA81" s="90"/>
      <c r="BB81" s="90">
        <v>5.1627169433050355</v>
      </c>
      <c r="BC81" s="90"/>
      <c r="BD81" s="90">
        <v>7.4063333820221073</v>
      </c>
      <c r="BE81" s="90">
        <v>8.2542274751743587</v>
      </c>
      <c r="BF81" s="90"/>
      <c r="BG81" s="90">
        <v>0.64448791699667796</v>
      </c>
      <c r="BH81" s="90">
        <v>1.6182096241050923</v>
      </c>
      <c r="BI81" s="90"/>
      <c r="BJ81" s="90">
        <v>20.236977115346697</v>
      </c>
    </row>
    <row r="82" spans="1:62">
      <c r="A82" t="s">
        <v>556</v>
      </c>
      <c r="B82" t="s">
        <v>555</v>
      </c>
      <c r="C82" t="s">
        <v>571</v>
      </c>
      <c r="D82" t="str">
        <f t="shared" si="1"/>
        <v>MgHst</v>
      </c>
      <c r="E82">
        <v>39.340000000000003</v>
      </c>
      <c r="F82">
        <v>1.73</v>
      </c>
      <c r="G82">
        <v>14.72</v>
      </c>
      <c r="H82">
        <v>0.03</v>
      </c>
      <c r="I82">
        <v>11.49</v>
      </c>
      <c r="J82">
        <v>13.54</v>
      </c>
      <c r="K82">
        <v>12.25</v>
      </c>
      <c r="L82">
        <v>0.14000000000000001</v>
      </c>
      <c r="M82">
        <v>2.4900000000000002</v>
      </c>
      <c r="N82">
        <v>0.49</v>
      </c>
      <c r="O82">
        <v>96.219999999999985</v>
      </c>
      <c r="Q82" s="90">
        <v>5.7851286480501152</v>
      </c>
      <c r="R82" s="90">
        <v>2.2148713519498848</v>
      </c>
      <c r="S82" s="90">
        <v>0</v>
      </c>
      <c r="T82" s="94">
        <v>8</v>
      </c>
      <c r="U82" s="90">
        <v>0.33613451292139862</v>
      </c>
      <c r="V82" s="90">
        <v>0.1913687447594499</v>
      </c>
      <c r="W82" s="90">
        <v>3.4877458040715177E-3</v>
      </c>
      <c r="X82" s="90">
        <v>0.97258093396214207</v>
      </c>
      <c r="Y82" s="90">
        <v>2.9676621366334395</v>
      </c>
      <c r="Z82" s="90">
        <v>0.44048457037665156</v>
      </c>
      <c r="AA82" s="90">
        <v>1.7435943019104453E-2</v>
      </c>
      <c r="AB82" s="94">
        <v>4.9291545874762575</v>
      </c>
      <c r="AC82" s="90">
        <v>0</v>
      </c>
      <c r="AD82" s="90">
        <v>0</v>
      </c>
      <c r="AE82" s="90">
        <v>0</v>
      </c>
      <c r="AF82" s="90">
        <v>1.9299082971707584</v>
      </c>
      <c r="AG82" s="90">
        <v>7.0091702829241598E-2</v>
      </c>
      <c r="AH82" s="94">
        <v>2</v>
      </c>
      <c r="AI82" s="90">
        <v>0.63980207143541079</v>
      </c>
      <c r="AJ82" s="90">
        <v>9.1911126184690661E-2</v>
      </c>
      <c r="AK82" s="90">
        <v>0.73171319762010145</v>
      </c>
      <c r="AL82" s="90" t="s">
        <v>622</v>
      </c>
      <c r="AM82" s="90">
        <v>0.87075539633589283</v>
      </c>
      <c r="AN82" t="s">
        <v>624</v>
      </c>
      <c r="AQ82" s="90">
        <v>56.418891128377439</v>
      </c>
      <c r="AR82" s="90">
        <v>55.584728517625791</v>
      </c>
      <c r="AS82" s="90">
        <v>40.199395806175133</v>
      </c>
      <c r="AT82" s="90">
        <v>50.190424957482612</v>
      </c>
      <c r="AU82" s="90"/>
      <c r="AV82" s="90">
        <v>1.8742683958499238</v>
      </c>
      <c r="AW82" s="90">
        <v>0.67021773819274133</v>
      </c>
      <c r="AX82" s="90"/>
      <c r="AY82" s="90">
        <v>7.2159359308429458</v>
      </c>
      <c r="AZ82" s="90">
        <v>7.9256727076237192</v>
      </c>
      <c r="BA82" s="90"/>
      <c r="BB82" s="90">
        <v>4.6142307448944218</v>
      </c>
      <c r="BC82" s="90"/>
      <c r="BD82" s="90">
        <v>7.2303884771662954</v>
      </c>
      <c r="BE82" s="90">
        <v>8.0267706224430775</v>
      </c>
      <c r="BF82" s="90"/>
      <c r="BG82" s="90">
        <v>0.71476750426999569</v>
      </c>
      <c r="BH82" s="90">
        <v>1.6768228924109634</v>
      </c>
      <c r="BI82" s="90"/>
      <c r="BJ82" s="90">
        <v>20.028117922015817</v>
      </c>
    </row>
    <row r="83" spans="1:62">
      <c r="A83" t="s">
        <v>556</v>
      </c>
      <c r="B83" t="s">
        <v>555</v>
      </c>
      <c r="C83" t="s">
        <v>572</v>
      </c>
      <c r="D83" t="str">
        <f t="shared" si="1"/>
        <v>MgHst</v>
      </c>
      <c r="E83">
        <v>39.26</v>
      </c>
      <c r="F83">
        <v>1.72</v>
      </c>
      <c r="G83">
        <v>14.7</v>
      </c>
      <c r="H83">
        <v>0.02</v>
      </c>
      <c r="I83">
        <v>11.29</v>
      </c>
      <c r="J83">
        <v>13.68</v>
      </c>
      <c r="K83">
        <v>12.45</v>
      </c>
      <c r="L83">
        <v>0.13</v>
      </c>
      <c r="M83">
        <v>2.4500000000000002</v>
      </c>
      <c r="N83">
        <v>0.47</v>
      </c>
      <c r="O83">
        <v>96.169999999999987</v>
      </c>
      <c r="Q83" s="90">
        <v>5.771668985761325</v>
      </c>
      <c r="R83" s="90">
        <v>2.228331014238675</v>
      </c>
      <c r="S83" s="90">
        <v>0</v>
      </c>
      <c r="T83" s="94">
        <v>8</v>
      </c>
      <c r="U83" s="90">
        <v>0.31846074948573344</v>
      </c>
      <c r="V83" s="90">
        <v>0.19020669827102812</v>
      </c>
      <c r="W83" s="90">
        <v>2.3244811073719687E-3</v>
      </c>
      <c r="X83" s="90">
        <v>0.99362059402514546</v>
      </c>
      <c r="Y83" s="90">
        <v>2.9974665383338426</v>
      </c>
      <c r="Z83" s="90">
        <v>0.39444075926754163</v>
      </c>
      <c r="AA83" s="90">
        <v>1.6185764327682029E-2</v>
      </c>
      <c r="AB83" s="94">
        <v>4.9127055848183447</v>
      </c>
      <c r="AC83" s="90">
        <v>0</v>
      </c>
      <c r="AD83" s="90">
        <v>0</v>
      </c>
      <c r="AE83" s="90">
        <v>0</v>
      </c>
      <c r="AF83" s="90">
        <v>1.9608410528231306</v>
      </c>
      <c r="AG83" s="90">
        <v>3.9158947176869408E-2</v>
      </c>
      <c r="AH83" s="94">
        <v>2</v>
      </c>
      <c r="AI83" s="90">
        <v>0.65912580620588168</v>
      </c>
      <c r="AJ83" s="90">
        <v>8.8133764412669166E-2</v>
      </c>
      <c r="AK83" s="90">
        <v>0.74725957061855086</v>
      </c>
      <c r="AL83" s="90" t="s">
        <v>622</v>
      </c>
      <c r="AM83" s="90">
        <v>0.88371122066146268</v>
      </c>
      <c r="AN83" t="s">
        <v>624</v>
      </c>
      <c r="AQ83" s="90">
        <v>56.814257256485945</v>
      </c>
      <c r="AR83" s="90">
        <v>55.788870290657194</v>
      </c>
      <c r="AS83" s="90">
        <v>39.599902073604859</v>
      </c>
      <c r="AT83" s="90">
        <v>49.586946034949094</v>
      </c>
      <c r="AU83" s="90"/>
      <c r="AV83" s="90">
        <v>1.8158101206690245</v>
      </c>
      <c r="AW83" s="90">
        <v>0.64681485581254294</v>
      </c>
      <c r="AX83" s="90"/>
      <c r="AY83" s="90">
        <v>7.0005412417750854</v>
      </c>
      <c r="AZ83" s="90">
        <v>7.9090765344306861</v>
      </c>
      <c r="BA83" s="90"/>
      <c r="BB83" s="90">
        <v>4.8723527366461834</v>
      </c>
      <c r="BC83" s="90"/>
      <c r="BD83" s="90">
        <v>7.3382981435749679</v>
      </c>
      <c r="BE83" s="90">
        <v>8.1290368441153937</v>
      </c>
      <c r="BF83" s="90"/>
      <c r="BG83" s="90">
        <v>0.57613837834226089</v>
      </c>
      <c r="BH83" s="90">
        <v>1.7092379311915842</v>
      </c>
      <c r="BI83" s="90"/>
      <c r="BJ83" s="90">
        <v>20.162280818230418</v>
      </c>
    </row>
    <row r="84" spans="1:62">
      <c r="A84" t="s">
        <v>556</v>
      </c>
      <c r="B84" t="s">
        <v>555</v>
      </c>
      <c r="C84" t="s">
        <v>573</v>
      </c>
      <c r="D84" t="str">
        <f t="shared" si="1"/>
        <v>MgHst</v>
      </c>
      <c r="E84">
        <v>39.85</v>
      </c>
      <c r="F84">
        <v>1.77</v>
      </c>
      <c r="G84">
        <v>13.95</v>
      </c>
      <c r="I84">
        <v>11.94</v>
      </c>
      <c r="J84">
        <v>13.39</v>
      </c>
      <c r="K84">
        <v>11.64</v>
      </c>
      <c r="L84">
        <v>0.2</v>
      </c>
      <c r="M84">
        <v>2.79</v>
      </c>
      <c r="N84">
        <v>0.5</v>
      </c>
      <c r="O84">
        <v>96.030000000000015</v>
      </c>
      <c r="Q84" s="90">
        <v>5.8901275283161461</v>
      </c>
      <c r="R84" s="90">
        <v>2.1098724716838539</v>
      </c>
      <c r="S84" s="90">
        <v>0</v>
      </c>
      <c r="T84" s="94">
        <v>8</v>
      </c>
      <c r="U84" s="90">
        <v>0.32006759074883728</v>
      </c>
      <c r="V84" s="90">
        <v>0.19679582381758826</v>
      </c>
      <c r="W84" s="90">
        <v>0</v>
      </c>
      <c r="X84" s="90">
        <v>0.88079165692493433</v>
      </c>
      <c r="Y84" s="90">
        <v>2.9498102135411188</v>
      </c>
      <c r="Z84" s="90">
        <v>0.59513337762163032</v>
      </c>
      <c r="AA84" s="90">
        <v>2.5036009500048216E-2</v>
      </c>
      <c r="AB84" s="94">
        <v>4.9676346721541575</v>
      </c>
      <c r="AC84" s="90">
        <v>0</v>
      </c>
      <c r="AD84" s="90">
        <v>0</v>
      </c>
      <c r="AE84" s="90">
        <v>0</v>
      </c>
      <c r="AF84" s="90">
        <v>1.8431949484829722</v>
      </c>
      <c r="AG84" s="90">
        <v>0.15680505151702784</v>
      </c>
      <c r="AH84" s="94">
        <v>2</v>
      </c>
      <c r="AI84" s="90">
        <v>0.64269027655768185</v>
      </c>
      <c r="AJ84" s="90">
        <v>9.4267007025936447E-2</v>
      </c>
      <c r="AK84" s="90">
        <v>0.73695728358361834</v>
      </c>
      <c r="AL84" s="90" t="s">
        <v>622</v>
      </c>
      <c r="AM84" s="90">
        <v>0.83211767343625764</v>
      </c>
      <c r="AN84" t="s">
        <v>624</v>
      </c>
      <c r="AQ84" s="90">
        <v>56.512429786971971</v>
      </c>
      <c r="AR84" s="90">
        <v>56.137254524523719</v>
      </c>
      <c r="AS84" s="90">
        <v>43.296132169233829</v>
      </c>
      <c r="AT84" s="90">
        <v>53.331310055460705</v>
      </c>
      <c r="AU84" s="90"/>
      <c r="AV84" s="90">
        <v>1.7988279816279165</v>
      </c>
      <c r="AW84" s="90">
        <v>0.6430342913849213</v>
      </c>
      <c r="AX84" s="90"/>
      <c r="AY84" s="90">
        <v>7.1853104965924501</v>
      </c>
      <c r="AZ84" s="90">
        <v>7.0915488385593433</v>
      </c>
      <c r="BA84" s="90"/>
      <c r="BB84" s="90">
        <v>3.3650086344214483</v>
      </c>
      <c r="BC84" s="90"/>
      <c r="BD84" s="90">
        <v>6.3952993716731079</v>
      </c>
      <c r="BE84" s="90">
        <v>6.8637014965095373</v>
      </c>
      <c r="BF84" s="90"/>
      <c r="BG84" s="90">
        <v>1.2344494805113793</v>
      </c>
      <c r="BH84" s="90">
        <v>1.7014866558199593</v>
      </c>
      <c r="BI84" s="90"/>
      <c r="BJ84" s="90">
        <v>19.53451869343905</v>
      </c>
    </row>
    <row r="85" spans="1:62">
      <c r="A85" t="s">
        <v>556</v>
      </c>
      <c r="B85" t="s">
        <v>555</v>
      </c>
      <c r="C85" t="s">
        <v>574</v>
      </c>
      <c r="D85" t="str">
        <f t="shared" si="1"/>
        <v>MgHst</v>
      </c>
      <c r="E85">
        <v>38.97</v>
      </c>
      <c r="F85">
        <v>1.71</v>
      </c>
      <c r="G85">
        <v>14.84</v>
      </c>
      <c r="H85">
        <v>0.03</v>
      </c>
      <c r="I85">
        <v>11.18</v>
      </c>
      <c r="J85">
        <v>13.34</v>
      </c>
      <c r="K85">
        <v>12.45</v>
      </c>
      <c r="L85">
        <v>0.12</v>
      </c>
      <c r="M85">
        <v>2.66</v>
      </c>
      <c r="N85">
        <v>0.51</v>
      </c>
      <c r="O85">
        <v>95.81</v>
      </c>
      <c r="Q85" s="90">
        <v>5.7638277184982272</v>
      </c>
      <c r="R85" s="90">
        <v>2.2361722815017728</v>
      </c>
      <c r="S85" s="90">
        <v>0</v>
      </c>
      <c r="T85" s="94">
        <v>8</v>
      </c>
      <c r="U85" s="90">
        <v>0.35048843734256829</v>
      </c>
      <c r="V85" s="90">
        <v>0.19024924212064281</v>
      </c>
      <c r="W85" s="90">
        <v>3.5078962877695655E-3</v>
      </c>
      <c r="X85" s="90">
        <v>0.931460378665669</v>
      </c>
      <c r="Y85" s="90">
        <v>2.9407190901429767</v>
      </c>
      <c r="Z85" s="90">
        <v>0.45142437745420749</v>
      </c>
      <c r="AA85" s="90">
        <v>1.5031439435525693E-2</v>
      </c>
      <c r="AB85" s="94">
        <v>4.88288086144936</v>
      </c>
      <c r="AC85" s="90">
        <v>0</v>
      </c>
      <c r="AD85" s="90">
        <v>0</v>
      </c>
      <c r="AE85" s="90">
        <v>0</v>
      </c>
      <c r="AF85" s="90">
        <v>1.9727491089774425</v>
      </c>
      <c r="AG85" s="90">
        <v>2.7250891022557511E-2</v>
      </c>
      <c r="AH85" s="94">
        <v>2</v>
      </c>
      <c r="AI85" s="90">
        <v>0.73549096080345677</v>
      </c>
      <c r="AJ85" s="90">
        <v>9.6215292284860601E-2</v>
      </c>
      <c r="AK85" s="90">
        <v>0.83170625308831736</v>
      </c>
      <c r="AL85" s="90" t="s">
        <v>622</v>
      </c>
      <c r="AM85" s="90">
        <v>0.86692061177059454</v>
      </c>
      <c r="AN85" t="s">
        <v>624</v>
      </c>
      <c r="AQ85" s="90">
        <v>56.382288797383723</v>
      </c>
      <c r="AR85" s="90">
        <v>55.092990601254755</v>
      </c>
      <c r="AS85" s="90">
        <v>39.785243984825158</v>
      </c>
      <c r="AT85" s="90">
        <v>49.765290989068177</v>
      </c>
      <c r="AU85" s="90"/>
      <c r="AV85" s="90">
        <v>1.6446051796589596</v>
      </c>
      <c r="AW85" s="90">
        <v>0.59750189723274805</v>
      </c>
      <c r="AX85" s="90"/>
      <c r="AY85" s="90">
        <v>7.0511459692945451</v>
      </c>
      <c r="AZ85" s="90">
        <v>7.7516758806200938</v>
      </c>
      <c r="BA85" s="90"/>
      <c r="BB85" s="90">
        <v>4.7889927429979862</v>
      </c>
      <c r="BC85" s="90"/>
      <c r="BD85" s="90">
        <v>6.8029282435702161</v>
      </c>
      <c r="BE85" s="90">
        <v>8.2356971058532924</v>
      </c>
      <c r="BF85" s="90"/>
      <c r="BG85" s="90">
        <v>0.56493211558172707</v>
      </c>
      <c r="BH85" s="90">
        <v>1.7251932093723878</v>
      </c>
      <c r="BI85" s="90"/>
      <c r="BJ85" s="90">
        <v>20.591262978534431</v>
      </c>
    </row>
    <row r="86" spans="1:62">
      <c r="A86" t="s">
        <v>556</v>
      </c>
      <c r="B86" t="s">
        <v>555</v>
      </c>
      <c r="C86" t="s">
        <v>575</v>
      </c>
      <c r="D86" t="str">
        <f t="shared" si="1"/>
        <v>MgHst</v>
      </c>
      <c r="E86">
        <v>39.11</v>
      </c>
      <c r="F86">
        <v>1.75</v>
      </c>
      <c r="G86">
        <v>14.84</v>
      </c>
      <c r="H86">
        <v>0.03</v>
      </c>
      <c r="I86">
        <v>11.14</v>
      </c>
      <c r="J86">
        <v>13.78</v>
      </c>
      <c r="K86">
        <v>12.42</v>
      </c>
      <c r="L86">
        <v>0.12</v>
      </c>
      <c r="M86">
        <v>2.63</v>
      </c>
      <c r="N86">
        <v>0.47</v>
      </c>
      <c r="O86">
        <v>96.29</v>
      </c>
      <c r="Q86" s="90">
        <v>5.7470108674008564</v>
      </c>
      <c r="R86" s="90">
        <v>2.2529891325991436</v>
      </c>
      <c r="S86" s="90">
        <v>0</v>
      </c>
      <c r="T86" s="94">
        <v>8</v>
      </c>
      <c r="U86" s="90">
        <v>0.31689228985772111</v>
      </c>
      <c r="V86" s="90">
        <v>0.1934365290024716</v>
      </c>
      <c r="W86" s="90">
        <v>3.4851410686253586E-3</v>
      </c>
      <c r="X86" s="90">
        <v>0.96642740903586599</v>
      </c>
      <c r="Y86" s="90">
        <v>3.0180091062022134</v>
      </c>
      <c r="Z86" s="90">
        <v>0.40257115814279554</v>
      </c>
      <c r="AA86" s="90">
        <v>1.4933932647881827E-2</v>
      </c>
      <c r="AB86" s="94">
        <v>4.9157555659575749</v>
      </c>
      <c r="AC86" s="90">
        <v>0</v>
      </c>
      <c r="AD86" s="90">
        <v>0</v>
      </c>
      <c r="AE86" s="90">
        <v>0</v>
      </c>
      <c r="AF86" s="90">
        <v>1.9552293926750401</v>
      </c>
      <c r="AG86" s="90">
        <v>4.4770607324959855E-2</v>
      </c>
      <c r="AH86" s="94">
        <v>2</v>
      </c>
      <c r="AI86" s="90">
        <v>0.70447689821915926</v>
      </c>
      <c r="AJ86" s="90">
        <v>8.8093811822635232E-2</v>
      </c>
      <c r="AK86" s="90">
        <v>0.79257071004179447</v>
      </c>
      <c r="AL86" s="90" t="s">
        <v>622</v>
      </c>
      <c r="AM86" s="90">
        <v>0.88230910341760915</v>
      </c>
      <c r="AN86" t="s">
        <v>624</v>
      </c>
      <c r="AQ86" s="90">
        <v>55.286739308246702</v>
      </c>
      <c r="AR86" s="90">
        <v>54.216453104697649</v>
      </c>
      <c r="AS86" s="90">
        <v>38.745170893698798</v>
      </c>
      <c r="AT86" s="90">
        <v>48.722732701420782</v>
      </c>
      <c r="AU86" s="90"/>
      <c r="AV86" s="90">
        <v>1.9162188363173582</v>
      </c>
      <c r="AW86" s="90">
        <v>0.68585637128721311</v>
      </c>
      <c r="AX86" s="90"/>
      <c r="AY86" s="90">
        <v>7.7607888828747305</v>
      </c>
      <c r="AZ86" s="90">
        <v>8.4542439916649759</v>
      </c>
      <c r="BA86" s="90"/>
      <c r="BB86" s="90">
        <v>5.3266280658616552</v>
      </c>
      <c r="BC86" s="90"/>
      <c r="BD86" s="90">
        <v>7.3617879295726638</v>
      </c>
      <c r="BE86" s="90">
        <v>8.4674405191632616</v>
      </c>
      <c r="BF86" s="90"/>
      <c r="BG86" s="90">
        <v>0.5670168134130904</v>
      </c>
      <c r="BH86" s="90">
        <v>1.6436811177384127</v>
      </c>
      <c r="BI86" s="90"/>
      <c r="BJ86" s="90">
        <v>20.392010785350145</v>
      </c>
    </row>
    <row r="87" spans="1:62">
      <c r="A87" t="s">
        <v>556</v>
      </c>
      <c r="B87" t="s">
        <v>555</v>
      </c>
      <c r="C87" t="s">
        <v>576</v>
      </c>
      <c r="D87" t="str">
        <f t="shared" si="1"/>
        <v>MgHst</v>
      </c>
      <c r="E87">
        <v>39.47</v>
      </c>
      <c r="F87">
        <v>1.65</v>
      </c>
      <c r="G87">
        <v>15.05</v>
      </c>
      <c r="I87">
        <v>11.16</v>
      </c>
      <c r="J87">
        <v>13.47</v>
      </c>
      <c r="K87">
        <v>12.35</v>
      </c>
      <c r="L87">
        <v>0.12</v>
      </c>
      <c r="M87">
        <v>2.5499999999999998</v>
      </c>
      <c r="N87">
        <v>0.46</v>
      </c>
      <c r="O87">
        <v>96.279999999999987</v>
      </c>
      <c r="Q87" s="90">
        <v>5.794629871673612</v>
      </c>
      <c r="R87" s="90">
        <v>2.205370128326388</v>
      </c>
      <c r="S87" s="90">
        <v>0</v>
      </c>
      <c r="T87" s="94">
        <v>8</v>
      </c>
      <c r="U87" s="90">
        <v>0.39850441629937849</v>
      </c>
      <c r="V87" s="90">
        <v>0.18221694381782749</v>
      </c>
      <c r="W87" s="90">
        <v>0</v>
      </c>
      <c r="X87" s="90">
        <v>0.91906126184198911</v>
      </c>
      <c r="Y87" s="90">
        <v>2.9474286186264265</v>
      </c>
      <c r="Z87" s="90">
        <v>0.45114632993152703</v>
      </c>
      <c r="AA87" s="90">
        <v>1.492033452364855E-2</v>
      </c>
      <c r="AB87" s="94">
        <v>4.9132779050407978</v>
      </c>
      <c r="AC87" s="90">
        <v>0</v>
      </c>
      <c r="AD87" s="90">
        <v>0</v>
      </c>
      <c r="AE87" s="90">
        <v>0</v>
      </c>
      <c r="AF87" s="90">
        <v>1.942439277101047</v>
      </c>
      <c r="AG87" s="90">
        <v>5.7560722898952976E-2</v>
      </c>
      <c r="AH87" s="94">
        <v>2</v>
      </c>
      <c r="AI87" s="90">
        <v>0.66823450729311495</v>
      </c>
      <c r="AJ87" s="90">
        <v>8.614096807360612E-2</v>
      </c>
      <c r="AK87" s="90">
        <v>0.75437547536672112</v>
      </c>
      <c r="AL87" s="90" t="s">
        <v>622</v>
      </c>
      <c r="AM87" s="90">
        <v>0.86725426487270718</v>
      </c>
      <c r="AN87" t="s">
        <v>624</v>
      </c>
      <c r="AQ87" s="90">
        <v>57.071471591309034</v>
      </c>
      <c r="AR87" s="90">
        <v>55.558113649476667</v>
      </c>
      <c r="AS87" s="90">
        <v>40.616227538471364</v>
      </c>
      <c r="AT87" s="90">
        <v>50.610112389877287</v>
      </c>
      <c r="AU87" s="90"/>
      <c r="AV87" s="90">
        <v>1.7297720528369296</v>
      </c>
      <c r="AW87" s="90">
        <v>0.63283650350630372</v>
      </c>
      <c r="AX87" s="90"/>
      <c r="AY87" s="90">
        <v>6.8403293706092132</v>
      </c>
      <c r="AZ87" s="90">
        <v>7.5846621309697193</v>
      </c>
      <c r="BA87" s="90"/>
      <c r="BB87" s="90">
        <v>4.6838618834520371</v>
      </c>
      <c r="BC87" s="90"/>
      <c r="BD87" s="90">
        <v>6.9449434600807827</v>
      </c>
      <c r="BE87" s="90">
        <v>8.5014695920026657</v>
      </c>
      <c r="BF87" s="90"/>
      <c r="BG87" s="90">
        <v>0.44731704369779424</v>
      </c>
      <c r="BH87" s="90">
        <v>1.6310044246803415</v>
      </c>
      <c r="BI87" s="90"/>
      <c r="BJ87" s="90">
        <v>20.346103572553435</v>
      </c>
    </row>
    <row r="88" spans="1:62">
      <c r="A88" t="s">
        <v>556</v>
      </c>
      <c r="B88" t="s">
        <v>555</v>
      </c>
      <c r="C88" t="s">
        <v>577</v>
      </c>
      <c r="D88" t="str">
        <f t="shared" si="1"/>
        <v>MgHst</v>
      </c>
      <c r="E88">
        <v>39.24</v>
      </c>
      <c r="F88">
        <v>1.68</v>
      </c>
      <c r="G88">
        <v>14.76</v>
      </c>
      <c r="H88">
        <v>0.01</v>
      </c>
      <c r="I88">
        <v>11.06</v>
      </c>
      <c r="J88">
        <v>13.67</v>
      </c>
      <c r="K88">
        <v>12.37</v>
      </c>
      <c r="L88">
        <v>0.14000000000000001</v>
      </c>
      <c r="M88">
        <v>2.5099999999999998</v>
      </c>
      <c r="N88">
        <v>0.48</v>
      </c>
      <c r="O88">
        <v>95.920000000000016</v>
      </c>
      <c r="Q88" s="90">
        <v>5.7824135511943817</v>
      </c>
      <c r="R88" s="90">
        <v>2.2175864488056183</v>
      </c>
      <c r="S88" s="90">
        <v>0</v>
      </c>
      <c r="T88" s="94">
        <v>8</v>
      </c>
      <c r="U88" s="90">
        <v>0.34566663760607819</v>
      </c>
      <c r="V88" s="90">
        <v>0.18622400874588707</v>
      </c>
      <c r="W88" s="90">
        <v>1.1649976642051953E-3</v>
      </c>
      <c r="X88" s="90">
        <v>0.95343930617371342</v>
      </c>
      <c r="Y88" s="90">
        <v>3.0023809121947731</v>
      </c>
      <c r="Z88" s="90">
        <v>0.40957017636176607</v>
      </c>
      <c r="AA88" s="90">
        <v>1.7472173172791563E-2</v>
      </c>
      <c r="AB88" s="94">
        <v>4.9159182119192142</v>
      </c>
      <c r="AC88" s="90">
        <v>0</v>
      </c>
      <c r="AD88" s="90">
        <v>0</v>
      </c>
      <c r="AE88" s="90">
        <v>0</v>
      </c>
      <c r="AF88" s="90">
        <v>1.9528629617814857</v>
      </c>
      <c r="AG88" s="90">
        <v>4.7137038218514338E-2</v>
      </c>
      <c r="AH88" s="94">
        <v>2</v>
      </c>
      <c r="AI88" s="90">
        <v>0.6699456307600018</v>
      </c>
      <c r="AJ88" s="90">
        <v>9.0222473489940766E-2</v>
      </c>
      <c r="AK88" s="90">
        <v>0.76016810424994252</v>
      </c>
      <c r="AL88" s="90" t="s">
        <v>622</v>
      </c>
      <c r="AM88" s="90">
        <v>0.87996012670420809</v>
      </c>
      <c r="AN88" t="s">
        <v>624</v>
      </c>
      <c r="AQ88" s="90">
        <v>56.496324606065656</v>
      </c>
      <c r="AR88" s="90">
        <v>55.36754519483793</v>
      </c>
      <c r="AS88" s="90">
        <v>39.871304409509605</v>
      </c>
      <c r="AT88" s="90">
        <v>49.863339279124901</v>
      </c>
      <c r="AU88" s="90"/>
      <c r="AV88" s="90">
        <v>1.8212359877840074</v>
      </c>
      <c r="AW88" s="90">
        <v>0.65575150410413152</v>
      </c>
      <c r="AX88" s="90"/>
      <c r="AY88" s="90">
        <v>7.0534222462725689</v>
      </c>
      <c r="AZ88" s="90">
        <v>7.8294889563302901</v>
      </c>
      <c r="BA88" s="90"/>
      <c r="BB88" s="90">
        <v>4.9040287814265087</v>
      </c>
      <c r="BC88" s="90"/>
      <c r="BD88" s="90">
        <v>7.2243078920002102</v>
      </c>
      <c r="BE88" s="90">
        <v>8.3483609952021691</v>
      </c>
      <c r="BF88" s="90"/>
      <c r="BG88" s="90">
        <v>0.55879259259004677</v>
      </c>
      <c r="BH88" s="90">
        <v>1.6526518554925245</v>
      </c>
      <c r="BI88" s="90"/>
      <c r="BJ88" s="90">
        <v>20.227033432862953</v>
      </c>
    </row>
    <row r="89" spans="1:62">
      <c r="A89" t="s">
        <v>556</v>
      </c>
      <c r="B89" t="s">
        <v>555</v>
      </c>
      <c r="C89" t="s">
        <v>578</v>
      </c>
      <c r="D89" t="str">
        <f t="shared" si="1"/>
        <v>MgHst</v>
      </c>
      <c r="E89">
        <v>40.08</v>
      </c>
      <c r="F89">
        <v>1.74</v>
      </c>
      <c r="G89">
        <v>15.14</v>
      </c>
      <c r="H89">
        <v>0.02</v>
      </c>
      <c r="I89">
        <v>10.98</v>
      </c>
      <c r="J89">
        <v>13.48</v>
      </c>
      <c r="K89">
        <v>12.27</v>
      </c>
      <c r="L89">
        <v>0.13</v>
      </c>
      <c r="M89">
        <v>2.44</v>
      </c>
      <c r="N89">
        <v>0.46</v>
      </c>
      <c r="O89">
        <v>96.74</v>
      </c>
      <c r="Q89" s="90">
        <v>5.8461522353778967</v>
      </c>
      <c r="R89" s="90">
        <v>2.1538477646221033</v>
      </c>
      <c r="S89" s="90">
        <v>0</v>
      </c>
      <c r="T89" s="94">
        <v>8</v>
      </c>
      <c r="U89" s="90">
        <v>0.44866737228765841</v>
      </c>
      <c r="V89" s="90">
        <v>0.19091405200261083</v>
      </c>
      <c r="W89" s="90">
        <v>2.3063080123160743E-3</v>
      </c>
      <c r="X89" s="90">
        <v>0.85491220808929569</v>
      </c>
      <c r="Y89" s="90">
        <v>2.9305519564593676</v>
      </c>
      <c r="Z89" s="90">
        <v>0.48448178815767129</v>
      </c>
      <c r="AA89" s="90">
        <v>1.6059221920971818E-2</v>
      </c>
      <c r="AB89" s="94">
        <v>4.927892906929892</v>
      </c>
      <c r="AC89" s="90">
        <v>0</v>
      </c>
      <c r="AD89" s="90">
        <v>0</v>
      </c>
      <c r="AE89" s="90">
        <v>0</v>
      </c>
      <c r="AF89" s="90">
        <v>1.9173830738662896</v>
      </c>
      <c r="AG89" s="90">
        <v>8.2616926133710411E-2</v>
      </c>
      <c r="AH89" s="94">
        <v>2</v>
      </c>
      <c r="AI89" s="90">
        <v>0.60738068732591732</v>
      </c>
      <c r="AJ89" s="90">
        <v>8.558419717562385E-2</v>
      </c>
      <c r="AK89" s="90">
        <v>0.69296488450154115</v>
      </c>
      <c r="AL89" s="90" t="s">
        <v>622</v>
      </c>
      <c r="AM89" s="90">
        <v>0.85813264981017023</v>
      </c>
      <c r="AN89" t="s">
        <v>624</v>
      </c>
      <c r="AQ89" s="90">
        <v>57.912912348231124</v>
      </c>
      <c r="AR89" s="90">
        <v>56.352010192859773</v>
      </c>
      <c r="AS89" s="90">
        <v>42.198657130372908</v>
      </c>
      <c r="AT89" s="90">
        <v>52.213759494897076</v>
      </c>
      <c r="AU89" s="90"/>
      <c r="AV89" s="90">
        <v>1.8140321921864806</v>
      </c>
      <c r="AW89" s="90">
        <v>0.67305814207346726</v>
      </c>
      <c r="AX89" s="90"/>
      <c r="AY89" s="90">
        <v>6.2563741657511738</v>
      </c>
      <c r="AZ89" s="90">
        <v>6.9958189277777576</v>
      </c>
      <c r="BA89" s="90"/>
      <c r="BB89" s="90">
        <v>4.2203575801390869</v>
      </c>
      <c r="BC89" s="90"/>
      <c r="BD89" s="90">
        <v>6.8196914015324612</v>
      </c>
      <c r="BE89" s="90">
        <v>8.4531419969220245</v>
      </c>
      <c r="BF89" s="90"/>
      <c r="BG89" s="90">
        <v>0.55461514555426961</v>
      </c>
      <c r="BH89" s="90">
        <v>1.6493092178533137</v>
      </c>
      <c r="BI89" s="90"/>
      <c r="BJ89" s="90">
        <v>20.002546337296312</v>
      </c>
    </row>
    <row r="90" spans="1:62">
      <c r="A90" t="s">
        <v>556</v>
      </c>
      <c r="B90" t="s">
        <v>555</v>
      </c>
      <c r="C90" t="s">
        <v>579</v>
      </c>
      <c r="D90" t="str">
        <f t="shared" si="1"/>
        <v>MgHst</v>
      </c>
      <c r="E90">
        <v>39.119999999999997</v>
      </c>
      <c r="F90">
        <v>1.74</v>
      </c>
      <c r="G90">
        <v>14.74</v>
      </c>
      <c r="I90">
        <v>11.12</v>
      </c>
      <c r="J90">
        <v>13.56</v>
      </c>
      <c r="K90">
        <v>12.27</v>
      </c>
      <c r="L90">
        <v>0.12</v>
      </c>
      <c r="M90">
        <v>2.44</v>
      </c>
      <c r="N90">
        <v>0.49</v>
      </c>
      <c r="O90">
        <v>95.6</v>
      </c>
      <c r="Q90" s="90">
        <v>5.7832571983078349</v>
      </c>
      <c r="R90" s="90">
        <v>2.2167428016921651</v>
      </c>
      <c r="S90" s="90">
        <v>0</v>
      </c>
      <c r="T90" s="94">
        <v>8</v>
      </c>
      <c r="U90" s="90">
        <v>0.35126374184494935</v>
      </c>
      <c r="V90" s="90">
        <v>0.19349473342332571</v>
      </c>
      <c r="W90" s="90">
        <v>0</v>
      </c>
      <c r="X90" s="90">
        <v>0.95539711618577883</v>
      </c>
      <c r="Y90" s="90">
        <v>2.9877927997893492</v>
      </c>
      <c r="Z90" s="90">
        <v>0.41941087720593573</v>
      </c>
      <c r="AA90" s="90">
        <v>1.5024279243771838E-2</v>
      </c>
      <c r="AB90" s="94">
        <v>4.9223835476931104</v>
      </c>
      <c r="AC90" s="90">
        <v>0</v>
      </c>
      <c r="AD90" s="90">
        <v>0</v>
      </c>
      <c r="AE90" s="90">
        <v>0</v>
      </c>
      <c r="AF90" s="90">
        <v>1.9433013068261777</v>
      </c>
      <c r="AG90" s="90">
        <v>5.6698693173822257E-2</v>
      </c>
      <c r="AH90" s="94">
        <v>2</v>
      </c>
      <c r="AI90" s="90">
        <v>0.64262596563796481</v>
      </c>
      <c r="AJ90" s="90">
        <v>9.2398108964406672E-2</v>
      </c>
      <c r="AK90" s="90">
        <v>0.73502407460237151</v>
      </c>
      <c r="AL90" s="90" t="s">
        <v>622</v>
      </c>
      <c r="AM90" s="90">
        <v>0.87690466524273014</v>
      </c>
      <c r="AN90" t="s">
        <v>624</v>
      </c>
      <c r="AQ90" s="90">
        <v>56.727803839437236</v>
      </c>
      <c r="AR90" s="90">
        <v>55.524311290547658</v>
      </c>
      <c r="AS90" s="90">
        <v>40.000687536583655</v>
      </c>
      <c r="AT90" s="90">
        <v>49.992170555573722</v>
      </c>
      <c r="AU90" s="90"/>
      <c r="AV90" s="90">
        <v>1.8934447450880834</v>
      </c>
      <c r="AW90" s="90">
        <v>0.68140047400145265</v>
      </c>
      <c r="AX90" s="90"/>
      <c r="AY90" s="90">
        <v>7.0333659819845167</v>
      </c>
      <c r="AZ90" s="90">
        <v>7.8737907232835136</v>
      </c>
      <c r="BA90" s="90"/>
      <c r="BB90" s="90">
        <v>4.8323226563507902</v>
      </c>
      <c r="BC90" s="90"/>
      <c r="BD90" s="90">
        <v>7.3029113892807471</v>
      </c>
      <c r="BE90" s="90">
        <v>8.3193231072415799</v>
      </c>
      <c r="BF90" s="90"/>
      <c r="BG90" s="90">
        <v>0.56127860713625877</v>
      </c>
      <c r="BH90" s="90">
        <v>1.6768980203528123</v>
      </c>
      <c r="BI90" s="90"/>
      <c r="BJ90" s="90">
        <v>20.108158106851739</v>
      </c>
    </row>
    <row r="91" spans="1:62">
      <c r="A91" t="s">
        <v>556</v>
      </c>
      <c r="B91" t="s">
        <v>555</v>
      </c>
      <c r="C91" t="s">
        <v>580</v>
      </c>
      <c r="D91" t="str">
        <f t="shared" si="1"/>
        <v>MgHst</v>
      </c>
      <c r="E91">
        <v>38.93</v>
      </c>
      <c r="F91">
        <v>1.7</v>
      </c>
      <c r="G91">
        <v>14.77</v>
      </c>
      <c r="H91">
        <v>0.03</v>
      </c>
      <c r="I91">
        <v>10.83</v>
      </c>
      <c r="J91">
        <v>14.38</v>
      </c>
      <c r="K91">
        <v>12.33</v>
      </c>
      <c r="L91">
        <v>0.13</v>
      </c>
      <c r="M91">
        <v>2.67</v>
      </c>
      <c r="N91">
        <v>0.47</v>
      </c>
      <c r="O91">
        <v>96.24</v>
      </c>
      <c r="Q91" s="90">
        <v>5.7153839158252664</v>
      </c>
      <c r="R91" s="90">
        <v>2.2846160841747336</v>
      </c>
      <c r="S91" s="90">
        <v>0</v>
      </c>
      <c r="T91" s="94">
        <v>8</v>
      </c>
      <c r="U91" s="90">
        <v>0.27082858170602675</v>
      </c>
      <c r="V91" s="90">
        <v>0.18773971987382446</v>
      </c>
      <c r="W91" s="90">
        <v>3.4819871492294055E-3</v>
      </c>
      <c r="X91" s="90">
        <v>0.99928957043871947</v>
      </c>
      <c r="Y91" s="90">
        <v>3.1465672378845637</v>
      </c>
      <c r="Z91" s="90">
        <v>0.33040857042227167</v>
      </c>
      <c r="AA91" s="90">
        <v>1.6163786177398519E-2</v>
      </c>
      <c r="AB91" s="94">
        <v>4.9544794536520333</v>
      </c>
      <c r="AC91" s="90">
        <v>0</v>
      </c>
      <c r="AD91" s="90">
        <v>0</v>
      </c>
      <c r="AE91" s="90">
        <v>0</v>
      </c>
      <c r="AF91" s="90">
        <v>1.9393044777057427</v>
      </c>
      <c r="AG91" s="90">
        <v>6.0695522294257342E-2</v>
      </c>
      <c r="AH91" s="94">
        <v>2</v>
      </c>
      <c r="AI91" s="90">
        <v>0.69925902983166577</v>
      </c>
      <c r="AJ91" s="90">
        <v>8.8014090291626879E-2</v>
      </c>
      <c r="AK91" s="90">
        <v>0.78727312012329265</v>
      </c>
      <c r="AL91" s="90" t="s">
        <v>622</v>
      </c>
      <c r="AM91" s="90">
        <v>0.90497242758120633</v>
      </c>
      <c r="AN91" t="s">
        <v>624</v>
      </c>
      <c r="AQ91" s="90">
        <v>52.872918108133177</v>
      </c>
      <c r="AR91" s="90">
        <v>52.250241108014016</v>
      </c>
      <c r="AS91" s="90">
        <v>36.906573967076881</v>
      </c>
      <c r="AT91" s="90">
        <v>46.878345127742328</v>
      </c>
      <c r="AU91" s="90"/>
      <c r="AV91" s="90">
        <v>2.3235807451349721</v>
      </c>
      <c r="AW91" s="90">
        <v>0.81796651754462379</v>
      </c>
      <c r="AX91" s="90"/>
      <c r="AY91" s="90">
        <v>9.2081000905192418</v>
      </c>
      <c r="AZ91" s="90">
        <v>9.6701722032896278</v>
      </c>
      <c r="BA91" s="90"/>
      <c r="BB91" s="90">
        <v>6.4858359421007465</v>
      </c>
      <c r="BC91" s="90"/>
      <c r="BD91" s="90">
        <v>8.0837828915025902</v>
      </c>
      <c r="BE91" s="90">
        <v>9.021699279738769</v>
      </c>
      <c r="BF91" s="90"/>
      <c r="BG91" s="90">
        <v>0.59168862187990445</v>
      </c>
      <c r="BH91" s="90">
        <v>1.4657334305309435</v>
      </c>
      <c r="BI91" s="90"/>
      <c r="BJ91" s="90">
        <v>20.279654107657556</v>
      </c>
    </row>
    <row r="92" spans="1:62">
      <c r="A92" t="s">
        <v>556</v>
      </c>
      <c r="B92" t="s">
        <v>555</v>
      </c>
      <c r="C92" t="s">
        <v>581</v>
      </c>
      <c r="D92" t="str">
        <f t="shared" si="1"/>
        <v>MgHst</v>
      </c>
      <c r="E92">
        <v>39.08</v>
      </c>
      <c r="F92">
        <v>1.73</v>
      </c>
      <c r="G92">
        <v>14.82</v>
      </c>
      <c r="H92">
        <v>0.04</v>
      </c>
      <c r="I92">
        <v>10.93</v>
      </c>
      <c r="J92">
        <v>13.67</v>
      </c>
      <c r="K92">
        <v>12.32</v>
      </c>
      <c r="L92">
        <v>0.12</v>
      </c>
      <c r="M92">
        <v>2.4900000000000002</v>
      </c>
      <c r="N92">
        <v>0.49</v>
      </c>
      <c r="O92">
        <v>95.69</v>
      </c>
      <c r="Q92" s="90">
        <v>5.771165549339119</v>
      </c>
      <c r="R92" s="90">
        <v>2.228834450660881</v>
      </c>
      <c r="S92" s="90">
        <v>0</v>
      </c>
      <c r="T92" s="94">
        <v>8</v>
      </c>
      <c r="U92" s="90">
        <v>0.35034857918241791</v>
      </c>
      <c r="V92" s="90">
        <v>0.19217696045397883</v>
      </c>
      <c r="W92" s="90">
        <v>4.6699676641212828E-3</v>
      </c>
      <c r="X92" s="90">
        <v>0.94423326663609686</v>
      </c>
      <c r="Y92" s="90">
        <v>3.0088089886622678</v>
      </c>
      <c r="Z92" s="90">
        <v>0.4056392018701056</v>
      </c>
      <c r="AA92" s="90">
        <v>1.5008212262541456E-2</v>
      </c>
      <c r="AB92" s="94">
        <v>4.9208851767315291</v>
      </c>
      <c r="AC92" s="90">
        <v>0</v>
      </c>
      <c r="AD92" s="90">
        <v>0</v>
      </c>
      <c r="AE92" s="90">
        <v>0</v>
      </c>
      <c r="AF92" s="90">
        <v>1.9491335829448686</v>
      </c>
      <c r="AG92" s="90">
        <v>5.0866417055131397E-2</v>
      </c>
      <c r="AH92" s="94">
        <v>2</v>
      </c>
      <c r="AI92" s="90">
        <v>0.66202548154027463</v>
      </c>
      <c r="AJ92" s="90">
        <v>9.22992983220879E-2</v>
      </c>
      <c r="AK92" s="90">
        <v>0.75432477986236257</v>
      </c>
      <c r="AL92" s="90" t="s">
        <v>622</v>
      </c>
      <c r="AM92" s="90">
        <v>0.88119919259724977</v>
      </c>
      <c r="AN92" t="s">
        <v>624</v>
      </c>
      <c r="AQ92" s="90">
        <v>55.883505408829294</v>
      </c>
      <c r="AR92" s="90">
        <v>54.820390010691462</v>
      </c>
      <c r="AS92" s="90">
        <v>39.503628097780933</v>
      </c>
      <c r="AT92" s="90">
        <v>49.4911670774637</v>
      </c>
      <c r="AU92" s="90"/>
      <c r="AV92" s="90">
        <v>1.9461978831009403</v>
      </c>
      <c r="AW92" s="90">
        <v>0.70200859465257281</v>
      </c>
      <c r="AX92" s="90"/>
      <c r="AY92" s="90">
        <v>7.2983559805603786</v>
      </c>
      <c r="AZ92" s="90">
        <v>8.0751214311450745</v>
      </c>
      <c r="BA92" s="90"/>
      <c r="BB92" s="90">
        <v>5.1175612229102843</v>
      </c>
      <c r="BC92" s="90"/>
      <c r="BD92" s="90">
        <v>7.3685956580027341</v>
      </c>
      <c r="BE92" s="90">
        <v>8.5488793534136196</v>
      </c>
      <c r="BF92" s="90"/>
      <c r="BG92" s="90">
        <v>0.59030770140051114</v>
      </c>
      <c r="BH92" s="90">
        <v>1.6363658946605044</v>
      </c>
      <c r="BI92" s="90"/>
      <c r="BJ92" s="90">
        <v>20.203053008146856</v>
      </c>
    </row>
    <row r="93" spans="1:62">
      <c r="A93" t="s">
        <v>556</v>
      </c>
      <c r="B93" t="s">
        <v>555</v>
      </c>
      <c r="C93" t="s">
        <v>582</v>
      </c>
      <c r="D93" t="str">
        <f t="shared" si="1"/>
        <v>MgHst</v>
      </c>
      <c r="E93">
        <v>40.03</v>
      </c>
      <c r="F93">
        <v>1.9</v>
      </c>
      <c r="G93">
        <v>12.36</v>
      </c>
      <c r="H93">
        <v>0.03</v>
      </c>
      <c r="I93">
        <v>11.94</v>
      </c>
      <c r="J93">
        <v>14.33</v>
      </c>
      <c r="K93">
        <v>11.6</v>
      </c>
      <c r="L93">
        <v>0.2</v>
      </c>
      <c r="M93">
        <v>2.83</v>
      </c>
      <c r="N93">
        <v>0.5</v>
      </c>
      <c r="O93">
        <v>95.72</v>
      </c>
      <c r="Q93" s="90">
        <v>5.938470848837607</v>
      </c>
      <c r="R93" s="90">
        <v>2.061529151162393</v>
      </c>
      <c r="S93" s="90">
        <v>0</v>
      </c>
      <c r="T93" s="94">
        <v>8</v>
      </c>
      <c r="U93" s="90">
        <v>9.9360009956875217E-2</v>
      </c>
      <c r="V93" s="90">
        <v>0.2120258824088114</v>
      </c>
      <c r="W93" s="90">
        <v>3.5184809031047959E-3</v>
      </c>
      <c r="X93" s="90">
        <v>0.95908934545087732</v>
      </c>
      <c r="Y93" s="90">
        <v>3.1684901040243645</v>
      </c>
      <c r="Z93" s="90">
        <v>0.52225821273560213</v>
      </c>
      <c r="AA93" s="90">
        <v>2.512799137594671E-2</v>
      </c>
      <c r="AB93" s="94">
        <v>4.9898700268555825</v>
      </c>
      <c r="AC93" s="90">
        <v>0</v>
      </c>
      <c r="AD93" s="90">
        <v>0</v>
      </c>
      <c r="AE93" s="90">
        <v>0</v>
      </c>
      <c r="AF93" s="90">
        <v>1.8436095413010032</v>
      </c>
      <c r="AG93" s="90">
        <v>0.15639045869899681</v>
      </c>
      <c r="AH93" s="94">
        <v>2</v>
      </c>
      <c r="AI93" s="90">
        <v>0.65754661260472502</v>
      </c>
      <c r="AJ93" s="90">
        <v>9.4613342417028443E-2</v>
      </c>
      <c r="AK93" s="90">
        <v>0.75215995502175348</v>
      </c>
      <c r="AL93" s="90" t="s">
        <v>622</v>
      </c>
      <c r="AM93" s="90">
        <v>0.85849530558234266</v>
      </c>
      <c r="AN93" t="s">
        <v>624</v>
      </c>
      <c r="AQ93" s="90">
        <v>56.211586849051301</v>
      </c>
      <c r="AR93" s="90">
        <v>57.018962722300245</v>
      </c>
      <c r="AS93" s="90">
        <v>43.066195056320183</v>
      </c>
      <c r="AT93" s="90">
        <v>53.135723779662598</v>
      </c>
      <c r="AU93" s="90"/>
      <c r="AV93" s="90">
        <v>1.9274695955290717</v>
      </c>
      <c r="AW93" s="90">
        <v>0.64673411111899026</v>
      </c>
      <c r="AX93" s="90"/>
      <c r="AY93" s="90">
        <v>7.2691490294601877</v>
      </c>
      <c r="AZ93" s="90">
        <v>6.9359691471385654</v>
      </c>
      <c r="BA93" s="90"/>
      <c r="BB93" s="90">
        <v>3.0958964312029882</v>
      </c>
      <c r="BC93" s="90"/>
      <c r="BD93" s="90">
        <v>6.7687713239680578</v>
      </c>
      <c r="BE93" s="90">
        <v>5.6200623840110646</v>
      </c>
      <c r="BF93" s="90"/>
      <c r="BG93" s="90">
        <v>1.7768892033800823</v>
      </c>
      <c r="BH93" s="90">
        <v>1.8677765502714312</v>
      </c>
      <c r="BI93" s="90"/>
      <c r="BJ93" s="90">
        <v>18.775564708364527</v>
      </c>
    </row>
    <row r="94" spans="1:62">
      <c r="A94" t="s">
        <v>556</v>
      </c>
      <c r="B94" t="s">
        <v>583</v>
      </c>
      <c r="C94" t="s">
        <v>584</v>
      </c>
      <c r="D94" t="str">
        <f t="shared" si="1"/>
        <v>MgHst</v>
      </c>
      <c r="E94">
        <v>41.38</v>
      </c>
      <c r="F94">
        <v>1.67</v>
      </c>
      <c r="G94">
        <v>13.11</v>
      </c>
      <c r="H94">
        <v>0.02</v>
      </c>
      <c r="I94">
        <v>11.92</v>
      </c>
      <c r="J94">
        <v>14.06</v>
      </c>
      <c r="K94">
        <v>11.86</v>
      </c>
      <c r="L94">
        <v>0.18</v>
      </c>
      <c r="M94">
        <v>2.64</v>
      </c>
      <c r="N94">
        <v>0.39</v>
      </c>
      <c r="O94">
        <v>97.230000000000018</v>
      </c>
      <c r="Q94" s="90">
        <v>6.0194171724536236</v>
      </c>
      <c r="R94" s="90">
        <v>1.9805828275463764</v>
      </c>
      <c r="S94" s="90">
        <v>0</v>
      </c>
      <c r="T94" s="94">
        <v>8</v>
      </c>
      <c r="U94" s="90">
        <v>0.26687540704852664</v>
      </c>
      <c r="V94" s="90">
        <v>0.18273707426032165</v>
      </c>
      <c r="W94" s="90">
        <v>2.3000583667727725E-3</v>
      </c>
      <c r="X94" s="90">
        <v>0.8873162269293573</v>
      </c>
      <c r="Y94" s="90">
        <v>3.0483610447724265</v>
      </c>
      <c r="Z94" s="90">
        <v>0.56280333887529954</v>
      </c>
      <c r="AA94" s="90">
        <v>2.2175590925374571E-2</v>
      </c>
      <c r="AB94" s="94">
        <v>4.9725687411780788</v>
      </c>
      <c r="AC94" s="90">
        <v>0</v>
      </c>
      <c r="AD94" s="90">
        <v>0</v>
      </c>
      <c r="AE94" s="90">
        <v>0</v>
      </c>
      <c r="AF94" s="90">
        <v>1.8482919186993203</v>
      </c>
      <c r="AG94" s="90">
        <v>0.1517080813006797</v>
      </c>
      <c r="AH94" s="94">
        <v>2</v>
      </c>
      <c r="AI94" s="90">
        <v>0.59282369549282743</v>
      </c>
      <c r="AJ94" s="90">
        <v>7.2363890132765687E-2</v>
      </c>
      <c r="AK94" s="90">
        <v>0.6651875856255931</v>
      </c>
      <c r="AL94" s="90" t="s">
        <v>622</v>
      </c>
      <c r="AM94" s="90">
        <v>0.84414906687055935</v>
      </c>
      <c r="AN94" t="s">
        <v>624</v>
      </c>
      <c r="AQ94" s="90">
        <v>60.079264917973774</v>
      </c>
      <c r="AR94" s="90">
        <v>59.844769358068007</v>
      </c>
      <c r="AS94" s="90">
        <v>46.167304123209135</v>
      </c>
      <c r="AT94" s="90">
        <v>56.263341805067022</v>
      </c>
      <c r="AU94" s="90"/>
      <c r="AV94" s="90">
        <v>1.5192645203330404</v>
      </c>
      <c r="AW94" s="90">
        <v>0.53284963174612843</v>
      </c>
      <c r="AX94" s="90"/>
      <c r="AY94" s="90">
        <v>5.4354585629323795</v>
      </c>
      <c r="AZ94" s="90">
        <v>5.5676998234358015</v>
      </c>
      <c r="BA94" s="90"/>
      <c r="BB94" s="90">
        <v>2.5638596898164905</v>
      </c>
      <c r="BC94" s="90"/>
      <c r="BD94" s="90">
        <v>6.0753510988781372</v>
      </c>
      <c r="BE94" s="90">
        <v>5.8770065962267894</v>
      </c>
      <c r="BF94" s="90"/>
      <c r="BG94" s="90">
        <v>1.3459867603856144</v>
      </c>
      <c r="BH94" s="90">
        <v>1.8320994504766137</v>
      </c>
      <c r="BI94" s="90"/>
      <c r="BJ94" s="90">
        <v>18.853655278948978</v>
      </c>
    </row>
    <row r="95" spans="1:62">
      <c r="A95" t="s">
        <v>556</v>
      </c>
      <c r="B95" t="s">
        <v>583</v>
      </c>
      <c r="C95" t="s">
        <v>585</v>
      </c>
      <c r="D95" t="str">
        <f t="shared" si="1"/>
        <v>MgHst</v>
      </c>
      <c r="E95">
        <v>41.09</v>
      </c>
      <c r="F95">
        <v>1.79</v>
      </c>
      <c r="G95">
        <v>13.4</v>
      </c>
      <c r="H95">
        <v>0.03</v>
      </c>
      <c r="I95">
        <v>11.45</v>
      </c>
      <c r="J95">
        <v>13.88</v>
      </c>
      <c r="K95">
        <v>11.88</v>
      </c>
      <c r="L95">
        <v>0.16</v>
      </c>
      <c r="M95">
        <v>2.4500000000000002</v>
      </c>
      <c r="N95">
        <v>0.46</v>
      </c>
      <c r="O95">
        <v>96.589999999999989</v>
      </c>
      <c r="Q95" s="90">
        <v>6.0084542917199322</v>
      </c>
      <c r="R95" s="90">
        <v>1.9915457082800678</v>
      </c>
      <c r="S95" s="90">
        <v>0</v>
      </c>
      <c r="T95" s="94">
        <v>8</v>
      </c>
      <c r="U95" s="90">
        <v>0.31762691673956533</v>
      </c>
      <c r="V95" s="90">
        <v>0.19689101189569791</v>
      </c>
      <c r="W95" s="90">
        <v>3.4681093294750115E-3</v>
      </c>
      <c r="X95" s="90">
        <v>0.84800706307078855</v>
      </c>
      <c r="Y95" s="90">
        <v>3.025054562713251</v>
      </c>
      <c r="Z95" s="90">
        <v>0.55221110194871881</v>
      </c>
      <c r="AA95" s="90">
        <v>1.9814601521921136E-2</v>
      </c>
      <c r="AB95" s="94">
        <v>4.9630733672194181</v>
      </c>
      <c r="AC95" s="90">
        <v>0</v>
      </c>
      <c r="AD95" s="90">
        <v>0</v>
      </c>
      <c r="AE95" s="90">
        <v>0</v>
      </c>
      <c r="AF95" s="90">
        <v>1.8610797347255275</v>
      </c>
      <c r="AG95" s="90">
        <v>0.13892026527447254</v>
      </c>
      <c r="AH95" s="94">
        <v>2</v>
      </c>
      <c r="AI95" s="90">
        <v>0.55563700176647257</v>
      </c>
      <c r="AJ95" s="90">
        <v>8.5798124418006577E-2</v>
      </c>
      <c r="AK95" s="90">
        <v>0.64143512618447918</v>
      </c>
      <c r="AL95" s="90" t="s">
        <v>622</v>
      </c>
      <c r="AM95" s="90">
        <v>0.84563318642958563</v>
      </c>
      <c r="AN95" t="s">
        <v>624</v>
      </c>
      <c r="AQ95" s="90">
        <v>60.188816698813234</v>
      </c>
      <c r="AR95" s="90">
        <v>59.717066971491285</v>
      </c>
      <c r="AS95" s="90">
        <v>46.034772913417001</v>
      </c>
      <c r="AT95" s="90">
        <v>56.124754013987555</v>
      </c>
      <c r="AU95" s="90"/>
      <c r="AV95" s="90">
        <v>1.6539526573559609</v>
      </c>
      <c r="AW95" s="90">
        <v>0.58958898539075399</v>
      </c>
      <c r="AX95" s="90"/>
      <c r="AY95" s="90">
        <v>5.2201595230686024</v>
      </c>
      <c r="AZ95" s="90">
        <v>5.5535927790711686</v>
      </c>
      <c r="BA95" s="90"/>
      <c r="BB95" s="90">
        <v>2.702775298725546</v>
      </c>
      <c r="BC95" s="90"/>
      <c r="BD95" s="90">
        <v>6.2569294718711603</v>
      </c>
      <c r="BE95" s="90">
        <v>6.2658141706856112</v>
      </c>
      <c r="BF95" s="90"/>
      <c r="BG95" s="90">
        <v>1.2885668253122584</v>
      </c>
      <c r="BH95" s="90">
        <v>1.8612732670443086</v>
      </c>
      <c r="BI95" s="90"/>
      <c r="BJ95" s="90">
        <v>18.822395784806144</v>
      </c>
    </row>
    <row r="96" spans="1:62">
      <c r="A96" t="s">
        <v>556</v>
      </c>
      <c r="B96" t="s">
        <v>583</v>
      </c>
      <c r="C96" t="s">
        <v>586</v>
      </c>
      <c r="D96" t="str">
        <f t="shared" si="1"/>
        <v>MgHst</v>
      </c>
      <c r="E96">
        <v>41.19</v>
      </c>
      <c r="F96">
        <v>1.72</v>
      </c>
      <c r="G96">
        <v>12.92</v>
      </c>
      <c r="H96">
        <v>0.02</v>
      </c>
      <c r="I96">
        <v>11.49</v>
      </c>
      <c r="J96">
        <v>14.13</v>
      </c>
      <c r="K96">
        <v>11.77</v>
      </c>
      <c r="L96">
        <v>0.16</v>
      </c>
      <c r="M96">
        <v>2.5499999999999998</v>
      </c>
      <c r="N96">
        <v>0.42</v>
      </c>
      <c r="O96">
        <v>96.36999999999999</v>
      </c>
      <c r="Q96" s="90">
        <v>6.0375441742239566</v>
      </c>
      <c r="R96" s="90">
        <v>1.9624558257760434</v>
      </c>
      <c r="S96" s="90">
        <v>0</v>
      </c>
      <c r="T96" s="94">
        <v>8</v>
      </c>
      <c r="U96" s="90">
        <v>0.26934803521103667</v>
      </c>
      <c r="V96" s="90">
        <v>0.1896457942439681</v>
      </c>
      <c r="W96" s="90">
        <v>2.3176264023284472E-3</v>
      </c>
      <c r="X96" s="90">
        <v>0.85858572918152021</v>
      </c>
      <c r="Y96" s="90">
        <v>3.0869373612343698</v>
      </c>
      <c r="Z96" s="90">
        <v>0.54989905083830148</v>
      </c>
      <c r="AA96" s="90">
        <v>1.9862195482937738E-2</v>
      </c>
      <c r="AB96" s="94">
        <v>4.9765957925944626</v>
      </c>
      <c r="AC96" s="90">
        <v>0</v>
      </c>
      <c r="AD96" s="90">
        <v>0</v>
      </c>
      <c r="AE96" s="90">
        <v>0</v>
      </c>
      <c r="AF96" s="90">
        <v>1.8482763704503087</v>
      </c>
      <c r="AG96" s="90">
        <v>0.15172362954969132</v>
      </c>
      <c r="AH96" s="94">
        <v>2</v>
      </c>
      <c r="AI96" s="90">
        <v>0.572919309243486</v>
      </c>
      <c r="AJ96" s="90">
        <v>7.852558161051422E-2</v>
      </c>
      <c r="AK96" s="90">
        <v>0.65144489085400026</v>
      </c>
      <c r="AL96" s="90" t="s">
        <v>622</v>
      </c>
      <c r="AM96" s="90">
        <v>0.84879741936896513</v>
      </c>
      <c r="AN96" t="s">
        <v>624</v>
      </c>
      <c r="AQ96" s="90">
        <v>60.185613130534961</v>
      </c>
      <c r="AR96" s="90">
        <v>59.919505367075466</v>
      </c>
      <c r="AS96" s="90">
        <v>46.38495956218874</v>
      </c>
      <c r="AT96" s="90">
        <v>56.490995909635515</v>
      </c>
      <c r="AU96" s="90"/>
      <c r="AV96" s="90">
        <v>1.6071655833287735</v>
      </c>
      <c r="AW96" s="90">
        <v>0.56500232246474902</v>
      </c>
      <c r="AX96" s="90"/>
      <c r="AY96" s="90">
        <v>5.2645255056381988</v>
      </c>
      <c r="AZ96" s="90">
        <v>5.4361003136046806</v>
      </c>
      <c r="BA96" s="90"/>
      <c r="BB96" s="90">
        <v>2.5728682729858989</v>
      </c>
      <c r="BC96" s="90"/>
      <c r="BD96" s="90">
        <v>6.1857740940667361</v>
      </c>
      <c r="BE96" s="90">
        <v>5.9248993389187472</v>
      </c>
      <c r="BF96" s="90"/>
      <c r="BG96" s="90">
        <v>1.377693620348166</v>
      </c>
      <c r="BH96" s="90">
        <v>1.8460351189475288</v>
      </c>
      <c r="BI96" s="90"/>
      <c r="BJ96" s="90">
        <v>18.677959044933015</v>
      </c>
    </row>
    <row r="97" spans="1:62">
      <c r="A97" t="s">
        <v>556</v>
      </c>
      <c r="B97" t="s">
        <v>583</v>
      </c>
      <c r="C97" t="s">
        <v>587</v>
      </c>
      <c r="D97" t="str">
        <f t="shared" si="1"/>
        <v>MgHst</v>
      </c>
      <c r="E97">
        <v>40.22</v>
      </c>
      <c r="F97">
        <v>1.73</v>
      </c>
      <c r="G97">
        <v>14.07</v>
      </c>
      <c r="H97">
        <v>0.03</v>
      </c>
      <c r="I97">
        <v>11.73</v>
      </c>
      <c r="J97">
        <v>13.72</v>
      </c>
      <c r="K97">
        <v>11.97</v>
      </c>
      <c r="L97">
        <v>0.16</v>
      </c>
      <c r="M97">
        <v>2.56</v>
      </c>
      <c r="N97">
        <v>0.53</v>
      </c>
      <c r="O97">
        <v>96.72</v>
      </c>
      <c r="Q97" s="90">
        <v>5.8874382828626315</v>
      </c>
      <c r="R97" s="90">
        <v>2.1125617171373685</v>
      </c>
      <c r="S97" s="90">
        <v>0</v>
      </c>
      <c r="T97" s="94">
        <v>8</v>
      </c>
      <c r="U97" s="90">
        <v>0.3146260812913364</v>
      </c>
      <c r="V97" s="90">
        <v>0.19049195719383175</v>
      </c>
      <c r="W97" s="90">
        <v>3.471766119630933E-3</v>
      </c>
      <c r="X97" s="90">
        <v>0.91823545104782767</v>
      </c>
      <c r="Y97" s="90">
        <v>2.9933364798691477</v>
      </c>
      <c r="Z97" s="90">
        <v>0.51773635725101586</v>
      </c>
      <c r="AA97" s="90">
        <v>1.9835494127345383E-2</v>
      </c>
      <c r="AB97" s="94">
        <v>4.9577335869001358</v>
      </c>
      <c r="AC97" s="90">
        <v>0</v>
      </c>
      <c r="AD97" s="90">
        <v>0</v>
      </c>
      <c r="AE97" s="90">
        <v>0</v>
      </c>
      <c r="AF97" s="90">
        <v>1.8771560206540616</v>
      </c>
      <c r="AG97" s="90">
        <v>0.12284397934593838</v>
      </c>
      <c r="AH97" s="94">
        <v>2</v>
      </c>
      <c r="AI97" s="90">
        <v>0.603662716609211</v>
      </c>
      <c r="AJ97" s="90">
        <v>9.8958593227361891E-2</v>
      </c>
      <c r="AK97" s="90">
        <v>0.70262130983657289</v>
      </c>
      <c r="AL97" s="90" t="s">
        <v>622</v>
      </c>
      <c r="AM97" s="90">
        <v>0.85254183514014725</v>
      </c>
      <c r="AN97" t="s">
        <v>624</v>
      </c>
      <c r="AQ97" s="90">
        <v>57.331587567762618</v>
      </c>
      <c r="AR97" s="90">
        <v>57.002381035332078</v>
      </c>
      <c r="AS97" s="90">
        <v>42.906565082019824</v>
      </c>
      <c r="AT97" s="90">
        <v>52.943335678219483</v>
      </c>
      <c r="AU97" s="90"/>
      <c r="AV97" s="90">
        <v>1.8145190086466509</v>
      </c>
      <c r="AW97" s="90">
        <v>0.64499946582594225</v>
      </c>
      <c r="AX97" s="90"/>
      <c r="AY97" s="90">
        <v>6.6360074741173873</v>
      </c>
      <c r="AZ97" s="90">
        <v>6.9254125056875377</v>
      </c>
      <c r="BA97" s="90"/>
      <c r="BB97" s="90">
        <v>3.5596183859902402</v>
      </c>
      <c r="BC97" s="90"/>
      <c r="BD97" s="90">
        <v>6.7699809823995931</v>
      </c>
      <c r="BE97" s="90">
        <v>7.0406708272591949</v>
      </c>
      <c r="BF97" s="90"/>
      <c r="BG97" s="90">
        <v>1.1324608963018719</v>
      </c>
      <c r="BH97" s="90">
        <v>1.7166900949764887</v>
      </c>
      <c r="BI97" s="90"/>
      <c r="BJ97" s="90">
        <v>19.39403608941404</v>
      </c>
    </row>
    <row r="98" spans="1:62">
      <c r="A98" t="s">
        <v>556</v>
      </c>
      <c r="B98" t="s">
        <v>583</v>
      </c>
      <c r="C98" t="s">
        <v>588</v>
      </c>
      <c r="D98" t="str">
        <f t="shared" si="1"/>
        <v>MgHst</v>
      </c>
      <c r="E98">
        <v>41.65</v>
      </c>
      <c r="F98">
        <v>1.68</v>
      </c>
      <c r="G98">
        <v>12.93</v>
      </c>
      <c r="H98">
        <v>0.03</v>
      </c>
      <c r="I98">
        <v>11.45</v>
      </c>
      <c r="J98">
        <v>14.17</v>
      </c>
      <c r="K98">
        <v>11.73</v>
      </c>
      <c r="L98">
        <v>0.19</v>
      </c>
      <c r="M98">
        <v>2.48</v>
      </c>
      <c r="N98">
        <v>0.41</v>
      </c>
      <c r="O98">
        <v>96.72</v>
      </c>
      <c r="Q98" s="90">
        <v>6.0757823501692219</v>
      </c>
      <c r="R98" s="90">
        <v>1.9242176498307781</v>
      </c>
      <c r="S98" s="90">
        <v>0</v>
      </c>
      <c r="T98" s="94">
        <v>8</v>
      </c>
      <c r="U98" s="90">
        <v>0.29863517310251586</v>
      </c>
      <c r="V98" s="90">
        <v>0.18434982237640377</v>
      </c>
      <c r="W98" s="90">
        <v>3.4598188586663055E-3</v>
      </c>
      <c r="X98" s="90">
        <v>0.8340449545562052</v>
      </c>
      <c r="Y98" s="90">
        <v>3.0808757108317057</v>
      </c>
      <c r="Z98" s="90">
        <v>0.56282600692382445</v>
      </c>
      <c r="AA98" s="90">
        <v>2.3473591528627821E-2</v>
      </c>
      <c r="AB98" s="94">
        <v>4.9876650781779492</v>
      </c>
      <c r="AC98" s="90">
        <v>0</v>
      </c>
      <c r="AD98" s="90">
        <v>0</v>
      </c>
      <c r="AE98" s="90">
        <v>0</v>
      </c>
      <c r="AF98" s="90">
        <v>1.8331885388419984</v>
      </c>
      <c r="AG98" s="90">
        <v>0.16681146115800161</v>
      </c>
      <c r="AH98" s="94">
        <v>2</v>
      </c>
      <c r="AI98" s="90">
        <v>0.53456992794430491</v>
      </c>
      <c r="AJ98" s="90">
        <v>7.628943541838322E-2</v>
      </c>
      <c r="AK98" s="90">
        <v>0.61085936336268809</v>
      </c>
      <c r="AL98" s="90" t="s">
        <v>622</v>
      </c>
      <c r="AM98" s="90">
        <v>0.84553455509785325</v>
      </c>
      <c r="AN98" t="s">
        <v>624</v>
      </c>
      <c r="AQ98" s="90">
        <v>60.760954787611134</v>
      </c>
      <c r="AR98" s="90">
        <v>60.618191961802737</v>
      </c>
      <c r="AS98" s="90">
        <v>47.470434114711573</v>
      </c>
      <c r="AT98" s="90">
        <v>57.591979474602006</v>
      </c>
      <c r="AU98" s="90"/>
      <c r="AV98" s="90">
        <v>1.5939796424226156</v>
      </c>
      <c r="AW98" s="90">
        <v>0.56387794265132707</v>
      </c>
      <c r="AX98" s="90"/>
      <c r="AY98" s="90">
        <v>4.9337187130172149</v>
      </c>
      <c r="AZ98" s="90">
        <v>5.1078042865797322</v>
      </c>
      <c r="BA98" s="90"/>
      <c r="BB98" s="90">
        <v>2.3809341068656789</v>
      </c>
      <c r="BC98" s="90"/>
      <c r="BD98" s="90">
        <v>6.0819823920650808</v>
      </c>
      <c r="BE98" s="90">
        <v>5.8639828574798161</v>
      </c>
      <c r="BF98" s="90"/>
      <c r="BG98" s="90">
        <v>1.4459503943857928</v>
      </c>
      <c r="BH98" s="90">
        <v>1.8247165980564533</v>
      </c>
      <c r="BI98" s="90"/>
      <c r="BJ98" s="90">
        <v>18.457797143217313</v>
      </c>
    </row>
    <row r="99" spans="1:62">
      <c r="A99" t="s">
        <v>556</v>
      </c>
      <c r="B99" t="s">
        <v>583</v>
      </c>
      <c r="C99" t="s">
        <v>589</v>
      </c>
      <c r="D99" t="str">
        <f t="shared" si="1"/>
        <v>MgHst</v>
      </c>
      <c r="E99">
        <v>41.54</v>
      </c>
      <c r="F99">
        <v>1.52</v>
      </c>
      <c r="G99">
        <v>12.77</v>
      </c>
      <c r="H99">
        <v>0.02</v>
      </c>
      <c r="I99">
        <v>12.12</v>
      </c>
      <c r="J99">
        <v>14.18</v>
      </c>
      <c r="K99">
        <v>11.83</v>
      </c>
      <c r="L99">
        <v>0.18</v>
      </c>
      <c r="M99">
        <v>2.6</v>
      </c>
      <c r="N99">
        <v>0.37</v>
      </c>
      <c r="O99">
        <v>97.13000000000001</v>
      </c>
      <c r="Q99" s="90">
        <v>6.0468777132961176</v>
      </c>
      <c r="R99" s="90">
        <v>1.9531222867038824</v>
      </c>
      <c r="S99" s="90">
        <v>0</v>
      </c>
      <c r="T99" s="94">
        <v>8</v>
      </c>
      <c r="U99" s="90">
        <v>0.23756593124702574</v>
      </c>
      <c r="V99" s="90">
        <v>0.1664387790313758</v>
      </c>
      <c r="W99" s="90">
        <v>2.3016516462710463E-3</v>
      </c>
      <c r="X99" s="90">
        <v>0.92717600723614879</v>
      </c>
      <c r="Y99" s="90">
        <v>3.0765080117237171</v>
      </c>
      <c r="Z99" s="90">
        <v>0.54829579421389441</v>
      </c>
      <c r="AA99" s="90">
        <v>2.2190952237458608E-2</v>
      </c>
      <c r="AB99" s="94">
        <v>4.9804771273358917</v>
      </c>
      <c r="AC99" s="90">
        <v>0</v>
      </c>
      <c r="AD99" s="90">
        <v>0</v>
      </c>
      <c r="AE99" s="90">
        <v>0</v>
      </c>
      <c r="AF99" s="90">
        <v>1.8448937405799715</v>
      </c>
      <c r="AG99" s="90">
        <v>0.15510625942002854</v>
      </c>
      <c r="AH99" s="94">
        <v>2</v>
      </c>
      <c r="AI99" s="90">
        <v>0.57865266510562907</v>
      </c>
      <c r="AJ99" s="90">
        <v>6.8700478154287661E-2</v>
      </c>
      <c r="AK99" s="90">
        <v>0.64735314325991677</v>
      </c>
      <c r="AL99" s="90" t="s">
        <v>622</v>
      </c>
      <c r="AM99" s="90">
        <v>0.84873780111470909</v>
      </c>
      <c r="AN99" t="s">
        <v>624</v>
      </c>
      <c r="AQ99" s="90">
        <v>60.775648656374464</v>
      </c>
      <c r="AR99" s="90">
        <v>60.822887832630691</v>
      </c>
      <c r="AS99" s="90">
        <v>46.715128296145437</v>
      </c>
      <c r="AT99" s="90">
        <v>56.824395661827694</v>
      </c>
      <c r="AU99" s="90"/>
      <c r="AV99" s="90">
        <v>1.4174565331684539</v>
      </c>
      <c r="AW99" s="90">
        <v>0.49056761052821912</v>
      </c>
      <c r="AX99" s="90"/>
      <c r="AY99" s="90">
        <v>5.2162636110568732</v>
      </c>
      <c r="AZ99" s="90">
        <v>5.3344971889751589</v>
      </c>
      <c r="BA99" s="90"/>
      <c r="BB99" s="90">
        <v>2.3963391945519938</v>
      </c>
      <c r="BC99" s="90"/>
      <c r="BD99" s="90">
        <v>6.0517219392729231</v>
      </c>
      <c r="BE99" s="90">
        <v>5.5800619325419465</v>
      </c>
      <c r="BF99" s="90"/>
      <c r="BG99" s="90">
        <v>1.3939873532501186</v>
      </c>
      <c r="BH99" s="90">
        <v>1.8175239674870047</v>
      </c>
      <c r="BI99" s="90"/>
      <c r="BJ99" s="90">
        <v>18.6611009524322</v>
      </c>
    </row>
    <row r="100" spans="1:62">
      <c r="A100" t="s">
        <v>556</v>
      </c>
      <c r="B100" t="s">
        <v>583</v>
      </c>
      <c r="C100" t="s">
        <v>590</v>
      </c>
      <c r="D100" t="str">
        <f t="shared" si="1"/>
        <v>MgHst</v>
      </c>
      <c r="E100">
        <v>40.020000000000003</v>
      </c>
      <c r="F100">
        <v>1.61</v>
      </c>
      <c r="G100">
        <v>13.9</v>
      </c>
      <c r="H100">
        <v>0.02</v>
      </c>
      <c r="I100">
        <v>11.84</v>
      </c>
      <c r="J100">
        <v>13.62</v>
      </c>
      <c r="K100">
        <v>11.56</v>
      </c>
      <c r="L100">
        <v>0.19</v>
      </c>
      <c r="M100">
        <v>2.57</v>
      </c>
      <c r="N100">
        <v>0.38</v>
      </c>
      <c r="O100">
        <v>95.71</v>
      </c>
      <c r="Q100" s="90">
        <v>5.9125830871543128</v>
      </c>
      <c r="R100" s="90">
        <v>2.0874169128456872</v>
      </c>
      <c r="S100" s="90">
        <v>0</v>
      </c>
      <c r="T100" s="94">
        <v>8</v>
      </c>
      <c r="U100" s="90">
        <v>0.33272010316454192</v>
      </c>
      <c r="V100" s="90">
        <v>0.17892551999971346</v>
      </c>
      <c r="W100" s="90">
        <v>2.3360120181782329E-3</v>
      </c>
      <c r="X100" s="90">
        <v>0.92781521379197329</v>
      </c>
      <c r="Y100" s="90">
        <v>2.9991238871721841</v>
      </c>
      <c r="Z100" s="90">
        <v>0.53508759977012654</v>
      </c>
      <c r="AA100" s="90">
        <v>2.3773466542906976E-2</v>
      </c>
      <c r="AB100" s="94">
        <v>4.9997818024596246</v>
      </c>
      <c r="AC100" s="90">
        <v>0</v>
      </c>
      <c r="AD100" s="90">
        <v>0</v>
      </c>
      <c r="AE100" s="90">
        <v>0</v>
      </c>
      <c r="AF100" s="90">
        <v>1.8297001579850374</v>
      </c>
      <c r="AG100" s="90">
        <v>0.17029984201496262</v>
      </c>
      <c r="AH100" s="94">
        <v>2</v>
      </c>
      <c r="AI100" s="90">
        <v>0.56582021419139583</v>
      </c>
      <c r="AJ100" s="90">
        <v>7.1610566775883719E-2</v>
      </c>
      <c r="AK100" s="90">
        <v>0.63743078096727956</v>
      </c>
      <c r="AL100" s="90" t="s">
        <v>622</v>
      </c>
      <c r="AM100" s="90">
        <v>0.84859774188752146</v>
      </c>
      <c r="AN100" t="s">
        <v>624</v>
      </c>
      <c r="AQ100" s="90">
        <v>57.344863862568012</v>
      </c>
      <c r="AR100" s="90">
        <v>57.020643388975657</v>
      </c>
      <c r="AS100" s="90">
        <v>43.567987733473586</v>
      </c>
      <c r="AT100" s="90">
        <v>53.615849962363555</v>
      </c>
      <c r="AU100" s="90"/>
      <c r="AV100" s="90">
        <v>1.8697610968016667</v>
      </c>
      <c r="AW100" s="90">
        <v>0.66303261977429118</v>
      </c>
      <c r="AX100" s="90"/>
      <c r="AY100" s="90">
        <v>6.9048775030470182</v>
      </c>
      <c r="AZ100" s="90">
        <v>7.0130181330425216</v>
      </c>
      <c r="BA100" s="90"/>
      <c r="BB100" s="90">
        <v>3.420432353596373</v>
      </c>
      <c r="BC100" s="90"/>
      <c r="BD100" s="90">
        <v>6.8009908800353553</v>
      </c>
      <c r="BE100" s="90">
        <v>7.0286190146426053</v>
      </c>
      <c r="BF100" s="90"/>
      <c r="BG100" s="90">
        <v>1.0903966595804091</v>
      </c>
      <c r="BH100" s="90">
        <v>1.5931424406431782</v>
      </c>
      <c r="BI100" s="90"/>
      <c r="BJ100" s="90">
        <v>19.229377718088902</v>
      </c>
    </row>
    <row r="101" spans="1:62">
      <c r="A101" t="s">
        <v>556</v>
      </c>
      <c r="B101" t="s">
        <v>583</v>
      </c>
      <c r="C101" t="s">
        <v>591</v>
      </c>
      <c r="D101" t="str">
        <f t="shared" si="1"/>
        <v>MgHst</v>
      </c>
      <c r="E101">
        <v>40.61</v>
      </c>
      <c r="F101">
        <v>1.75</v>
      </c>
      <c r="G101">
        <v>13.98</v>
      </c>
      <c r="H101">
        <v>0.02</v>
      </c>
      <c r="I101">
        <v>11.53</v>
      </c>
      <c r="J101">
        <v>13.87</v>
      </c>
      <c r="K101">
        <v>11.99</v>
      </c>
      <c r="L101">
        <v>0.15</v>
      </c>
      <c r="M101">
        <v>2.4700000000000002</v>
      </c>
      <c r="N101">
        <v>0.52</v>
      </c>
      <c r="O101">
        <v>96.89</v>
      </c>
      <c r="Q101" s="90">
        <v>5.9240865299549164</v>
      </c>
      <c r="R101" s="90">
        <v>2.0759134700450836</v>
      </c>
      <c r="S101" s="90">
        <v>0</v>
      </c>
      <c r="T101" s="94">
        <v>8</v>
      </c>
      <c r="U101" s="90">
        <v>0.32745609311559276</v>
      </c>
      <c r="V101" s="90">
        <v>0.19203159633279349</v>
      </c>
      <c r="W101" s="90">
        <v>2.306552288079136E-3</v>
      </c>
      <c r="X101" s="90">
        <v>0.89388463174196886</v>
      </c>
      <c r="Y101" s="90">
        <v>3.0156573288375097</v>
      </c>
      <c r="Z101" s="90">
        <v>0.5127500190504708</v>
      </c>
      <c r="AA101" s="90">
        <v>1.8531834063917459E-2</v>
      </c>
      <c r="AB101" s="94">
        <v>4.9626180554303323</v>
      </c>
      <c r="AC101" s="90">
        <v>0</v>
      </c>
      <c r="AD101" s="90">
        <v>0</v>
      </c>
      <c r="AE101" s="90">
        <v>0</v>
      </c>
      <c r="AF101" s="90">
        <v>1.8738270588262853</v>
      </c>
      <c r="AG101" s="90">
        <v>0.12617294117371469</v>
      </c>
      <c r="AH101" s="94">
        <v>2</v>
      </c>
      <c r="AI101" s="90">
        <v>0.57238223008987088</v>
      </c>
      <c r="AJ101" s="90">
        <v>9.6757600457030704E-2</v>
      </c>
      <c r="AK101" s="90">
        <v>0.66913983054690163</v>
      </c>
      <c r="AL101" s="90" t="s">
        <v>622</v>
      </c>
      <c r="AM101" s="90">
        <v>0.85467947192735827</v>
      </c>
      <c r="AN101" t="s">
        <v>624</v>
      </c>
      <c r="AQ101" s="90">
        <v>58.29821191417458</v>
      </c>
      <c r="AR101" s="90">
        <v>57.823341042695915</v>
      </c>
      <c r="AS101" s="90">
        <v>43.769342734151792</v>
      </c>
      <c r="AT101" s="90">
        <v>53.823138853859007</v>
      </c>
      <c r="AU101" s="90"/>
      <c r="AV101" s="90">
        <v>1.8174846380364404</v>
      </c>
      <c r="AW101" s="90">
        <v>0.6481506875338281</v>
      </c>
      <c r="AX101" s="90"/>
      <c r="AY101" s="90">
        <v>6.1173664651841104</v>
      </c>
      <c r="AZ101" s="90">
        <v>6.4943423785500114</v>
      </c>
      <c r="BA101" s="90"/>
      <c r="BB101" s="90">
        <v>3.3696272907924127</v>
      </c>
      <c r="BC101" s="90"/>
      <c r="BD101" s="90">
        <v>6.7453225855682541</v>
      </c>
      <c r="BE101" s="90">
        <v>6.9639008900817894</v>
      </c>
      <c r="BF101" s="90"/>
      <c r="BG101" s="90">
        <v>1.1182825651883532</v>
      </c>
      <c r="BH101" s="90">
        <v>1.7401742638344153</v>
      </c>
      <c r="BI101" s="90"/>
      <c r="BJ101" s="90">
        <v>19.180399379635322</v>
      </c>
    </row>
    <row r="102" spans="1:62">
      <c r="A102" t="s">
        <v>556</v>
      </c>
      <c r="B102" t="s">
        <v>583</v>
      </c>
      <c r="C102" t="s">
        <v>592</v>
      </c>
      <c r="D102" t="str">
        <f t="shared" si="1"/>
        <v>MgHst</v>
      </c>
      <c r="E102">
        <v>41.13</v>
      </c>
      <c r="F102">
        <v>1.72</v>
      </c>
      <c r="G102">
        <v>13.67</v>
      </c>
      <c r="H102">
        <v>0.03</v>
      </c>
      <c r="I102">
        <v>11.41</v>
      </c>
      <c r="J102">
        <v>14.18</v>
      </c>
      <c r="K102">
        <v>11.88</v>
      </c>
      <c r="L102">
        <v>0.17</v>
      </c>
      <c r="M102">
        <v>2.56</v>
      </c>
      <c r="N102">
        <v>0.44</v>
      </c>
      <c r="O102">
        <v>97.190000000000012</v>
      </c>
      <c r="Q102" s="90">
        <v>5.974965139315441</v>
      </c>
      <c r="R102" s="90">
        <v>2.025034860684559</v>
      </c>
      <c r="S102" s="90">
        <v>0</v>
      </c>
      <c r="T102" s="94">
        <v>8</v>
      </c>
      <c r="U102" s="90">
        <v>0.31525775531903921</v>
      </c>
      <c r="V102" s="90">
        <v>0.18795390478787793</v>
      </c>
      <c r="W102" s="90">
        <v>3.4454251982783011E-3</v>
      </c>
      <c r="X102" s="90">
        <v>0.86209233417710607</v>
      </c>
      <c r="Y102" s="90">
        <v>3.0702237220160438</v>
      </c>
      <c r="Z102" s="90">
        <v>0.52410771845441295</v>
      </c>
      <c r="AA102" s="90">
        <v>2.0915311037654885E-2</v>
      </c>
      <c r="AB102" s="94">
        <v>4.9839961709904133</v>
      </c>
      <c r="AC102" s="90">
        <v>0</v>
      </c>
      <c r="AD102" s="90">
        <v>0</v>
      </c>
      <c r="AE102" s="90">
        <v>0</v>
      </c>
      <c r="AF102" s="90">
        <v>1.8489068264174602</v>
      </c>
      <c r="AG102" s="90">
        <v>0.15109317358253982</v>
      </c>
      <c r="AH102" s="94">
        <v>2</v>
      </c>
      <c r="AI102" s="90">
        <v>0.56990138385840883</v>
      </c>
      <c r="AJ102" s="90">
        <v>8.1530984157677386E-2</v>
      </c>
      <c r="AK102" s="90">
        <v>0.65143236801608617</v>
      </c>
      <c r="AL102" s="90" t="s">
        <v>622</v>
      </c>
      <c r="AM102" s="90">
        <v>0.85418492224918097</v>
      </c>
      <c r="AN102" t="s">
        <v>624</v>
      </c>
      <c r="AQ102" s="90">
        <v>58.483967158466001</v>
      </c>
      <c r="AR102" s="90">
        <v>58.119618012372946</v>
      </c>
      <c r="AS102" s="90">
        <v>44.786468407865627</v>
      </c>
      <c r="AT102" s="90">
        <v>54.86522699127093</v>
      </c>
      <c r="AU102" s="90"/>
      <c r="AV102" s="90">
        <v>1.8122000620452627</v>
      </c>
      <c r="AW102" s="90">
        <v>0.64457719086432597</v>
      </c>
      <c r="AX102" s="90"/>
      <c r="AY102" s="90">
        <v>5.9702353672949444</v>
      </c>
      <c r="AZ102" s="90">
        <v>6.1554055877724885</v>
      </c>
      <c r="BA102" s="90"/>
      <c r="BB102" s="90">
        <v>3.1169667945951791</v>
      </c>
      <c r="BC102" s="90"/>
      <c r="BD102" s="90">
        <v>6.5904253468939054</v>
      </c>
      <c r="BE102" s="90">
        <v>6.6984966825067929</v>
      </c>
      <c r="BF102" s="90"/>
      <c r="BG102" s="90">
        <v>1.2174899575078966</v>
      </c>
      <c r="BH102" s="90">
        <v>1.70622851535818</v>
      </c>
      <c r="BI102" s="90"/>
      <c r="BJ102" s="90">
        <v>18.964058303572024</v>
      </c>
    </row>
    <row r="103" spans="1:62">
      <c r="A103" t="s">
        <v>556</v>
      </c>
      <c r="B103" t="s">
        <v>583</v>
      </c>
      <c r="C103" t="s">
        <v>593</v>
      </c>
      <c r="D103" t="str">
        <f t="shared" si="1"/>
        <v>MgHst</v>
      </c>
      <c r="E103">
        <v>40.520000000000003</v>
      </c>
      <c r="F103">
        <v>1.71</v>
      </c>
      <c r="G103">
        <v>14.38</v>
      </c>
      <c r="H103">
        <v>0.01</v>
      </c>
      <c r="I103">
        <v>11.2</v>
      </c>
      <c r="J103">
        <v>13.84</v>
      </c>
      <c r="K103">
        <v>12.14</v>
      </c>
      <c r="L103">
        <v>0.12</v>
      </c>
      <c r="M103">
        <v>2.3199999999999998</v>
      </c>
      <c r="N103">
        <v>0.54</v>
      </c>
      <c r="O103">
        <v>96.780000000000015</v>
      </c>
      <c r="Q103" s="90">
        <v>5.9063408479832669</v>
      </c>
      <c r="R103" s="90">
        <v>2.0936591520167331</v>
      </c>
      <c r="S103" s="90">
        <v>0</v>
      </c>
      <c r="T103" s="94">
        <v>8</v>
      </c>
      <c r="U103" s="90">
        <v>0.37654550914946316</v>
      </c>
      <c r="V103" s="90">
        <v>0.18749574624383056</v>
      </c>
      <c r="W103" s="90">
        <v>1.1523753873077019E-3</v>
      </c>
      <c r="X103" s="90">
        <v>0.8891735545258328</v>
      </c>
      <c r="Y103" s="90">
        <v>3.0067843785882693</v>
      </c>
      <c r="Z103" s="90">
        <v>0.47613462567270082</v>
      </c>
      <c r="AA103" s="90">
        <v>1.4813887943351929E-2</v>
      </c>
      <c r="AB103" s="94">
        <v>4.9521000775107558</v>
      </c>
      <c r="AC103" s="90">
        <v>0</v>
      </c>
      <c r="AD103" s="90">
        <v>0</v>
      </c>
      <c r="AE103" s="90">
        <v>0</v>
      </c>
      <c r="AF103" s="90">
        <v>1.8957875858765492</v>
      </c>
      <c r="AG103" s="90">
        <v>0.10421241412345084</v>
      </c>
      <c r="AH103" s="94">
        <v>2</v>
      </c>
      <c r="AI103" s="90">
        <v>0.55140791126289368</v>
      </c>
      <c r="AJ103" s="90">
        <v>0.10040056830552264</v>
      </c>
      <c r="AK103" s="90">
        <v>0.65180847956841637</v>
      </c>
      <c r="AL103" s="90" t="s">
        <v>622</v>
      </c>
      <c r="AM103" s="90">
        <v>0.86329437317083679</v>
      </c>
      <c r="AN103" t="s">
        <v>624</v>
      </c>
      <c r="AQ103" s="90">
        <v>58.691886939122789</v>
      </c>
      <c r="AR103" s="90">
        <v>57.823752119937765</v>
      </c>
      <c r="AS103" s="90">
        <v>43.338395049743973</v>
      </c>
      <c r="AT103" s="90">
        <v>53.384081150516678</v>
      </c>
      <c r="AU103" s="90"/>
      <c r="AV103" s="90">
        <v>1.8429222276254913</v>
      </c>
      <c r="AW103" s="90">
        <v>0.66579826412907628</v>
      </c>
      <c r="AX103" s="90"/>
      <c r="AY103" s="90">
        <v>5.8974292211671697</v>
      </c>
      <c r="AZ103" s="90">
        <v>6.5251593756167505</v>
      </c>
      <c r="BA103" s="90"/>
      <c r="BB103" s="90">
        <v>3.6761471531998313</v>
      </c>
      <c r="BC103" s="90"/>
      <c r="BD103" s="90">
        <v>6.9464916256153515</v>
      </c>
      <c r="BE103" s="90">
        <v>7.5409229689944093</v>
      </c>
      <c r="BF103" s="90"/>
      <c r="BG103" s="90">
        <v>0.87702750826156128</v>
      </c>
      <c r="BH103" s="90">
        <v>1.7015352347399428</v>
      </c>
      <c r="BI103" s="90"/>
      <c r="BJ103" s="90">
        <v>19.313745017264914</v>
      </c>
    </row>
    <row r="104" spans="1:62">
      <c r="Q104" s="90"/>
      <c r="R104" s="90"/>
      <c r="S104" s="90"/>
      <c r="T104" s="94"/>
      <c r="U104" s="90"/>
      <c r="V104" s="90"/>
      <c r="W104" s="90"/>
      <c r="X104" s="90"/>
      <c r="Y104" s="90"/>
      <c r="Z104" s="90"/>
      <c r="AA104" s="90"/>
      <c r="AB104" s="94"/>
      <c r="AC104" s="90"/>
      <c r="AD104" s="90"/>
      <c r="AE104" s="90"/>
      <c r="AF104" s="90"/>
      <c r="AG104" s="90"/>
      <c r="AH104" s="94"/>
      <c r="AI104" s="90"/>
      <c r="AJ104" s="90"/>
      <c r="AK104" s="90"/>
      <c r="AL104" s="90"/>
      <c r="AM104" s="90"/>
      <c r="AQ104" s="90"/>
      <c r="AR104" s="90"/>
      <c r="AS104" s="90"/>
      <c r="AT104" s="90"/>
      <c r="AU104" s="90"/>
      <c r="AV104" s="90"/>
      <c r="AW104" s="90"/>
      <c r="AX104" s="90"/>
      <c r="AY104" s="90"/>
      <c r="AZ104" s="90"/>
      <c r="BA104" s="90"/>
      <c r="BB104" s="90"/>
      <c r="BC104" s="90"/>
      <c r="BD104" s="90"/>
      <c r="BE104" s="90"/>
      <c r="BF104" s="90"/>
      <c r="BG104" s="90"/>
      <c r="BH104" s="90"/>
      <c r="BI104" s="90"/>
      <c r="BJ104" s="90"/>
    </row>
    <row r="105" spans="1:62">
      <c r="A105" t="s">
        <v>510</v>
      </c>
      <c r="B105" t="s">
        <v>509</v>
      </c>
      <c r="C105" t="s">
        <v>511</v>
      </c>
      <c r="D105" t="str">
        <f t="shared" ref="D105:D125" si="2">AN105</f>
        <v>MgHst</v>
      </c>
      <c r="E105">
        <v>42.12</v>
      </c>
      <c r="F105">
        <v>1.77</v>
      </c>
      <c r="G105">
        <v>12.33</v>
      </c>
      <c r="H105">
        <v>0.08</v>
      </c>
      <c r="I105">
        <v>11.75</v>
      </c>
      <c r="J105">
        <v>14.07</v>
      </c>
      <c r="K105">
        <v>11.86</v>
      </c>
      <c r="L105">
        <v>0.21</v>
      </c>
      <c r="M105">
        <v>2.64</v>
      </c>
      <c r="N105">
        <v>0.36</v>
      </c>
      <c r="O105">
        <v>97.19</v>
      </c>
      <c r="Q105" s="90">
        <v>6.1294219461013162</v>
      </c>
      <c r="R105" s="90">
        <v>1.8705780538986838</v>
      </c>
      <c r="S105" s="90">
        <v>0</v>
      </c>
      <c r="T105" s="94">
        <v>8</v>
      </c>
      <c r="U105" s="90">
        <v>0.24397806053722526</v>
      </c>
      <c r="V105" s="90">
        <v>0.19375399340866462</v>
      </c>
      <c r="W105" s="90">
        <v>9.2037761649053137E-3</v>
      </c>
      <c r="X105" s="90">
        <v>0.81121956950536145</v>
      </c>
      <c r="Y105" s="90">
        <v>3.0517038089194206</v>
      </c>
      <c r="Z105" s="90">
        <v>0.61876918909200018</v>
      </c>
      <c r="AA105" s="90">
        <v>2.5881484992055902E-2</v>
      </c>
      <c r="AB105" s="94">
        <v>4.9545098826196341</v>
      </c>
      <c r="AC105" s="90">
        <v>0</v>
      </c>
      <c r="AD105" s="90">
        <v>0</v>
      </c>
      <c r="AE105" s="90">
        <v>0</v>
      </c>
      <c r="AF105" s="90">
        <v>1.8490036332187221</v>
      </c>
      <c r="AG105" s="90">
        <v>0.15099636678127792</v>
      </c>
      <c r="AH105" s="94">
        <v>2</v>
      </c>
      <c r="AI105" s="90">
        <v>0.59382210394317114</v>
      </c>
      <c r="AJ105" s="90">
        <v>6.6823158472707062E-2</v>
      </c>
      <c r="AK105" s="90">
        <v>0.66064526241587818</v>
      </c>
      <c r="AL105" s="90" t="s">
        <v>622</v>
      </c>
      <c r="AM105" s="90">
        <v>0.83141976812600571</v>
      </c>
      <c r="AN105" t="s">
        <v>624</v>
      </c>
      <c r="AQ105" s="90">
        <v>62.25511702827778</v>
      </c>
      <c r="AR105" s="90">
        <v>62.31253844806654</v>
      </c>
      <c r="AS105" s="90">
        <v>49.131323848498042</v>
      </c>
      <c r="AT105" s="90">
        <v>59.273155011882267</v>
      </c>
      <c r="AU105" s="90"/>
      <c r="AV105" s="90">
        <v>1.3058768611825633</v>
      </c>
      <c r="AW105" s="90">
        <v>0.45858191330747183</v>
      </c>
      <c r="AX105" s="90"/>
      <c r="AY105" s="90">
        <v>4.3061742861341168</v>
      </c>
      <c r="AZ105" s="90">
        <v>4.4221254924117117</v>
      </c>
      <c r="BA105" s="90"/>
      <c r="BB105" s="90">
        <v>1.8816806391746428</v>
      </c>
      <c r="BC105" s="90"/>
      <c r="BD105" s="90">
        <v>5.2909477502071978</v>
      </c>
      <c r="BE105" s="90">
        <v>5.0227515420639959</v>
      </c>
      <c r="BF105" s="90"/>
      <c r="BG105" s="90">
        <v>1.7177321755062631</v>
      </c>
      <c r="BH105" s="90">
        <v>2.050539593127584</v>
      </c>
      <c r="BI105" s="90"/>
      <c r="BJ105" s="90">
        <v>18.425134366124421</v>
      </c>
    </row>
    <row r="106" spans="1:62">
      <c r="A106" t="s">
        <v>510</v>
      </c>
      <c r="B106" t="s">
        <v>509</v>
      </c>
      <c r="C106" t="s">
        <v>512</v>
      </c>
      <c r="D106" t="str">
        <f t="shared" si="2"/>
        <v>MgHst</v>
      </c>
      <c r="E106">
        <v>40.78</v>
      </c>
      <c r="F106">
        <v>1.77</v>
      </c>
      <c r="G106">
        <v>13.33</v>
      </c>
      <c r="H106">
        <v>0.03</v>
      </c>
      <c r="I106">
        <v>12.34</v>
      </c>
      <c r="J106">
        <v>13.18</v>
      </c>
      <c r="K106">
        <v>11.75</v>
      </c>
      <c r="L106">
        <v>0.22</v>
      </c>
      <c r="M106">
        <v>2.4900000000000002</v>
      </c>
      <c r="N106">
        <v>0.44</v>
      </c>
      <c r="O106">
        <v>96.33</v>
      </c>
      <c r="Q106" s="90">
        <v>6.0011620805014125</v>
      </c>
      <c r="R106" s="90">
        <v>1.9988379194985875</v>
      </c>
      <c r="S106" s="90">
        <v>0</v>
      </c>
      <c r="T106" s="94">
        <v>8</v>
      </c>
      <c r="U106" s="90">
        <v>0.31292485383997315</v>
      </c>
      <c r="V106" s="90">
        <v>0.19593302379604011</v>
      </c>
      <c r="W106" s="90">
        <v>3.4902319868478685E-3</v>
      </c>
      <c r="X106" s="90">
        <v>0.89412028698118462</v>
      </c>
      <c r="Y106" s="90">
        <v>2.8908174731645078</v>
      </c>
      <c r="Z106" s="90">
        <v>0.62456188601056417</v>
      </c>
      <c r="AA106" s="90">
        <v>2.7418870202476665E-2</v>
      </c>
      <c r="AB106" s="94">
        <v>4.9492666259815943</v>
      </c>
      <c r="AC106" s="90">
        <v>0</v>
      </c>
      <c r="AD106" s="90">
        <v>0</v>
      </c>
      <c r="AE106" s="90">
        <v>0</v>
      </c>
      <c r="AF106" s="90">
        <v>1.8524560824571563</v>
      </c>
      <c r="AG106" s="90">
        <v>0.14754391754284368</v>
      </c>
      <c r="AH106" s="94">
        <v>2</v>
      </c>
      <c r="AI106" s="90">
        <v>0.56285589293366667</v>
      </c>
      <c r="AJ106" s="90">
        <v>8.2591271744488812E-2</v>
      </c>
      <c r="AK106" s="90">
        <v>0.64544716467815544</v>
      </c>
      <c r="AL106" s="90" t="s">
        <v>622</v>
      </c>
      <c r="AM106" s="90">
        <v>0.822334427611498</v>
      </c>
      <c r="AN106" t="s">
        <v>624</v>
      </c>
      <c r="AQ106" s="90">
        <v>60.973339415869091</v>
      </c>
      <c r="AR106" s="90">
        <v>60.750775013722375</v>
      </c>
      <c r="AS106" s="90">
        <v>46.803455203304992</v>
      </c>
      <c r="AT106" s="90">
        <v>56.881922733728942</v>
      </c>
      <c r="AU106" s="90"/>
      <c r="AV106" s="90">
        <v>1.4346706410592616</v>
      </c>
      <c r="AW106" s="90">
        <v>0.50877919770074431</v>
      </c>
      <c r="AX106" s="90"/>
      <c r="AY106" s="90">
        <v>5.1249145418603446</v>
      </c>
      <c r="AZ106" s="90">
        <v>5.4318275132849081</v>
      </c>
      <c r="BA106" s="90"/>
      <c r="BB106" s="90">
        <v>2.3148590138554783</v>
      </c>
      <c r="BC106" s="90"/>
      <c r="BD106" s="90">
        <v>5.7842065658491517</v>
      </c>
      <c r="BE106" s="90">
        <v>5.7347212656720767</v>
      </c>
      <c r="BF106" s="90"/>
      <c r="BG106" s="90">
        <v>1.4304277941040136</v>
      </c>
      <c r="BH106" s="90">
        <v>1.9648724308483407</v>
      </c>
      <c r="BI106" s="90"/>
      <c r="BJ106" s="90">
        <v>18.91020461483815</v>
      </c>
    </row>
    <row r="107" spans="1:62">
      <c r="A107" t="s">
        <v>510</v>
      </c>
      <c r="B107" t="s">
        <v>509</v>
      </c>
      <c r="C107" t="s">
        <v>513</v>
      </c>
      <c r="D107" t="str">
        <f t="shared" si="2"/>
        <v>MgHst</v>
      </c>
      <c r="E107">
        <v>41.97</v>
      </c>
      <c r="F107">
        <v>1.84</v>
      </c>
      <c r="G107">
        <v>12.5</v>
      </c>
      <c r="H107">
        <v>0.06</v>
      </c>
      <c r="I107">
        <v>11.81</v>
      </c>
      <c r="J107">
        <v>13.7</v>
      </c>
      <c r="K107">
        <v>11.77</v>
      </c>
      <c r="L107">
        <v>0.23</v>
      </c>
      <c r="M107">
        <v>2.62</v>
      </c>
      <c r="N107">
        <v>0.38</v>
      </c>
      <c r="O107">
        <v>96.88000000000001</v>
      </c>
      <c r="Q107" s="90">
        <v>6.1317413967234708</v>
      </c>
      <c r="R107" s="90">
        <v>1.8682586032765292</v>
      </c>
      <c r="S107" s="90">
        <v>0</v>
      </c>
      <c r="T107" s="94">
        <v>8</v>
      </c>
      <c r="U107" s="90">
        <v>0.28392766316813889</v>
      </c>
      <c r="V107" s="90">
        <v>0.20221293081477468</v>
      </c>
      <c r="W107" s="90">
        <v>6.9301241718602987E-3</v>
      </c>
      <c r="X107" s="90">
        <v>0.78019933741646241</v>
      </c>
      <c r="Y107" s="90">
        <v>2.9832012628112006</v>
      </c>
      <c r="Z107" s="90">
        <v>0.66277417498669777</v>
      </c>
      <c r="AA107" s="90">
        <v>2.8458462757569872E-2</v>
      </c>
      <c r="AB107" s="94">
        <v>4.9477039561267038</v>
      </c>
      <c r="AC107" s="90">
        <v>0</v>
      </c>
      <c r="AD107" s="90">
        <v>0</v>
      </c>
      <c r="AE107" s="90">
        <v>0</v>
      </c>
      <c r="AF107" s="90">
        <v>1.8422274240385643</v>
      </c>
      <c r="AG107" s="90">
        <v>0.15777257596143568</v>
      </c>
      <c r="AH107" s="94">
        <v>2</v>
      </c>
      <c r="AI107" s="90">
        <v>0.58432584472630877</v>
      </c>
      <c r="AJ107" s="90">
        <v>7.0814435872236361E-2</v>
      </c>
      <c r="AK107" s="90">
        <v>0.65514028059854512</v>
      </c>
      <c r="AL107" s="90" t="s">
        <v>622</v>
      </c>
      <c r="AM107" s="90">
        <v>0.81821759737717781</v>
      </c>
      <c r="AN107" t="s">
        <v>624</v>
      </c>
      <c r="AQ107" s="90">
        <v>62.627275263275706</v>
      </c>
      <c r="AR107" s="90">
        <v>62.476611025089923</v>
      </c>
      <c r="AS107" s="90">
        <v>49.688270000573141</v>
      </c>
      <c r="AT107" s="90">
        <v>59.826737787952098</v>
      </c>
      <c r="AU107" s="90"/>
      <c r="AV107" s="90">
        <v>1.2891003225980335</v>
      </c>
      <c r="AW107" s="90">
        <v>0.45854820583200262</v>
      </c>
      <c r="AX107" s="90"/>
      <c r="AY107" s="90">
        <v>4.1899151038951814</v>
      </c>
      <c r="AZ107" s="90">
        <v>4.3310275891004721</v>
      </c>
      <c r="BA107" s="90"/>
      <c r="BB107" s="90">
        <v>1.789021275591405</v>
      </c>
      <c r="BC107" s="90"/>
      <c r="BD107" s="90">
        <v>5.072722954978321</v>
      </c>
      <c r="BE107" s="90">
        <v>5.0408795055093583</v>
      </c>
      <c r="BF107" s="90"/>
      <c r="BG107" s="90">
        <v>1.7173087537497649</v>
      </c>
      <c r="BH107" s="90">
        <v>2.093004780713275</v>
      </c>
      <c r="BI107" s="90"/>
      <c r="BJ107" s="90">
        <v>18.475111995656619</v>
      </c>
    </row>
    <row r="108" spans="1:62">
      <c r="A108" t="s">
        <v>510</v>
      </c>
      <c r="B108" t="s">
        <v>509</v>
      </c>
      <c r="C108" t="s">
        <v>514</v>
      </c>
      <c r="D108" t="str">
        <f t="shared" si="2"/>
        <v>MgHst</v>
      </c>
      <c r="E108">
        <v>40.409999999999997</v>
      </c>
      <c r="F108">
        <v>2</v>
      </c>
      <c r="G108">
        <v>13.41</v>
      </c>
      <c r="H108">
        <v>0.06</v>
      </c>
      <c r="I108">
        <v>12.39</v>
      </c>
      <c r="J108">
        <v>13.21</v>
      </c>
      <c r="K108">
        <v>11.84</v>
      </c>
      <c r="L108">
        <v>0.22</v>
      </c>
      <c r="M108">
        <v>2.59</v>
      </c>
      <c r="N108">
        <v>0.43</v>
      </c>
      <c r="O108">
        <v>96.56</v>
      </c>
      <c r="Q108" s="90">
        <v>5.9421689210776814</v>
      </c>
      <c r="R108" s="90">
        <v>2.0578310789223186</v>
      </c>
      <c r="S108" s="90">
        <v>0</v>
      </c>
      <c r="T108" s="94">
        <v>8</v>
      </c>
      <c r="U108" s="90">
        <v>0.2660286101549949</v>
      </c>
      <c r="V108" s="90">
        <v>0.22122407014488565</v>
      </c>
      <c r="W108" s="90">
        <v>6.975129870046194E-3</v>
      </c>
      <c r="X108" s="90">
        <v>0.91196469708236094</v>
      </c>
      <c r="Y108" s="90">
        <v>2.89518344372929</v>
      </c>
      <c r="Z108" s="90">
        <v>0.61170577005174476</v>
      </c>
      <c r="AA108" s="90">
        <v>2.739791814310575E-2</v>
      </c>
      <c r="AB108" s="94">
        <v>4.940479639176429</v>
      </c>
      <c r="AC108" s="90">
        <v>0</v>
      </c>
      <c r="AD108" s="90">
        <v>0</v>
      </c>
      <c r="AE108" s="90">
        <v>0</v>
      </c>
      <c r="AF108" s="90">
        <v>1.8652187156960478</v>
      </c>
      <c r="AG108" s="90">
        <v>0.1347812843039522</v>
      </c>
      <c r="AH108" s="94">
        <v>2</v>
      </c>
      <c r="AI108" s="90">
        <v>0.6035839876365845</v>
      </c>
      <c r="AJ108" s="90">
        <v>8.0652519839655115E-2</v>
      </c>
      <c r="AK108" s="90">
        <v>0.68423650747623965</v>
      </c>
      <c r="AL108" s="90" t="s">
        <v>622</v>
      </c>
      <c r="AM108" s="90">
        <v>0.82557026105988107</v>
      </c>
      <c r="AN108" t="s">
        <v>624</v>
      </c>
      <c r="AQ108" s="90">
        <v>59.519693898684714</v>
      </c>
      <c r="AR108" s="90">
        <v>59.367204679925869</v>
      </c>
      <c r="AS108" s="90">
        <v>45.141914537520869</v>
      </c>
      <c r="AT108" s="90">
        <v>55.195791868351037</v>
      </c>
      <c r="AU108" s="90"/>
      <c r="AV108" s="90">
        <v>1.5874476693697461</v>
      </c>
      <c r="AW108" s="90">
        <v>0.55782026257796313</v>
      </c>
      <c r="AX108" s="90"/>
      <c r="AY108" s="90">
        <v>5.746421682119812</v>
      </c>
      <c r="AZ108" s="90">
        <v>6.0530338237361185</v>
      </c>
      <c r="BA108" s="90"/>
      <c r="BB108" s="90">
        <v>2.5879763307847083</v>
      </c>
      <c r="BC108" s="90"/>
      <c r="BD108" s="90">
        <v>6.0191689252499936</v>
      </c>
      <c r="BE108" s="90">
        <v>5.7941339303495845</v>
      </c>
      <c r="BF108" s="90"/>
      <c r="BG108" s="90">
        <v>1.4935322345298205</v>
      </c>
      <c r="BH108" s="90">
        <v>2.0368521544826361</v>
      </c>
      <c r="BI108" s="90"/>
      <c r="BJ108" s="90">
        <v>19.112342556929004</v>
      </c>
    </row>
    <row r="109" spans="1:62">
      <c r="A109" t="s">
        <v>510</v>
      </c>
      <c r="B109" t="s">
        <v>509</v>
      </c>
      <c r="C109" t="s">
        <v>515</v>
      </c>
      <c r="D109" t="str">
        <f t="shared" si="2"/>
        <v>MgHst</v>
      </c>
      <c r="E109">
        <v>39.29</v>
      </c>
      <c r="F109">
        <v>2.2799999999999998</v>
      </c>
      <c r="G109">
        <v>13.88</v>
      </c>
      <c r="H109">
        <v>0.06</v>
      </c>
      <c r="I109">
        <v>11.56</v>
      </c>
      <c r="J109">
        <v>13.64</v>
      </c>
      <c r="K109">
        <v>11.64</v>
      </c>
      <c r="L109">
        <v>0.19</v>
      </c>
      <c r="M109">
        <v>2.74</v>
      </c>
      <c r="N109">
        <v>0.48</v>
      </c>
      <c r="O109">
        <v>95.76</v>
      </c>
      <c r="Q109" s="90">
        <v>5.8227786461145961</v>
      </c>
      <c r="R109" s="90">
        <v>2.1772213538854039</v>
      </c>
      <c r="S109" s="90">
        <v>0</v>
      </c>
      <c r="T109" s="94">
        <v>8</v>
      </c>
      <c r="U109" s="90">
        <v>0.246946564763177</v>
      </c>
      <c r="V109" s="90">
        <v>0.25417295521024919</v>
      </c>
      <c r="W109" s="90">
        <v>7.0298232683738216E-3</v>
      </c>
      <c r="X109" s="90">
        <v>0.88550971132568179</v>
      </c>
      <c r="Y109" s="90">
        <v>3.0128655250889507</v>
      </c>
      <c r="Z109" s="90">
        <v>0.5472378775007829</v>
      </c>
      <c r="AA109" s="90">
        <v>2.3847375637443154E-2</v>
      </c>
      <c r="AB109" s="94">
        <v>4.9776098327946583</v>
      </c>
      <c r="AC109" s="90">
        <v>0</v>
      </c>
      <c r="AD109" s="90">
        <v>0</v>
      </c>
      <c r="AE109" s="90">
        <v>0</v>
      </c>
      <c r="AF109" s="90">
        <v>1.8480901451557294</v>
      </c>
      <c r="AG109" s="90">
        <v>0.15190985484427055</v>
      </c>
      <c r="AH109" s="94">
        <v>2</v>
      </c>
      <c r="AI109" s="90">
        <v>0.63534286453239364</v>
      </c>
      <c r="AJ109" s="90">
        <v>9.0736668830223716E-2</v>
      </c>
      <c r="AK109" s="90">
        <v>0.72607953336261732</v>
      </c>
      <c r="AL109" s="90" t="s">
        <v>622</v>
      </c>
      <c r="AM109" s="90">
        <v>0.8462859598115311</v>
      </c>
      <c r="AN109" t="s">
        <v>624</v>
      </c>
      <c r="AQ109" s="90">
        <v>54.331696420675371</v>
      </c>
      <c r="AR109" s="90">
        <v>54.153820833493448</v>
      </c>
      <c r="AS109" s="90">
        <v>40.943424212610402</v>
      </c>
      <c r="AT109" s="90">
        <v>50.953628905557778</v>
      </c>
      <c r="AU109" s="90"/>
      <c r="AV109" s="90">
        <v>2.4692472533371843</v>
      </c>
      <c r="AW109" s="90">
        <v>0.8680381511435773</v>
      </c>
      <c r="AX109" s="90"/>
      <c r="AY109" s="90">
        <v>8.3137780424290053</v>
      </c>
      <c r="AZ109" s="90">
        <v>8.302664332852407</v>
      </c>
      <c r="BA109" s="90"/>
      <c r="BB109" s="90">
        <v>4.0284581886624204</v>
      </c>
      <c r="BC109" s="90"/>
      <c r="BD109" s="90">
        <v>7.1465633959942769</v>
      </c>
      <c r="BE109" s="90">
        <v>7.0392571905893968</v>
      </c>
      <c r="BF109" s="90"/>
      <c r="BG109" s="90">
        <v>1.4189746134693686</v>
      </c>
      <c r="BH109" s="90">
        <v>1.8382176917462316</v>
      </c>
      <c r="BI109" s="90"/>
      <c r="BJ109" s="90">
        <v>19.401756479520508</v>
      </c>
    </row>
    <row r="110" spans="1:62">
      <c r="A110" t="s">
        <v>510</v>
      </c>
      <c r="B110" t="s">
        <v>509</v>
      </c>
      <c r="C110" t="s">
        <v>516</v>
      </c>
      <c r="D110" t="str">
        <f t="shared" si="2"/>
        <v>MgHst</v>
      </c>
      <c r="E110">
        <v>41.02</v>
      </c>
      <c r="F110">
        <v>1.87</v>
      </c>
      <c r="G110">
        <v>12.92</v>
      </c>
      <c r="H110">
        <v>0.03</v>
      </c>
      <c r="I110">
        <v>12.3</v>
      </c>
      <c r="J110">
        <v>13.38</v>
      </c>
      <c r="K110">
        <v>11.85</v>
      </c>
      <c r="L110">
        <v>0.2</v>
      </c>
      <c r="M110">
        <v>2.52</v>
      </c>
      <c r="N110">
        <v>0.41</v>
      </c>
      <c r="O110">
        <v>96.499999999999986</v>
      </c>
      <c r="Q110" s="90">
        <v>6.0260462994085442</v>
      </c>
      <c r="R110" s="90">
        <v>1.9739537005914558</v>
      </c>
      <c r="S110" s="90">
        <v>0</v>
      </c>
      <c r="T110" s="94">
        <v>8</v>
      </c>
      <c r="U110" s="90">
        <v>0.26283161679113132</v>
      </c>
      <c r="V110" s="90">
        <v>0.20664488231944378</v>
      </c>
      <c r="W110" s="90">
        <v>3.4841991260023031E-3</v>
      </c>
      <c r="X110" s="90">
        <v>0.89262345289967016</v>
      </c>
      <c r="Y110" s="90">
        <v>2.9296116053317562</v>
      </c>
      <c r="Z110" s="90">
        <v>0.6185193945115699</v>
      </c>
      <c r="AA110" s="90">
        <v>2.4883160659763655E-2</v>
      </c>
      <c r="AB110" s="94">
        <v>4.9385983116393382</v>
      </c>
      <c r="AC110" s="90">
        <v>0</v>
      </c>
      <c r="AD110" s="90">
        <v>0</v>
      </c>
      <c r="AE110" s="90">
        <v>0</v>
      </c>
      <c r="AF110" s="90">
        <v>1.8649924477410005</v>
      </c>
      <c r="AG110" s="90">
        <v>0.13500755225899952</v>
      </c>
      <c r="AH110" s="94">
        <v>2</v>
      </c>
      <c r="AI110" s="90">
        <v>0.58270857277579569</v>
      </c>
      <c r="AJ110" s="90">
        <v>7.6827023340292372E-2</v>
      </c>
      <c r="AK110" s="90">
        <v>0.65953559611608803</v>
      </c>
      <c r="AL110" s="90" t="s">
        <v>622</v>
      </c>
      <c r="AM110" s="90">
        <v>0.82567740747484197</v>
      </c>
      <c r="AN110" t="s">
        <v>624</v>
      </c>
      <c r="AQ110" s="90">
        <v>61.818888122222518</v>
      </c>
      <c r="AR110" s="90">
        <v>61.538652036611779</v>
      </c>
      <c r="AS110" s="90">
        <v>47.206169273272039</v>
      </c>
      <c r="AT110" s="90">
        <v>57.297496163396403</v>
      </c>
      <c r="AU110" s="90"/>
      <c r="AV110" s="90">
        <v>1.3753344695723024</v>
      </c>
      <c r="AW110" s="90">
        <v>0.48251236403454756</v>
      </c>
      <c r="AX110" s="90"/>
      <c r="AY110" s="90">
        <v>4.8109048911137737</v>
      </c>
      <c r="AZ110" s="90">
        <v>5.1425934650554943</v>
      </c>
      <c r="BA110" s="90"/>
      <c r="BB110" s="90">
        <v>2.1601011469240721</v>
      </c>
      <c r="BC110" s="90"/>
      <c r="BD110" s="90">
        <v>5.646278401430525</v>
      </c>
      <c r="BE110" s="90">
        <v>5.3521450296469357</v>
      </c>
      <c r="BF110" s="90"/>
      <c r="BG110" s="90">
        <v>1.4942934996709374</v>
      </c>
      <c r="BH110" s="90">
        <v>2.0887867502016033</v>
      </c>
      <c r="BI110" s="90"/>
      <c r="BJ110" s="90">
        <v>18.800613627763944</v>
      </c>
    </row>
    <row r="111" spans="1:62">
      <c r="A111" t="s">
        <v>510</v>
      </c>
      <c r="B111" t="s">
        <v>509</v>
      </c>
      <c r="C111" t="s">
        <v>517</v>
      </c>
      <c r="D111" t="str">
        <f t="shared" si="2"/>
        <v>MgHst</v>
      </c>
      <c r="E111">
        <v>41.4</v>
      </c>
      <c r="F111">
        <v>1.85</v>
      </c>
      <c r="G111">
        <v>12.68</v>
      </c>
      <c r="H111">
        <v>0.05</v>
      </c>
      <c r="I111">
        <v>12.11</v>
      </c>
      <c r="J111">
        <v>13.36</v>
      </c>
      <c r="K111">
        <v>11.83</v>
      </c>
      <c r="L111">
        <v>0.21</v>
      </c>
      <c r="M111">
        <v>2.57</v>
      </c>
      <c r="N111">
        <v>0.39</v>
      </c>
      <c r="O111">
        <v>96.449999999999989</v>
      </c>
      <c r="Q111" s="90">
        <v>6.083458239175231</v>
      </c>
      <c r="R111" s="90">
        <v>1.916541760824769</v>
      </c>
      <c r="S111" s="90">
        <v>0</v>
      </c>
      <c r="T111" s="94">
        <v>8</v>
      </c>
      <c r="U111" s="90">
        <v>0.27926655299907566</v>
      </c>
      <c r="V111" s="90">
        <v>0.20448815568289069</v>
      </c>
      <c r="W111" s="90">
        <v>5.8085147829400148E-3</v>
      </c>
      <c r="X111" s="90">
        <v>0.83281818270166497</v>
      </c>
      <c r="Y111" s="90">
        <v>2.9259963092128372</v>
      </c>
      <c r="Z111" s="90">
        <v>0.65537028056575286</v>
      </c>
      <c r="AA111" s="90">
        <v>2.6134140680913607E-2</v>
      </c>
      <c r="AB111" s="94">
        <v>4.9298821366260759</v>
      </c>
      <c r="AC111" s="90">
        <v>0</v>
      </c>
      <c r="AD111" s="90">
        <v>0</v>
      </c>
      <c r="AE111" s="90">
        <v>0</v>
      </c>
      <c r="AF111" s="90">
        <v>1.8623309191855557</v>
      </c>
      <c r="AG111" s="90">
        <v>0.13766908081444429</v>
      </c>
      <c r="AH111" s="94">
        <v>2</v>
      </c>
      <c r="AI111" s="90">
        <v>0.59447856144430988</v>
      </c>
      <c r="AJ111" s="90">
        <v>7.3098445093283393E-2</v>
      </c>
      <c r="AK111" s="90">
        <v>0.66757700653759322</v>
      </c>
      <c r="AL111" s="90" t="s">
        <v>622</v>
      </c>
      <c r="AM111" s="90">
        <v>0.81700553011350074</v>
      </c>
      <c r="AN111" t="s">
        <v>624</v>
      </c>
      <c r="AQ111" s="90">
        <v>62.789392298176999</v>
      </c>
      <c r="AR111" s="90">
        <v>62.475401648947667</v>
      </c>
      <c r="AS111" s="90">
        <v>48.796831040558573</v>
      </c>
      <c r="AT111" s="90">
        <v>58.911796863582381</v>
      </c>
      <c r="AU111" s="90"/>
      <c r="AV111" s="90">
        <v>1.24988357774543</v>
      </c>
      <c r="AW111" s="90">
        <v>0.44289389370799159</v>
      </c>
      <c r="AX111" s="90"/>
      <c r="AY111" s="90">
        <v>4.3097507858331054</v>
      </c>
      <c r="AZ111" s="90">
        <v>4.5695496624689627</v>
      </c>
      <c r="BA111" s="90"/>
      <c r="BB111" s="90">
        <v>1.8809039025710887</v>
      </c>
      <c r="BC111" s="90"/>
      <c r="BD111" s="90">
        <v>5.1606424807637419</v>
      </c>
      <c r="BE111" s="90">
        <v>5.1005751180648957</v>
      </c>
      <c r="BF111" s="90"/>
      <c r="BG111" s="90">
        <v>1.5943475522606807</v>
      </c>
      <c r="BH111" s="90">
        <v>2.13855247276142</v>
      </c>
      <c r="BI111" s="90"/>
      <c r="BJ111" s="90">
        <v>18.710531081718589</v>
      </c>
    </row>
    <row r="112" spans="1:62">
      <c r="A112" t="s">
        <v>510</v>
      </c>
      <c r="B112" t="s">
        <v>509</v>
      </c>
      <c r="C112" t="s">
        <v>518</v>
      </c>
      <c r="D112" t="str">
        <f t="shared" si="2"/>
        <v>MgHst</v>
      </c>
      <c r="E112">
        <v>40.58</v>
      </c>
      <c r="F112">
        <v>2.13</v>
      </c>
      <c r="G112">
        <v>13.63</v>
      </c>
      <c r="H112">
        <v>0.04</v>
      </c>
      <c r="I112">
        <v>10.97</v>
      </c>
      <c r="J112">
        <v>13.72</v>
      </c>
      <c r="K112">
        <v>11.83</v>
      </c>
      <c r="L112">
        <v>0.18</v>
      </c>
      <c r="M112">
        <v>2.58</v>
      </c>
      <c r="N112">
        <v>0.42</v>
      </c>
      <c r="O112">
        <v>96.080000000000013</v>
      </c>
      <c r="Q112" s="90">
        <v>5.9693577220205061</v>
      </c>
      <c r="R112" s="90">
        <v>2.0306422779794939</v>
      </c>
      <c r="S112" s="90">
        <v>0</v>
      </c>
      <c r="T112" s="94">
        <v>8</v>
      </c>
      <c r="U112" s="90">
        <v>0.33220906972276509</v>
      </c>
      <c r="V112" s="90">
        <v>0.23569013527898711</v>
      </c>
      <c r="W112" s="90">
        <v>4.6517938336646681E-3</v>
      </c>
      <c r="X112" s="90">
        <v>0.77399985927617365</v>
      </c>
      <c r="Y112" s="90">
        <v>3.0080621143524149</v>
      </c>
      <c r="Z112" s="90">
        <v>0.57554023124134135</v>
      </c>
      <c r="AA112" s="90">
        <v>2.2424708567127985E-2</v>
      </c>
      <c r="AB112" s="94">
        <v>4.9525779122724742</v>
      </c>
      <c r="AC112" s="90">
        <v>0</v>
      </c>
      <c r="AD112" s="90">
        <v>0</v>
      </c>
      <c r="AE112" s="90">
        <v>0</v>
      </c>
      <c r="AF112" s="90">
        <v>1.864327588429908</v>
      </c>
      <c r="AG112" s="90">
        <v>0.13567241157009202</v>
      </c>
      <c r="AH112" s="94">
        <v>2</v>
      </c>
      <c r="AI112" s="90">
        <v>0.60011206927383409</v>
      </c>
      <c r="AJ112" s="90">
        <v>7.8805802340215711E-2</v>
      </c>
      <c r="AK112" s="90">
        <v>0.67891787161404982</v>
      </c>
      <c r="AL112" s="90" t="s">
        <v>622</v>
      </c>
      <c r="AM112" s="90">
        <v>0.83939617855507853</v>
      </c>
      <c r="AN112" t="s">
        <v>624</v>
      </c>
      <c r="AQ112" s="90">
        <v>58.868346969773953</v>
      </c>
      <c r="AR112" s="90">
        <v>57.954525075028513</v>
      </c>
      <c r="AS112" s="90">
        <v>45.080290261836765</v>
      </c>
      <c r="AT112" s="90">
        <v>55.152769387190524</v>
      </c>
      <c r="AU112" s="90"/>
      <c r="AV112" s="90">
        <v>1.8926387769707866</v>
      </c>
      <c r="AW112" s="90">
        <v>0.68507683211781467</v>
      </c>
      <c r="AX112" s="90"/>
      <c r="AY112" s="90">
        <v>5.6489258863632772</v>
      </c>
      <c r="AZ112" s="90">
        <v>5.9649157060217073</v>
      </c>
      <c r="BA112" s="90"/>
      <c r="BB112" s="90">
        <v>2.9774615348895259</v>
      </c>
      <c r="BC112" s="90"/>
      <c r="BD112" s="90">
        <v>6.252057038185022</v>
      </c>
      <c r="BE112" s="90">
        <v>6.6109833398401214</v>
      </c>
      <c r="BF112" s="90"/>
      <c r="BG112" s="90">
        <v>1.279472237118124</v>
      </c>
      <c r="BH112" s="90">
        <v>1.9378885848251102</v>
      </c>
      <c r="BI112" s="90"/>
      <c r="BJ112" s="90">
        <v>19.119717417243525</v>
      </c>
    </row>
    <row r="113" spans="1:62">
      <c r="A113" t="s">
        <v>510</v>
      </c>
      <c r="B113" t="s">
        <v>509</v>
      </c>
      <c r="C113" t="s">
        <v>519</v>
      </c>
      <c r="D113" t="str">
        <f t="shared" si="2"/>
        <v>MgHst</v>
      </c>
      <c r="E113">
        <v>41.64</v>
      </c>
      <c r="F113">
        <v>1.78</v>
      </c>
      <c r="G113">
        <v>12.37</v>
      </c>
      <c r="H113">
        <v>0.28000000000000003</v>
      </c>
      <c r="I113">
        <v>12.27</v>
      </c>
      <c r="J113">
        <v>13.6</v>
      </c>
      <c r="K113">
        <v>11.76</v>
      </c>
      <c r="L113">
        <v>0.22</v>
      </c>
      <c r="M113">
        <v>2.57</v>
      </c>
      <c r="N113">
        <v>0.41</v>
      </c>
      <c r="O113">
        <v>96.899999999999991</v>
      </c>
      <c r="Q113" s="90">
        <v>6.0941301325600081</v>
      </c>
      <c r="R113" s="90">
        <v>1.9058698674399919</v>
      </c>
      <c r="S113" s="90">
        <v>0</v>
      </c>
      <c r="T113" s="94">
        <v>8</v>
      </c>
      <c r="U113" s="90">
        <v>0.22764505178040517</v>
      </c>
      <c r="V113" s="90">
        <v>0.19595991609813515</v>
      </c>
      <c r="W113" s="90">
        <v>3.2396936076163022E-2</v>
      </c>
      <c r="X113" s="90">
        <v>0.85713162909981122</v>
      </c>
      <c r="Y113" s="90">
        <v>2.9665866442808344</v>
      </c>
      <c r="Z113" s="90">
        <v>0.64465822522504101</v>
      </c>
      <c r="AA113" s="90">
        <v>2.726857377279401E-2</v>
      </c>
      <c r="AB113" s="94">
        <v>4.9516469763331843</v>
      </c>
      <c r="AC113" s="90">
        <v>0</v>
      </c>
      <c r="AD113" s="90">
        <v>0</v>
      </c>
      <c r="AE113" s="90">
        <v>0</v>
      </c>
      <c r="AF113" s="90">
        <v>1.8438697681622034</v>
      </c>
      <c r="AG113" s="90">
        <v>0.15613023183779662</v>
      </c>
      <c r="AH113" s="94">
        <v>2</v>
      </c>
      <c r="AI113" s="90">
        <v>0.57307450499329393</v>
      </c>
      <c r="AJ113" s="90">
        <v>7.6538192465473914E-2</v>
      </c>
      <c r="AK113" s="90">
        <v>0.64961269745876782</v>
      </c>
      <c r="AL113" s="90" t="s">
        <v>622</v>
      </c>
      <c r="AM113" s="90">
        <v>0.82148587301053078</v>
      </c>
      <c r="AN113" t="s">
        <v>624</v>
      </c>
      <c r="AQ113" s="90">
        <v>60.797027719871444</v>
      </c>
      <c r="AR113" s="90">
        <v>62.079409732694607</v>
      </c>
      <c r="AS113" s="90">
        <v>48.793006715062958</v>
      </c>
      <c r="AT113" s="90">
        <v>58.914941302605456</v>
      </c>
      <c r="AU113" s="90"/>
      <c r="AV113" s="90">
        <v>1.3491363942997909</v>
      </c>
      <c r="AW113" s="90">
        <v>0.46964173182877617</v>
      </c>
      <c r="AX113" s="90"/>
      <c r="AY113" s="90">
        <v>4.6072670900551644</v>
      </c>
      <c r="AZ113" s="90">
        <v>4.6479014647575028</v>
      </c>
      <c r="BA113" s="90"/>
      <c r="BB113" s="90">
        <v>1.8232547801495504</v>
      </c>
      <c r="BC113" s="90"/>
      <c r="BD113" s="90">
        <v>5.3396060394851581</v>
      </c>
      <c r="BE113" s="90">
        <v>4.8365059367089582</v>
      </c>
      <c r="BF113" s="90"/>
      <c r="BG113" s="90">
        <v>2.1821091438260907</v>
      </c>
      <c r="BH113" s="90">
        <v>2.0755467572409358</v>
      </c>
      <c r="BI113" s="90"/>
      <c r="BJ113" s="90">
        <v>18.299629310246964</v>
      </c>
    </row>
    <row r="114" spans="1:62">
      <c r="A114" t="s">
        <v>510</v>
      </c>
      <c r="B114" t="s">
        <v>520</v>
      </c>
      <c r="C114" t="s">
        <v>521</v>
      </c>
      <c r="D114" t="str">
        <f t="shared" si="2"/>
        <v>MgHst</v>
      </c>
      <c r="E114">
        <v>40.909999999999997</v>
      </c>
      <c r="F114">
        <v>1.84</v>
      </c>
      <c r="G114">
        <v>13.29</v>
      </c>
      <c r="I114">
        <v>12.2</v>
      </c>
      <c r="J114">
        <v>13.52</v>
      </c>
      <c r="K114">
        <v>12.12</v>
      </c>
      <c r="L114">
        <v>0.23</v>
      </c>
      <c r="M114">
        <v>2.4900000000000002</v>
      </c>
      <c r="N114">
        <v>0.6</v>
      </c>
      <c r="O114">
        <v>97.199999999999989</v>
      </c>
      <c r="Q114" s="90">
        <v>5.9726260079288718</v>
      </c>
      <c r="R114" s="90">
        <v>2.0273739920711282</v>
      </c>
      <c r="S114" s="90">
        <v>0</v>
      </c>
      <c r="T114" s="94">
        <v>8</v>
      </c>
      <c r="U114" s="90">
        <v>0.259202867493872</v>
      </c>
      <c r="V114" s="90">
        <v>0.20206909860389258</v>
      </c>
      <c r="W114" s="90">
        <v>0</v>
      </c>
      <c r="X114" s="90">
        <v>0.91383283947324401</v>
      </c>
      <c r="Y114" s="90">
        <v>2.9419118732306142</v>
      </c>
      <c r="Z114" s="90">
        <v>0.57573152038905051</v>
      </c>
      <c r="AA114" s="90">
        <v>2.8438220512920956E-2</v>
      </c>
      <c r="AB114" s="94">
        <v>4.9211864197035942</v>
      </c>
      <c r="AC114" s="90">
        <v>0</v>
      </c>
      <c r="AD114" s="90">
        <v>0</v>
      </c>
      <c r="AE114" s="90">
        <v>0</v>
      </c>
      <c r="AF114" s="90">
        <v>1.8956597129738368</v>
      </c>
      <c r="AG114" s="90">
        <v>0.10434028702616316</v>
      </c>
      <c r="AH114" s="94">
        <v>2</v>
      </c>
      <c r="AI114" s="90">
        <v>0.60043479939296274</v>
      </c>
      <c r="AJ114" s="90">
        <v>0.1117327361222324</v>
      </c>
      <c r="AK114" s="90">
        <v>0.71216753551519518</v>
      </c>
      <c r="AL114" s="90" t="s">
        <v>622</v>
      </c>
      <c r="AM114" s="90">
        <v>0.8363303337020126</v>
      </c>
      <c r="AN114" t="s">
        <v>624</v>
      </c>
      <c r="AQ114" s="90">
        <v>60.437366740689399</v>
      </c>
      <c r="AR114" s="90">
        <v>60.4428556157945</v>
      </c>
      <c r="AS114" s="90">
        <v>45.648143359789508</v>
      </c>
      <c r="AT114" s="90">
        <v>55.717832726709318</v>
      </c>
      <c r="AU114" s="90"/>
      <c r="AV114" s="90">
        <v>1.4469297769997114</v>
      </c>
      <c r="AW114" s="90">
        <v>0.50791739865904006</v>
      </c>
      <c r="AX114" s="90"/>
      <c r="AY114" s="90">
        <v>5.1581667573006591</v>
      </c>
      <c r="AZ114" s="90">
        <v>5.5467577601887754</v>
      </c>
      <c r="BA114" s="90"/>
      <c r="BB114" s="90">
        <v>2.5154306365324635</v>
      </c>
      <c r="BC114" s="90"/>
      <c r="BD114" s="90">
        <v>5.9860460750568247</v>
      </c>
      <c r="BE114" s="90">
        <v>5.7186922262255573</v>
      </c>
      <c r="BF114" s="90"/>
      <c r="BG114" s="90">
        <v>1.5017924181596332</v>
      </c>
      <c r="BH114" s="90">
        <v>2.0399931164054745</v>
      </c>
      <c r="BI114" s="90"/>
      <c r="BJ114" s="90">
        <v>18.983628937519935</v>
      </c>
    </row>
    <row r="115" spans="1:62">
      <c r="A115" t="s">
        <v>510</v>
      </c>
      <c r="B115" t="s">
        <v>520</v>
      </c>
      <c r="C115" t="s">
        <v>522</v>
      </c>
      <c r="D115" t="str">
        <f t="shared" si="2"/>
        <v>MgHst</v>
      </c>
      <c r="E115">
        <v>41.19</v>
      </c>
      <c r="F115">
        <v>1.9</v>
      </c>
      <c r="G115">
        <v>13.51</v>
      </c>
      <c r="H115">
        <v>0.03</v>
      </c>
      <c r="I115">
        <v>10.66</v>
      </c>
      <c r="J115">
        <v>14.49</v>
      </c>
      <c r="K115">
        <v>12.09</v>
      </c>
      <c r="L115">
        <v>0.14000000000000001</v>
      </c>
      <c r="M115">
        <v>2.59</v>
      </c>
      <c r="N115">
        <v>0.43</v>
      </c>
      <c r="O115">
        <v>97.03</v>
      </c>
      <c r="Q115" s="90">
        <v>5.985207313337864</v>
      </c>
      <c r="R115" s="90">
        <v>2.014792686662136</v>
      </c>
      <c r="S115" s="90">
        <v>0</v>
      </c>
      <c r="T115" s="94">
        <v>8</v>
      </c>
      <c r="U115" s="90">
        <v>0.29869789890450438</v>
      </c>
      <c r="V115" s="90">
        <v>0.20767644765306861</v>
      </c>
      <c r="W115" s="90">
        <v>3.4463038511641543E-3</v>
      </c>
      <c r="X115" s="90">
        <v>0.80261549010307931</v>
      </c>
      <c r="Y115" s="90">
        <v>3.1381443548681021</v>
      </c>
      <c r="Z115" s="90">
        <v>0.49279739040169246</v>
      </c>
      <c r="AA115" s="90">
        <v>1.7228766358279666E-2</v>
      </c>
      <c r="AB115" s="94">
        <v>4.9606066521398908</v>
      </c>
      <c r="AC115" s="90">
        <v>0</v>
      </c>
      <c r="AD115" s="90">
        <v>0</v>
      </c>
      <c r="AE115" s="90">
        <v>0</v>
      </c>
      <c r="AF115" s="90">
        <v>1.8820693661054853</v>
      </c>
      <c r="AG115" s="90">
        <v>0.11793063389451475</v>
      </c>
      <c r="AH115" s="94">
        <v>2</v>
      </c>
      <c r="AI115" s="90">
        <v>0.61169910136880512</v>
      </c>
      <c r="AJ115" s="90">
        <v>7.9698326743171011E-2</v>
      </c>
      <c r="AK115" s="90">
        <v>0.69139742811197613</v>
      </c>
      <c r="AL115" s="90" t="s">
        <v>622</v>
      </c>
      <c r="AM115" s="90">
        <v>0.86427835394393659</v>
      </c>
      <c r="AN115" t="s">
        <v>624</v>
      </c>
      <c r="AQ115" s="90">
        <v>58.780743708274677</v>
      </c>
      <c r="AR115" s="90">
        <v>57.972954643778337</v>
      </c>
      <c r="AS115" s="90">
        <v>44.578747145166034</v>
      </c>
      <c r="AT115" s="90">
        <v>54.666095629210801</v>
      </c>
      <c r="AU115" s="90"/>
      <c r="AV115" s="90">
        <v>1.8498605578080078</v>
      </c>
      <c r="AW115" s="90">
        <v>0.66203467611267486</v>
      </c>
      <c r="AX115" s="90"/>
      <c r="AY115" s="90">
        <v>5.6133814168249456</v>
      </c>
      <c r="AZ115" s="90">
        <v>5.9089575166649038</v>
      </c>
      <c r="BA115" s="90"/>
      <c r="BB115" s="90">
        <v>3.2482643928044754</v>
      </c>
      <c r="BC115" s="90"/>
      <c r="BD115" s="90">
        <v>6.5532252442492851</v>
      </c>
      <c r="BE115" s="90">
        <v>6.7802320506764344</v>
      </c>
      <c r="BF115" s="90"/>
      <c r="BG115" s="90">
        <v>1.1479110604554128</v>
      </c>
      <c r="BH115" s="90">
        <v>1.8092689809208902</v>
      </c>
      <c r="BI115" s="90"/>
      <c r="BJ115" s="90">
        <v>19.063690679344525</v>
      </c>
    </row>
    <row r="116" spans="1:62">
      <c r="A116" t="s">
        <v>510</v>
      </c>
      <c r="B116" t="s">
        <v>520</v>
      </c>
      <c r="C116" t="s">
        <v>523</v>
      </c>
      <c r="D116" t="str">
        <f t="shared" si="2"/>
        <v>MgHst</v>
      </c>
      <c r="E116">
        <v>40.450000000000003</v>
      </c>
      <c r="F116">
        <v>2.2400000000000002</v>
      </c>
      <c r="G116">
        <v>13.99</v>
      </c>
      <c r="H116">
        <v>0.04</v>
      </c>
      <c r="I116">
        <v>10.1</v>
      </c>
      <c r="J116">
        <v>14.6</v>
      </c>
      <c r="K116">
        <v>12.3</v>
      </c>
      <c r="L116">
        <v>0.11</v>
      </c>
      <c r="M116">
        <v>2.56</v>
      </c>
      <c r="N116">
        <v>0.44</v>
      </c>
      <c r="O116">
        <v>96.83</v>
      </c>
      <c r="Q116" s="90">
        <v>5.886693690603682</v>
      </c>
      <c r="R116" s="90">
        <v>2.113306309396318</v>
      </c>
      <c r="S116" s="90">
        <v>0</v>
      </c>
      <c r="T116" s="94">
        <v>8</v>
      </c>
      <c r="U116" s="90">
        <v>0.28605476192618262</v>
      </c>
      <c r="V116" s="90">
        <v>0.24521507756856775</v>
      </c>
      <c r="W116" s="90">
        <v>4.6021186180955293E-3</v>
      </c>
      <c r="X116" s="90">
        <v>0.80188550135036252</v>
      </c>
      <c r="Y116" s="90">
        <v>3.1668164624036703</v>
      </c>
      <c r="Z116" s="90">
        <v>0.42735790213652303</v>
      </c>
      <c r="AA116" s="90">
        <v>1.3557647477459359E-2</v>
      </c>
      <c r="AB116" s="94">
        <v>4.9454894714808608</v>
      </c>
      <c r="AC116" s="90">
        <v>0</v>
      </c>
      <c r="AD116" s="90">
        <v>0</v>
      </c>
      <c r="AE116" s="90">
        <v>0</v>
      </c>
      <c r="AF116" s="90">
        <v>1.917696796496384</v>
      </c>
      <c r="AG116" s="90">
        <v>8.2303203503615974E-2</v>
      </c>
      <c r="AH116" s="94">
        <v>2</v>
      </c>
      <c r="AI116" s="90">
        <v>0.63998119219359972</v>
      </c>
      <c r="AJ116" s="90">
        <v>8.1676840712837706E-2</v>
      </c>
      <c r="AK116" s="90">
        <v>0.72165803290643749</v>
      </c>
      <c r="AL116" s="90" t="s">
        <v>622</v>
      </c>
      <c r="AM116" s="90">
        <v>0.88109705907626568</v>
      </c>
      <c r="AN116" t="s">
        <v>624</v>
      </c>
      <c r="AQ116" s="90">
        <v>56.854827438523785</v>
      </c>
      <c r="AR116" s="90">
        <v>55.625761451007023</v>
      </c>
      <c r="AS116" s="90">
        <v>41.633343995898699</v>
      </c>
      <c r="AT116" s="90">
        <v>51.680725482482401</v>
      </c>
      <c r="AU116" s="90"/>
      <c r="AV116" s="90">
        <v>2.3105504184263768</v>
      </c>
      <c r="AW116" s="90">
        <v>0.82902011583810753</v>
      </c>
      <c r="AX116" s="90"/>
      <c r="AY116" s="90">
        <v>6.4370939306425328</v>
      </c>
      <c r="AZ116" s="90">
        <v>7.0008527610731637</v>
      </c>
      <c r="BA116" s="90"/>
      <c r="BB116" s="90">
        <v>4.3070795176015624</v>
      </c>
      <c r="BC116" s="90"/>
      <c r="BD116" s="90">
        <v>7.2238345130985886</v>
      </c>
      <c r="BE116" s="90">
        <v>7.6321783954922804</v>
      </c>
      <c r="BF116" s="90"/>
      <c r="BG116" s="90">
        <v>0.96488529092731801</v>
      </c>
      <c r="BH116" s="90">
        <v>1.8562857832784099</v>
      </c>
      <c r="BI116" s="90"/>
      <c r="BJ116" s="90">
        <v>19.427707381371143</v>
      </c>
    </row>
    <row r="117" spans="1:62">
      <c r="A117" t="s">
        <v>510</v>
      </c>
      <c r="B117" t="s">
        <v>520</v>
      </c>
      <c r="C117" t="s">
        <v>524</v>
      </c>
      <c r="D117" t="str">
        <f t="shared" si="2"/>
        <v>MgHst</v>
      </c>
      <c r="E117">
        <v>41.51</v>
      </c>
      <c r="F117">
        <v>1.74</v>
      </c>
      <c r="G117">
        <v>13.1</v>
      </c>
      <c r="H117">
        <v>0.03</v>
      </c>
      <c r="I117">
        <v>10.58</v>
      </c>
      <c r="J117">
        <v>14.85</v>
      </c>
      <c r="K117">
        <v>12.08</v>
      </c>
      <c r="L117">
        <v>0.14000000000000001</v>
      </c>
      <c r="M117">
        <v>2.42</v>
      </c>
      <c r="N117">
        <v>0.43</v>
      </c>
      <c r="O117">
        <v>96.88000000000001</v>
      </c>
      <c r="Q117" s="90">
        <v>6.0276895767854857</v>
      </c>
      <c r="R117" s="90">
        <v>1.9723104232145143</v>
      </c>
      <c r="S117" s="90">
        <v>0</v>
      </c>
      <c r="T117" s="94">
        <v>8</v>
      </c>
      <c r="U117" s="90">
        <v>0.26947696747559124</v>
      </c>
      <c r="V117" s="90">
        <v>0.19006127253990007</v>
      </c>
      <c r="W117" s="90">
        <v>3.4440092106245239E-3</v>
      </c>
      <c r="X117" s="90">
        <v>0.84180745482469632</v>
      </c>
      <c r="Y117" s="90">
        <v>3.2139693024286355</v>
      </c>
      <c r="Z117" s="90">
        <v>0.44302770571340933</v>
      </c>
      <c r="AA117" s="90">
        <v>1.7217294988533739E-2</v>
      </c>
      <c r="AB117" s="94">
        <v>4.9790040071813904</v>
      </c>
      <c r="AC117" s="90">
        <v>0</v>
      </c>
      <c r="AD117" s="90">
        <v>0</v>
      </c>
      <c r="AE117" s="90">
        <v>0</v>
      </c>
      <c r="AF117" s="90">
        <v>1.8792605551199724</v>
      </c>
      <c r="AG117" s="90">
        <v>0.12073944488002764</v>
      </c>
      <c r="AH117" s="94">
        <v>2</v>
      </c>
      <c r="AI117" s="90">
        <v>0.56054561565834171</v>
      </c>
      <c r="AJ117" s="90">
        <v>7.9645261482711227E-2</v>
      </c>
      <c r="AK117" s="90">
        <v>0.64019087714105294</v>
      </c>
      <c r="AL117" s="90" t="s">
        <v>622</v>
      </c>
      <c r="AM117" s="90">
        <v>0.87885478037662057</v>
      </c>
      <c r="AN117" t="s">
        <v>624</v>
      </c>
      <c r="AQ117" s="90">
        <v>59.631876166438602</v>
      </c>
      <c r="AR117" s="90">
        <v>59.213603233014339</v>
      </c>
      <c r="AS117" s="90">
        <v>45.198379727278365</v>
      </c>
      <c r="AT117" s="90">
        <v>55.308307434021287</v>
      </c>
      <c r="AU117" s="90"/>
      <c r="AV117" s="90">
        <v>1.8281778132180091</v>
      </c>
      <c r="AW117" s="90">
        <v>0.64412382662045642</v>
      </c>
      <c r="AX117" s="90"/>
      <c r="AY117" s="90">
        <v>5.2270648721595494</v>
      </c>
      <c r="AZ117" s="90">
        <v>5.5777489607487549</v>
      </c>
      <c r="BA117" s="90"/>
      <c r="BB117" s="90">
        <v>3.0993661786015418</v>
      </c>
      <c r="BC117" s="90"/>
      <c r="BD117" s="90">
        <v>6.7816407525472044</v>
      </c>
      <c r="BE117" s="90">
        <v>6.533500997651478</v>
      </c>
      <c r="BF117" s="90"/>
      <c r="BG117" s="90">
        <v>1.2060881417641198</v>
      </c>
      <c r="BH117" s="90">
        <v>1.7707722900102842</v>
      </c>
      <c r="BI117" s="90"/>
      <c r="BJ117" s="90">
        <v>18.64438785276441</v>
      </c>
    </row>
    <row r="118" spans="1:62">
      <c r="A118" t="s">
        <v>510</v>
      </c>
      <c r="B118" t="s">
        <v>520</v>
      </c>
      <c r="C118" t="s">
        <v>525</v>
      </c>
      <c r="D118" t="str">
        <f t="shared" si="2"/>
        <v>MgHst</v>
      </c>
      <c r="E118">
        <v>42.1</v>
      </c>
      <c r="F118">
        <v>1.77</v>
      </c>
      <c r="G118">
        <v>12.23</v>
      </c>
      <c r="H118">
        <v>0.01</v>
      </c>
      <c r="I118">
        <v>11.92</v>
      </c>
      <c r="J118">
        <v>13.96</v>
      </c>
      <c r="K118">
        <v>11.75</v>
      </c>
      <c r="L118">
        <v>0.23</v>
      </c>
      <c r="M118">
        <v>2.52</v>
      </c>
      <c r="N118">
        <v>0.38</v>
      </c>
      <c r="O118">
        <v>96.87</v>
      </c>
      <c r="Q118" s="90">
        <v>6.1447891645936519</v>
      </c>
      <c r="R118" s="90">
        <v>1.8552108354063481</v>
      </c>
      <c r="S118" s="90">
        <v>0</v>
      </c>
      <c r="T118" s="94">
        <v>8</v>
      </c>
      <c r="U118" s="90">
        <v>0.24845294227109616</v>
      </c>
      <c r="V118" s="90">
        <v>0.19433203404033703</v>
      </c>
      <c r="W118" s="90">
        <v>1.1539043089589017E-3</v>
      </c>
      <c r="X118" s="90">
        <v>0.82996218021525436</v>
      </c>
      <c r="Y118" s="90">
        <v>3.0368786234489482</v>
      </c>
      <c r="Z118" s="90">
        <v>0.62504369238390245</v>
      </c>
      <c r="AA118" s="90">
        <v>2.8430956203335637E-2</v>
      </c>
      <c r="AB118" s="94">
        <v>4.9642543328718318</v>
      </c>
      <c r="AC118" s="90">
        <v>0</v>
      </c>
      <c r="AD118" s="90">
        <v>0</v>
      </c>
      <c r="AE118" s="90">
        <v>0</v>
      </c>
      <c r="AF118" s="90">
        <v>1.837319465089422</v>
      </c>
      <c r="AG118" s="90">
        <v>0.16268053491057799</v>
      </c>
      <c r="AH118" s="94">
        <v>2</v>
      </c>
      <c r="AI118" s="90">
        <v>0.55040361958535122</v>
      </c>
      <c r="AJ118" s="90">
        <v>7.0745990111919663E-2</v>
      </c>
      <c r="AK118" s="90">
        <v>0.62114960969727084</v>
      </c>
      <c r="AL118" s="90" t="s">
        <v>622</v>
      </c>
      <c r="AM118" s="90">
        <v>0.82931268375589628</v>
      </c>
      <c r="AN118" t="s">
        <v>624</v>
      </c>
      <c r="AQ118" s="90">
        <v>63.14308356390741</v>
      </c>
      <c r="AR118" s="90">
        <v>63.111712294554472</v>
      </c>
      <c r="AS118" s="90">
        <v>49.651504555918606</v>
      </c>
      <c r="AT118" s="90">
        <v>59.798704265433784</v>
      </c>
      <c r="AU118" s="90"/>
      <c r="AV118" s="90">
        <v>1.3076763006500634</v>
      </c>
      <c r="AW118" s="90">
        <v>0.45741346605145156</v>
      </c>
      <c r="AX118" s="90"/>
      <c r="AY118" s="90">
        <v>4.1392850884132368</v>
      </c>
      <c r="AZ118" s="90">
        <v>4.3256068551506317</v>
      </c>
      <c r="BA118" s="90"/>
      <c r="BB118" s="90">
        <v>1.7819958236213371</v>
      </c>
      <c r="BC118" s="90"/>
      <c r="BD118" s="90">
        <v>5.3453812737660531</v>
      </c>
      <c r="BE118" s="90">
        <v>4.9126097349319036</v>
      </c>
      <c r="BF118" s="90"/>
      <c r="BG118" s="90">
        <v>1.6871099503521068</v>
      </c>
      <c r="BH118" s="90">
        <v>2.075590598542187</v>
      </c>
      <c r="BI118" s="90"/>
      <c r="BJ118" s="90">
        <v>18.219465572031357</v>
      </c>
    </row>
    <row r="119" spans="1:62">
      <c r="A119" t="s">
        <v>510</v>
      </c>
      <c r="B119" t="s">
        <v>520</v>
      </c>
      <c r="C119" t="s">
        <v>526</v>
      </c>
      <c r="D119" t="str">
        <f t="shared" si="2"/>
        <v>MgHst</v>
      </c>
      <c r="E119">
        <v>41.04</v>
      </c>
      <c r="F119">
        <v>1.89</v>
      </c>
      <c r="G119">
        <v>13.37</v>
      </c>
      <c r="H119">
        <v>0.01</v>
      </c>
      <c r="I119">
        <v>10.97</v>
      </c>
      <c r="J119">
        <v>14.25</v>
      </c>
      <c r="K119">
        <v>12.01</v>
      </c>
      <c r="L119">
        <v>0.16</v>
      </c>
      <c r="M119">
        <v>2.61</v>
      </c>
      <c r="N119">
        <v>0.42</v>
      </c>
      <c r="O119">
        <v>96.73</v>
      </c>
      <c r="Q119" s="90">
        <v>5.9897059019280015</v>
      </c>
      <c r="R119" s="90">
        <v>2.0102940980719985</v>
      </c>
      <c r="S119" s="90">
        <v>0</v>
      </c>
      <c r="T119" s="94">
        <v>8</v>
      </c>
      <c r="U119" s="90">
        <v>0.28931773911860992</v>
      </c>
      <c r="V119" s="90">
        <v>0.20749430934766028</v>
      </c>
      <c r="W119" s="90">
        <v>1.1538332539698295E-3</v>
      </c>
      <c r="X119" s="90">
        <v>0.81946130603112977</v>
      </c>
      <c r="Y119" s="90">
        <v>3.0997747542296699</v>
      </c>
      <c r="Z119" s="90">
        <v>0.51950107251250355</v>
      </c>
      <c r="AA119" s="90">
        <v>1.9776838598350652E-2</v>
      </c>
      <c r="AB119" s="94">
        <v>4.9564798530918939</v>
      </c>
      <c r="AC119" s="90">
        <v>0</v>
      </c>
      <c r="AD119" s="90">
        <v>0</v>
      </c>
      <c r="AE119" s="90">
        <v>0</v>
      </c>
      <c r="AF119" s="90">
        <v>1.8778594030074909</v>
      </c>
      <c r="AG119" s="90">
        <v>0.12214059699250912</v>
      </c>
      <c r="AH119" s="94">
        <v>2</v>
      </c>
      <c r="AI119" s="90">
        <v>0.61636537029799587</v>
      </c>
      <c r="AJ119" s="90">
        <v>7.8188121483690878E-2</v>
      </c>
      <c r="AK119" s="90">
        <v>0.69455349178168679</v>
      </c>
      <c r="AL119" s="90" t="s">
        <v>622</v>
      </c>
      <c r="AM119" s="90">
        <v>0.85646270210355224</v>
      </c>
      <c r="AN119" t="s">
        <v>624</v>
      </c>
      <c r="AQ119" s="90">
        <v>59.274276896689912</v>
      </c>
      <c r="AR119" s="90">
        <v>58.495171033388033</v>
      </c>
      <c r="AS119" s="90">
        <v>44.979707652368305</v>
      </c>
      <c r="AT119" s="90">
        <v>55.066529963067346</v>
      </c>
      <c r="AU119" s="90"/>
      <c r="AV119" s="90">
        <v>1.7403301884729911</v>
      </c>
      <c r="AW119" s="90">
        <v>0.6204017462230601</v>
      </c>
      <c r="AX119" s="90"/>
      <c r="AY119" s="90">
        <v>5.525784965791166</v>
      </c>
      <c r="AZ119" s="90">
        <v>5.8046201470244281</v>
      </c>
      <c r="BA119" s="90"/>
      <c r="BB119" s="90">
        <v>3.028517438204072</v>
      </c>
      <c r="BC119" s="90"/>
      <c r="BD119" s="90">
        <v>6.3576089996061347</v>
      </c>
      <c r="BE119" s="90">
        <v>6.4906507961854061</v>
      </c>
      <c r="BF119" s="90"/>
      <c r="BG119" s="90">
        <v>1.186949091874494</v>
      </c>
      <c r="BH119" s="90">
        <v>1.8572398453159815</v>
      </c>
      <c r="BI119" s="90"/>
      <c r="BJ119" s="90">
        <v>19.068827055527954</v>
      </c>
    </row>
    <row r="120" spans="1:62">
      <c r="A120" t="s">
        <v>510</v>
      </c>
      <c r="B120" t="s">
        <v>527</v>
      </c>
      <c r="C120" t="s">
        <v>528</v>
      </c>
      <c r="D120" t="str">
        <f t="shared" si="2"/>
        <v>MgHst</v>
      </c>
      <c r="E120">
        <v>39.85</v>
      </c>
      <c r="F120">
        <v>1.95</v>
      </c>
      <c r="G120">
        <v>14.09</v>
      </c>
      <c r="H120">
        <v>0.04</v>
      </c>
      <c r="I120">
        <v>11.58</v>
      </c>
      <c r="J120">
        <v>13.49</v>
      </c>
      <c r="K120">
        <v>12.38</v>
      </c>
      <c r="L120">
        <v>0.16</v>
      </c>
      <c r="M120">
        <v>2.25</v>
      </c>
      <c r="N120">
        <v>0.72</v>
      </c>
      <c r="O120">
        <v>96.509999999999991</v>
      </c>
      <c r="Q120" s="90">
        <v>5.8507019022763691</v>
      </c>
      <c r="R120" s="90">
        <v>2.1492980977236309</v>
      </c>
      <c r="S120" s="90">
        <v>0</v>
      </c>
      <c r="T120" s="94">
        <v>8</v>
      </c>
      <c r="U120" s="90">
        <v>0.28860040121564268</v>
      </c>
      <c r="V120" s="90">
        <v>0.21535774556587026</v>
      </c>
      <c r="W120" s="90">
        <v>4.6428488077578803E-3</v>
      </c>
      <c r="X120" s="90">
        <v>0.95098561650658553</v>
      </c>
      <c r="Y120" s="90">
        <v>2.9519481217524226</v>
      </c>
      <c r="Z120" s="90">
        <v>0.47085791000565913</v>
      </c>
      <c r="AA120" s="90">
        <v>1.9894744581085991E-2</v>
      </c>
      <c r="AB120" s="94">
        <v>4.9022873884350249</v>
      </c>
      <c r="AC120" s="90">
        <v>0</v>
      </c>
      <c r="AD120" s="90">
        <v>0</v>
      </c>
      <c r="AE120" s="90">
        <v>0</v>
      </c>
      <c r="AF120" s="90">
        <v>1.9472522262402079</v>
      </c>
      <c r="AG120" s="90">
        <v>5.2747773759792116E-2</v>
      </c>
      <c r="AH120" s="94">
        <v>2</v>
      </c>
      <c r="AI120" s="90">
        <v>0.58769085390240827</v>
      </c>
      <c r="AJ120" s="90">
        <v>0.1348358830492335</v>
      </c>
      <c r="AK120" s="90">
        <v>0.72252673695164171</v>
      </c>
      <c r="AL120" s="90" t="s">
        <v>622</v>
      </c>
      <c r="AM120" s="90">
        <v>0.86243511737537493</v>
      </c>
      <c r="AN120" t="s">
        <v>624</v>
      </c>
      <c r="AQ120" s="90">
        <v>58.312773179130588</v>
      </c>
      <c r="AR120" s="90">
        <v>58.143751427802293</v>
      </c>
      <c r="AS120" s="90">
        <v>42.172556670408717</v>
      </c>
      <c r="AT120" s="90">
        <v>52.190965043267546</v>
      </c>
      <c r="AU120" s="90"/>
      <c r="AV120" s="90">
        <v>1.7988398579061711</v>
      </c>
      <c r="AW120" s="90">
        <v>0.63645655178249672</v>
      </c>
      <c r="AX120" s="90"/>
      <c r="AY120" s="90">
        <v>5.8903936544025726</v>
      </c>
      <c r="AZ120" s="90">
        <v>6.7114114438874646</v>
      </c>
      <c r="BA120" s="90"/>
      <c r="BB120" s="90">
        <v>3.6213611987917051</v>
      </c>
      <c r="BC120" s="90"/>
      <c r="BD120" s="90">
        <v>6.9641716032677259</v>
      </c>
      <c r="BE120" s="90">
        <v>6.9063442803283435</v>
      </c>
      <c r="BF120" s="90"/>
      <c r="BG120" s="90">
        <v>1.2268702269894978</v>
      </c>
      <c r="BH120" s="90">
        <v>1.9707726316667844</v>
      </c>
      <c r="BI120" s="90"/>
      <c r="BJ120" s="90">
        <v>19.354803574577595</v>
      </c>
    </row>
    <row r="121" spans="1:62">
      <c r="A121" t="s">
        <v>510</v>
      </c>
      <c r="B121" t="s">
        <v>527</v>
      </c>
      <c r="C121" t="s">
        <v>529</v>
      </c>
      <c r="D121" t="str">
        <f t="shared" si="2"/>
        <v>MgHst</v>
      </c>
      <c r="E121">
        <v>40.159999999999997</v>
      </c>
      <c r="F121">
        <v>1.88</v>
      </c>
      <c r="G121">
        <v>14.13</v>
      </c>
      <c r="H121">
        <v>0.04</v>
      </c>
      <c r="I121">
        <v>11.49</v>
      </c>
      <c r="J121">
        <v>13.7</v>
      </c>
      <c r="K121">
        <v>12.21</v>
      </c>
      <c r="L121">
        <v>0.16</v>
      </c>
      <c r="M121">
        <v>2.2400000000000002</v>
      </c>
      <c r="N121">
        <v>0.67</v>
      </c>
      <c r="O121">
        <v>96.68</v>
      </c>
      <c r="Q121" s="90">
        <v>5.8753286022009625</v>
      </c>
      <c r="R121" s="90">
        <v>2.1246713977990375</v>
      </c>
      <c r="S121" s="90">
        <v>0</v>
      </c>
      <c r="T121" s="94">
        <v>8</v>
      </c>
      <c r="U121" s="90">
        <v>0.31148743817649516</v>
      </c>
      <c r="V121" s="90">
        <v>0.20689145126955538</v>
      </c>
      <c r="W121" s="90">
        <v>4.6264018525573177E-3</v>
      </c>
      <c r="X121" s="90">
        <v>0.93518127310093035</v>
      </c>
      <c r="Y121" s="90">
        <v>2.9872815060504707</v>
      </c>
      <c r="Z121" s="90">
        <v>0.47061402441463307</v>
      </c>
      <c r="AA121" s="90">
        <v>1.9824268891180909E-2</v>
      </c>
      <c r="AB121" s="94">
        <v>4.9359063637558229</v>
      </c>
      <c r="AC121" s="90">
        <v>0</v>
      </c>
      <c r="AD121" s="90">
        <v>0</v>
      </c>
      <c r="AE121" s="90">
        <v>0</v>
      </c>
      <c r="AF121" s="90">
        <v>1.9137096207498177</v>
      </c>
      <c r="AG121" s="90">
        <v>8.6290379250182347E-2</v>
      </c>
      <c r="AH121" s="94">
        <v>2</v>
      </c>
      <c r="AI121" s="90">
        <v>0.54904323026159529</v>
      </c>
      <c r="AJ121" s="90">
        <v>0.12502780360688284</v>
      </c>
      <c r="AK121" s="90">
        <v>0.67407103386847811</v>
      </c>
      <c r="AL121" s="90" t="s">
        <v>622</v>
      </c>
      <c r="AM121" s="90">
        <v>0.8639016071282718</v>
      </c>
      <c r="AN121" t="s">
        <v>624</v>
      </c>
      <c r="AQ121" s="90">
        <v>58.043140464592447</v>
      </c>
      <c r="AR121" s="90">
        <v>57.903413093150618</v>
      </c>
      <c r="AS121" s="90">
        <v>42.610543282495001</v>
      </c>
      <c r="AT121" s="90">
        <v>52.641749948108014</v>
      </c>
      <c r="AU121" s="90"/>
      <c r="AV121" s="90">
        <v>1.9283499078685005</v>
      </c>
      <c r="AW121" s="90">
        <v>0.68389801046033893</v>
      </c>
      <c r="AX121" s="90"/>
      <c r="AY121" s="90">
        <v>6.045477474587595</v>
      </c>
      <c r="AZ121" s="90">
        <v>6.7511629298181308</v>
      </c>
      <c r="BA121" s="90"/>
      <c r="BB121" s="90">
        <v>3.6349592011050973</v>
      </c>
      <c r="BC121" s="90"/>
      <c r="BD121" s="90">
        <v>7.1105531222235401</v>
      </c>
      <c r="BE121" s="90">
        <v>7.0828286653943211</v>
      </c>
      <c r="BF121" s="90"/>
      <c r="BG121" s="90">
        <v>1.2112279972769797</v>
      </c>
      <c r="BH121" s="90">
        <v>1.8502064828377609</v>
      </c>
      <c r="BI121" s="90"/>
      <c r="BJ121" s="90">
        <v>19.150511820545709</v>
      </c>
    </row>
    <row r="122" spans="1:62">
      <c r="A122" t="s">
        <v>510</v>
      </c>
      <c r="B122" t="s">
        <v>527</v>
      </c>
      <c r="C122" t="s">
        <v>530</v>
      </c>
      <c r="D122" t="str">
        <f t="shared" si="2"/>
        <v>MgHst</v>
      </c>
      <c r="E122">
        <v>39.880000000000003</v>
      </c>
      <c r="F122">
        <v>1.9</v>
      </c>
      <c r="G122">
        <v>14.35</v>
      </c>
      <c r="H122">
        <v>0.03</v>
      </c>
      <c r="I122">
        <v>11.57</v>
      </c>
      <c r="J122">
        <v>13.52</v>
      </c>
      <c r="K122">
        <v>12.29</v>
      </c>
      <c r="L122">
        <v>0.14000000000000001</v>
      </c>
      <c r="M122">
        <v>2.33</v>
      </c>
      <c r="N122">
        <v>0.68</v>
      </c>
      <c r="O122">
        <v>96.69</v>
      </c>
      <c r="Q122" s="90">
        <v>5.8414986451522495</v>
      </c>
      <c r="R122" s="90">
        <v>2.1585013548477505</v>
      </c>
      <c r="S122" s="90">
        <v>0</v>
      </c>
      <c r="T122" s="94">
        <v>8</v>
      </c>
      <c r="U122" s="90">
        <v>0.31861275598921113</v>
      </c>
      <c r="V122" s="90">
        <v>0.20934807469278358</v>
      </c>
      <c r="W122" s="90">
        <v>3.4740438032376006E-3</v>
      </c>
      <c r="X122" s="90">
        <v>0.93628735423445875</v>
      </c>
      <c r="Y122" s="90">
        <v>2.9516370159113539</v>
      </c>
      <c r="Z122" s="90">
        <v>0.48102668790959746</v>
      </c>
      <c r="AA122" s="90">
        <v>1.7367443960053477E-2</v>
      </c>
      <c r="AB122" s="94">
        <v>4.9177533765006958</v>
      </c>
      <c r="AC122" s="90">
        <v>0</v>
      </c>
      <c r="AD122" s="90">
        <v>0</v>
      </c>
      <c r="AE122" s="90">
        <v>0</v>
      </c>
      <c r="AF122" s="90">
        <v>1.9286034201048146</v>
      </c>
      <c r="AG122" s="90">
        <v>7.1396579895185441E-2</v>
      </c>
      <c r="AH122" s="94">
        <v>2</v>
      </c>
      <c r="AI122" s="90">
        <v>0.59027183904994829</v>
      </c>
      <c r="AJ122" s="90">
        <v>0.12704903927911179</v>
      </c>
      <c r="AK122" s="90">
        <v>0.71732087832906011</v>
      </c>
      <c r="AL122" s="90" t="s">
        <v>622</v>
      </c>
      <c r="AM122" s="90">
        <v>0.85986780838036669</v>
      </c>
      <c r="AN122" t="s">
        <v>624</v>
      </c>
      <c r="AQ122" s="90">
        <v>57.686279337816543</v>
      </c>
      <c r="AR122" s="90">
        <v>57.279649805460544</v>
      </c>
      <c r="AS122" s="90">
        <v>41.91505028675796</v>
      </c>
      <c r="AT122" s="90">
        <v>51.929476657341809</v>
      </c>
      <c r="AU122" s="90"/>
      <c r="AV122" s="90">
        <v>1.8660781221741243</v>
      </c>
      <c r="AW122" s="90">
        <v>0.66542811465472507</v>
      </c>
      <c r="AX122" s="90"/>
      <c r="AY122" s="90">
        <v>6.2815012558598822</v>
      </c>
      <c r="AZ122" s="90">
        <v>7.0133710231076591</v>
      </c>
      <c r="BA122" s="90"/>
      <c r="BB122" s="90">
        <v>3.827421377892045</v>
      </c>
      <c r="BC122" s="90"/>
      <c r="BD122" s="90">
        <v>7.0162431265271827</v>
      </c>
      <c r="BE122" s="90">
        <v>7.2618954864207366</v>
      </c>
      <c r="BF122" s="90"/>
      <c r="BG122" s="90">
        <v>1.0983604983523585</v>
      </c>
      <c r="BH122" s="90">
        <v>1.8639599553715707</v>
      </c>
      <c r="BI122" s="90"/>
      <c r="BJ122" s="90">
        <v>19.478588909950012</v>
      </c>
    </row>
    <row r="123" spans="1:62">
      <c r="A123" t="s">
        <v>510</v>
      </c>
      <c r="B123" t="s">
        <v>527</v>
      </c>
      <c r="C123" t="s">
        <v>531</v>
      </c>
      <c r="D123" t="str">
        <f t="shared" si="2"/>
        <v>MgHst</v>
      </c>
      <c r="E123">
        <v>40.880000000000003</v>
      </c>
      <c r="F123">
        <v>1.83</v>
      </c>
      <c r="G123">
        <v>13.26</v>
      </c>
      <c r="H123">
        <v>0.03</v>
      </c>
      <c r="I123">
        <v>11.47</v>
      </c>
      <c r="J123">
        <v>13.92</v>
      </c>
      <c r="K123">
        <v>12.21</v>
      </c>
      <c r="L123">
        <v>0.15</v>
      </c>
      <c r="M123">
        <v>2.31</v>
      </c>
      <c r="N123">
        <v>0.53</v>
      </c>
      <c r="O123">
        <v>96.59</v>
      </c>
      <c r="Q123" s="90">
        <v>5.9804578355515092</v>
      </c>
      <c r="R123" s="90">
        <v>2.0195421644484908</v>
      </c>
      <c r="S123" s="90">
        <v>0</v>
      </c>
      <c r="T123" s="94">
        <v>8</v>
      </c>
      <c r="U123" s="90">
        <v>0.26654113640926136</v>
      </c>
      <c r="V123" s="90">
        <v>0.20138210446019558</v>
      </c>
      <c r="W123" s="90">
        <v>3.4696822554624112E-3</v>
      </c>
      <c r="X123" s="90">
        <v>0.9085630272913221</v>
      </c>
      <c r="Y123" s="90">
        <v>3.0351482360157225</v>
      </c>
      <c r="Z123" s="90">
        <v>0.49473709773389229</v>
      </c>
      <c r="AA123" s="90">
        <v>1.858461396982421E-2</v>
      </c>
      <c r="AB123" s="94">
        <v>4.9284258981356812</v>
      </c>
      <c r="AC123" s="90">
        <v>0</v>
      </c>
      <c r="AD123" s="90">
        <v>0</v>
      </c>
      <c r="AE123" s="90">
        <v>0</v>
      </c>
      <c r="AF123" s="90">
        <v>1.9136439144538773</v>
      </c>
      <c r="AG123" s="90">
        <v>8.6356085546122729E-2</v>
      </c>
      <c r="AH123" s="94">
        <v>2</v>
      </c>
      <c r="AI123" s="90">
        <v>0.5688092037066137</v>
      </c>
      <c r="AJ123" s="90">
        <v>9.8899195140195878E-2</v>
      </c>
      <c r="AK123" s="90">
        <v>0.66770839884680955</v>
      </c>
      <c r="AL123" s="90" t="s">
        <v>622</v>
      </c>
      <c r="AM123" s="90">
        <v>0.85984329490715816</v>
      </c>
      <c r="AN123" t="s">
        <v>624</v>
      </c>
      <c r="AQ123" s="90">
        <v>60.907116456983545</v>
      </c>
      <c r="AR123" s="90">
        <v>60.551887750787344</v>
      </c>
      <c r="AS123" s="90">
        <v>45.191290700751303</v>
      </c>
      <c r="AT123" s="90">
        <v>55.270152306167262</v>
      </c>
      <c r="AU123" s="90"/>
      <c r="AV123" s="90">
        <v>1.5663952894099149</v>
      </c>
      <c r="AW123" s="90">
        <v>0.55032050155694201</v>
      </c>
      <c r="AX123" s="90"/>
      <c r="AY123" s="90">
        <v>4.9221692581370347</v>
      </c>
      <c r="AZ123" s="90">
        <v>5.5115298170156732</v>
      </c>
      <c r="BA123" s="90"/>
      <c r="BB123" s="90">
        <v>2.7928058532037667</v>
      </c>
      <c r="BC123" s="90"/>
      <c r="BD123" s="90">
        <v>6.4286944205345176</v>
      </c>
      <c r="BE123" s="90">
        <v>6.0944853063655833</v>
      </c>
      <c r="BF123" s="90"/>
      <c r="BG123" s="90">
        <v>1.2743827202777984</v>
      </c>
      <c r="BH123" s="90">
        <v>1.9965965877235083</v>
      </c>
      <c r="BI123" s="90"/>
      <c r="BJ123" s="90">
        <v>18.874172525261876</v>
      </c>
    </row>
    <row r="124" spans="1:62">
      <c r="A124" t="s">
        <v>510</v>
      </c>
      <c r="B124" t="s">
        <v>527</v>
      </c>
      <c r="C124" t="s">
        <v>532</v>
      </c>
      <c r="D124" t="str">
        <f t="shared" si="2"/>
        <v>MgHst</v>
      </c>
      <c r="E124">
        <v>39.94</v>
      </c>
      <c r="F124">
        <v>1.9</v>
      </c>
      <c r="G124">
        <v>14.45</v>
      </c>
      <c r="H124">
        <v>0.03</v>
      </c>
      <c r="I124">
        <v>11.39</v>
      </c>
      <c r="J124">
        <v>13.54</v>
      </c>
      <c r="K124">
        <v>12.33</v>
      </c>
      <c r="L124">
        <v>0.13</v>
      </c>
      <c r="M124">
        <v>2.31</v>
      </c>
      <c r="N124">
        <v>0.67</v>
      </c>
      <c r="O124">
        <v>96.69</v>
      </c>
      <c r="Q124" s="90">
        <v>5.8456267817276935</v>
      </c>
      <c r="R124" s="90">
        <v>2.1543732182723065</v>
      </c>
      <c r="S124" s="90">
        <v>0</v>
      </c>
      <c r="T124" s="94">
        <v>8</v>
      </c>
      <c r="U124" s="90">
        <v>0.33801593268833097</v>
      </c>
      <c r="V124" s="90">
        <v>0.20918130306382937</v>
      </c>
      <c r="W124" s="90">
        <v>3.4712762977567196E-3</v>
      </c>
      <c r="X124" s="90">
        <v>0.91813048272757669</v>
      </c>
      <c r="Y124" s="90">
        <v>2.9536485206633722</v>
      </c>
      <c r="Z124" s="90">
        <v>0.4760222294128138</v>
      </c>
      <c r="AA124" s="90">
        <v>1.6114065168801265E-2</v>
      </c>
      <c r="AB124" s="94">
        <v>4.9145838100224806</v>
      </c>
      <c r="AC124" s="90">
        <v>0</v>
      </c>
      <c r="AD124" s="90">
        <v>0</v>
      </c>
      <c r="AE124" s="90">
        <v>0</v>
      </c>
      <c r="AF124" s="90">
        <v>1.9333390328804747</v>
      </c>
      <c r="AG124" s="90">
        <v>6.6660967119525294E-2</v>
      </c>
      <c r="AH124" s="94">
        <v>2</v>
      </c>
      <c r="AI124" s="90">
        <v>0.58880531833515093</v>
      </c>
      <c r="AJ124" s="90">
        <v>0.1250809491703942</v>
      </c>
      <c r="AK124" s="90">
        <v>0.71388626750554507</v>
      </c>
      <c r="AL124" s="90" t="s">
        <v>622</v>
      </c>
      <c r="AM124" s="90">
        <v>0.86120468578441844</v>
      </c>
      <c r="AN124" t="s">
        <v>624</v>
      </c>
      <c r="AQ124" s="90">
        <v>57.904677729974388</v>
      </c>
      <c r="AR124" s="90">
        <v>57.30747154209287</v>
      </c>
      <c r="AS124" s="90">
        <v>42.017092124894532</v>
      </c>
      <c r="AT124" s="90">
        <v>52.033423334195902</v>
      </c>
      <c r="AU124" s="90"/>
      <c r="AV124" s="90">
        <v>1.863654179737233</v>
      </c>
      <c r="AW124" s="90">
        <v>0.66907808421152748</v>
      </c>
      <c r="AX124" s="90"/>
      <c r="AY124" s="90">
        <v>6.1362230935800124</v>
      </c>
      <c r="AZ124" s="90">
        <v>6.9143040155947748</v>
      </c>
      <c r="BA124" s="90"/>
      <c r="BB124" s="90">
        <v>3.8737927697794441</v>
      </c>
      <c r="BC124" s="90"/>
      <c r="BD124" s="90">
        <v>7.0012601014308471</v>
      </c>
      <c r="BE124" s="90">
        <v>7.42435337664753</v>
      </c>
      <c r="BF124" s="90"/>
      <c r="BG124" s="90">
        <v>1.0247640327122145</v>
      </c>
      <c r="BH124" s="90">
        <v>1.8555395121060374</v>
      </c>
      <c r="BI124" s="90"/>
      <c r="BJ124" s="90">
        <v>19.521285455621534</v>
      </c>
    </row>
    <row r="125" spans="1:62">
      <c r="A125" t="s">
        <v>510</v>
      </c>
      <c r="B125" t="s">
        <v>527</v>
      </c>
      <c r="C125" t="s">
        <v>533</v>
      </c>
      <c r="D125" t="str">
        <f t="shared" si="2"/>
        <v>MgHst</v>
      </c>
      <c r="E125">
        <v>39.93</v>
      </c>
      <c r="F125">
        <v>1.83</v>
      </c>
      <c r="G125">
        <v>14.31</v>
      </c>
      <c r="H125">
        <v>0.03</v>
      </c>
      <c r="I125">
        <v>11.48</v>
      </c>
      <c r="J125">
        <v>13.55</v>
      </c>
      <c r="K125">
        <v>12.3</v>
      </c>
      <c r="L125">
        <v>0.15</v>
      </c>
      <c r="M125">
        <v>2.33</v>
      </c>
      <c r="N125">
        <v>0.66</v>
      </c>
      <c r="O125">
        <v>96.57</v>
      </c>
      <c r="Q125" s="90">
        <v>5.8531220697498094</v>
      </c>
      <c r="R125" s="90">
        <v>2.1468779302501906</v>
      </c>
      <c r="S125" s="90">
        <v>0</v>
      </c>
      <c r="T125" s="94">
        <v>8</v>
      </c>
      <c r="U125" s="90">
        <v>0.32514723032349613</v>
      </c>
      <c r="V125" s="90">
        <v>0.20178347676530223</v>
      </c>
      <c r="W125" s="90">
        <v>3.4765976383788599E-3</v>
      </c>
      <c r="X125" s="90">
        <v>0.93252022468165308</v>
      </c>
      <c r="Y125" s="90">
        <v>2.9603611250413873</v>
      </c>
      <c r="Z125" s="90">
        <v>0.47480269236936068</v>
      </c>
      <c r="AA125" s="90">
        <v>1.8621654745461055E-2</v>
      </c>
      <c r="AB125" s="94">
        <v>4.9167130015650393</v>
      </c>
      <c r="AC125" s="90">
        <v>0</v>
      </c>
      <c r="AD125" s="90">
        <v>0</v>
      </c>
      <c r="AE125" s="90">
        <v>0</v>
      </c>
      <c r="AF125" s="90">
        <v>1.9315915725165231</v>
      </c>
      <c r="AG125" s="90">
        <v>6.8408427483476864E-2</v>
      </c>
      <c r="AH125" s="94">
        <v>2</v>
      </c>
      <c r="AI125" s="90">
        <v>0.59374639639949589</v>
      </c>
      <c r="AJ125" s="90">
        <v>0.1234029520299529</v>
      </c>
      <c r="AK125" s="90">
        <v>0.71714934842944877</v>
      </c>
      <c r="AL125" s="90" t="s">
        <v>622</v>
      </c>
      <c r="AM125" s="90">
        <v>0.86178164489190412</v>
      </c>
      <c r="AN125" t="s">
        <v>624</v>
      </c>
      <c r="AQ125" s="90">
        <v>57.959561039058968</v>
      </c>
      <c r="AR125" s="90">
        <v>57.533941446110298</v>
      </c>
      <c r="AS125" s="90">
        <v>42.180062031651488</v>
      </c>
      <c r="AT125" s="90">
        <v>52.200041376081813</v>
      </c>
      <c r="AU125" s="90"/>
      <c r="AV125" s="90">
        <v>1.7998363662379806</v>
      </c>
      <c r="AW125" s="90">
        <v>0.64302516281963074</v>
      </c>
      <c r="AX125" s="90"/>
      <c r="AY125" s="90">
        <v>6.1202208727528857</v>
      </c>
      <c r="AZ125" s="90">
        <v>6.8390685206812529</v>
      </c>
      <c r="BA125" s="90"/>
      <c r="BB125" s="90">
        <v>3.7789871888447362</v>
      </c>
      <c r="BC125" s="90"/>
      <c r="BD125" s="90">
        <v>6.9468483760958026</v>
      </c>
      <c r="BE125" s="90">
        <v>7.2683643050952398</v>
      </c>
      <c r="BF125" s="90"/>
      <c r="BG125" s="90">
        <v>1.0675817874518656</v>
      </c>
      <c r="BH125" s="90">
        <v>1.8419820451822062</v>
      </c>
      <c r="BI125" s="90"/>
      <c r="BJ125" s="90">
        <v>19.495296788925316</v>
      </c>
    </row>
    <row r="126" spans="1:62">
      <c r="Q126" s="90"/>
      <c r="R126" s="90"/>
      <c r="S126" s="90"/>
      <c r="T126" s="94"/>
      <c r="U126" s="90"/>
      <c r="V126" s="90"/>
      <c r="W126" s="90"/>
      <c r="X126" s="90"/>
      <c r="Y126" s="90"/>
      <c r="Z126" s="90"/>
      <c r="AA126" s="90"/>
      <c r="AB126" s="94"/>
      <c r="AC126" s="90"/>
      <c r="AD126" s="90"/>
      <c r="AE126" s="90"/>
      <c r="AF126" s="90"/>
      <c r="AG126" s="90"/>
      <c r="AH126" s="94"/>
      <c r="AI126" s="90"/>
      <c r="AJ126" s="90"/>
      <c r="AK126" s="90"/>
      <c r="AL126" s="90"/>
      <c r="AM126" s="90"/>
      <c r="AQ126" s="90"/>
      <c r="AR126" s="90"/>
      <c r="AS126" s="90"/>
      <c r="AT126" s="90"/>
      <c r="AU126" s="90"/>
      <c r="AV126" s="90"/>
      <c r="AW126" s="90"/>
      <c r="AX126" s="90"/>
      <c r="AY126" s="90"/>
      <c r="AZ126" s="90"/>
      <c r="BA126" s="90"/>
      <c r="BB126" s="90"/>
      <c r="BC126" s="90"/>
      <c r="BD126" s="90"/>
      <c r="BE126" s="90"/>
      <c r="BF126" s="90"/>
      <c r="BG126" s="90"/>
      <c r="BH126" s="90"/>
      <c r="BI126" s="90"/>
      <c r="BJ126" s="90"/>
    </row>
    <row r="127" spans="1:62">
      <c r="A127" t="s">
        <v>613</v>
      </c>
      <c r="B127" t="s">
        <v>594</v>
      </c>
      <c r="C127" t="s">
        <v>595</v>
      </c>
      <c r="D127" t="str">
        <f t="shared" ref="D127:D135" si="3">AN127</f>
        <v>MgHst</v>
      </c>
      <c r="E127">
        <v>41.25</v>
      </c>
      <c r="F127">
        <v>2.38</v>
      </c>
      <c r="G127">
        <v>13.35</v>
      </c>
      <c r="H127">
        <v>0.09</v>
      </c>
      <c r="I127">
        <v>11.08</v>
      </c>
      <c r="J127">
        <v>14.1</v>
      </c>
      <c r="K127">
        <v>11.78</v>
      </c>
      <c r="L127">
        <v>0.17</v>
      </c>
      <c r="M127">
        <v>2.44</v>
      </c>
      <c r="N127">
        <v>0.57999999999999996</v>
      </c>
      <c r="O127">
        <v>97.22</v>
      </c>
      <c r="Q127" s="90">
        <v>5.9974942388118784</v>
      </c>
      <c r="R127" s="90">
        <v>2.0025057611881216</v>
      </c>
      <c r="S127" s="90">
        <v>0</v>
      </c>
      <c r="T127" s="94">
        <v>8</v>
      </c>
      <c r="U127" s="90">
        <v>0.2849469985059061</v>
      </c>
      <c r="V127" s="90">
        <v>0.26029695230671229</v>
      </c>
      <c r="W127" s="90">
        <v>1.0345066831941842E-2</v>
      </c>
      <c r="X127" s="90">
        <v>0.76291894365009227</v>
      </c>
      <c r="Y127" s="90">
        <v>3.0554988533027991</v>
      </c>
      <c r="Z127" s="90">
        <v>0.58433432923086159</v>
      </c>
      <c r="AA127" s="90">
        <v>2.0933099984632001E-2</v>
      </c>
      <c r="AB127" s="94">
        <v>4.9792742438129451</v>
      </c>
      <c r="AC127" s="90">
        <v>0</v>
      </c>
      <c r="AD127" s="90">
        <v>0</v>
      </c>
      <c r="AE127" s="90">
        <v>0</v>
      </c>
      <c r="AF127" s="90">
        <v>1.8349029380378212</v>
      </c>
      <c r="AG127" s="90">
        <v>0.16509706196217877</v>
      </c>
      <c r="AH127" s="94">
        <v>2</v>
      </c>
      <c r="AI127" s="90">
        <v>0.52268535304933794</v>
      </c>
      <c r="AJ127" s="90">
        <v>0.10756406887370748</v>
      </c>
      <c r="AK127" s="90">
        <v>0.63024942192304545</v>
      </c>
      <c r="AL127" s="90" t="s">
        <v>622</v>
      </c>
      <c r="AM127" s="90">
        <v>0.83946123354364532</v>
      </c>
      <c r="AN127" t="s">
        <v>624</v>
      </c>
      <c r="AQ127" s="90">
        <v>58.132291466402378</v>
      </c>
      <c r="AR127" s="90">
        <v>58.090294949949445</v>
      </c>
      <c r="AS127" s="90">
        <v>45.513743374949058</v>
      </c>
      <c r="AT127" s="90">
        <v>55.601047000376873</v>
      </c>
      <c r="AU127" s="90"/>
      <c r="AV127" s="90">
        <v>2.293325949358906</v>
      </c>
      <c r="AW127" s="90">
        <v>0.81709415348295578</v>
      </c>
      <c r="AX127" s="90"/>
      <c r="AY127" s="90">
        <v>5.7059128665253924</v>
      </c>
      <c r="AZ127" s="90">
        <v>5.9498861816710003</v>
      </c>
      <c r="BA127" s="90"/>
      <c r="BB127" s="90">
        <v>2.7931862481748722</v>
      </c>
      <c r="BC127" s="90"/>
      <c r="BD127" s="90">
        <v>6.6128445141003294</v>
      </c>
      <c r="BE127" s="90">
        <v>6.2056722390836141</v>
      </c>
      <c r="BF127" s="90"/>
      <c r="BG127" s="90">
        <v>1.7692838005676386</v>
      </c>
      <c r="BH127" s="90">
        <v>2.0191804248443104</v>
      </c>
      <c r="BI127" s="90"/>
      <c r="BJ127" s="90">
        <v>18.382279163377316</v>
      </c>
    </row>
    <row r="128" spans="1:62">
      <c r="A128" t="s">
        <v>613</v>
      </c>
      <c r="B128" t="s">
        <v>594</v>
      </c>
      <c r="C128" t="s">
        <v>596</v>
      </c>
      <c r="D128" t="str">
        <f t="shared" si="3"/>
        <v>MgHst</v>
      </c>
      <c r="E128">
        <v>41.19</v>
      </c>
      <c r="F128">
        <v>2.27</v>
      </c>
      <c r="G128">
        <v>12.85</v>
      </c>
      <c r="H128">
        <v>0.02</v>
      </c>
      <c r="I128">
        <v>12.88</v>
      </c>
      <c r="J128">
        <v>12.98</v>
      </c>
      <c r="K128">
        <v>11.78</v>
      </c>
      <c r="L128">
        <v>0.24</v>
      </c>
      <c r="M128">
        <v>2.2799999999999998</v>
      </c>
      <c r="N128">
        <v>0.6</v>
      </c>
      <c r="O128">
        <v>97.09</v>
      </c>
      <c r="Q128" s="90">
        <v>6.029394953583858</v>
      </c>
      <c r="R128" s="90">
        <v>1.970605046416142</v>
      </c>
      <c r="S128" s="90">
        <v>0</v>
      </c>
      <c r="T128" s="94">
        <v>8</v>
      </c>
      <c r="U128" s="90">
        <v>0.24611092496666442</v>
      </c>
      <c r="V128" s="90">
        <v>0.24995051615396396</v>
      </c>
      <c r="W128" s="90">
        <v>2.3144981686677277E-3</v>
      </c>
      <c r="X128" s="90">
        <v>0.89501594253493977</v>
      </c>
      <c r="Y128" s="90">
        <v>2.8318729130441498</v>
      </c>
      <c r="Z128" s="90">
        <v>0.68172884704148262</v>
      </c>
      <c r="AA128" s="90">
        <v>2.9753079502887622E-2</v>
      </c>
      <c r="AB128" s="94">
        <v>4.9367467214127556</v>
      </c>
      <c r="AC128" s="90">
        <v>0</v>
      </c>
      <c r="AD128" s="90">
        <v>0</v>
      </c>
      <c r="AE128" s="90">
        <v>0</v>
      </c>
      <c r="AF128" s="90">
        <v>1.8473498542285207</v>
      </c>
      <c r="AG128" s="90">
        <v>0.15265014577147928</v>
      </c>
      <c r="AH128" s="94">
        <v>2</v>
      </c>
      <c r="AI128" s="90">
        <v>0.49439136407479289</v>
      </c>
      <c r="AJ128" s="90">
        <v>0.11202798730910178</v>
      </c>
      <c r="AK128" s="90">
        <v>0.60641935138389469</v>
      </c>
      <c r="AL128" s="90" t="s">
        <v>622</v>
      </c>
      <c r="AM128" s="90">
        <v>0.80597435520840943</v>
      </c>
      <c r="AN128" t="s">
        <v>624</v>
      </c>
      <c r="AQ128" s="90">
        <v>62.345191936779159</v>
      </c>
      <c r="AR128" s="90">
        <v>62.591384234189775</v>
      </c>
      <c r="AS128" s="90">
        <v>48.003409385558498</v>
      </c>
      <c r="AT128" s="90">
        <v>58.089977038238601</v>
      </c>
      <c r="AU128" s="90"/>
      <c r="AV128" s="90">
        <v>1.5514990776592139</v>
      </c>
      <c r="AW128" s="90">
        <v>0.54008433206136808</v>
      </c>
      <c r="AX128" s="90"/>
      <c r="AY128" s="90">
        <v>4.5794160389379392</v>
      </c>
      <c r="AZ128" s="90">
        <v>5.0449714546365865</v>
      </c>
      <c r="BA128" s="90"/>
      <c r="BB128" s="90">
        <v>1.8600454208450623</v>
      </c>
      <c r="BC128" s="90"/>
      <c r="BD128" s="90">
        <v>5.7117425394796726</v>
      </c>
      <c r="BE128" s="90">
        <v>4.880747525582291</v>
      </c>
      <c r="BF128" s="90"/>
      <c r="BG128" s="90">
        <v>1.9404906480145714</v>
      </c>
      <c r="BH128" s="90">
        <v>2.341357169338961</v>
      </c>
      <c r="BI128" s="90"/>
      <c r="BJ128" s="90">
        <v>18.22408350449895</v>
      </c>
    </row>
    <row r="129" spans="1:62">
      <c r="A129" t="s">
        <v>613</v>
      </c>
      <c r="B129" t="s">
        <v>594</v>
      </c>
      <c r="C129" t="s">
        <v>597</v>
      </c>
      <c r="D129" t="str">
        <f t="shared" si="3"/>
        <v>MgHst</v>
      </c>
      <c r="E129">
        <v>42.25</v>
      </c>
      <c r="F129">
        <v>2.11</v>
      </c>
      <c r="G129">
        <v>11.79</v>
      </c>
      <c r="H129">
        <v>0.02</v>
      </c>
      <c r="I129">
        <v>12.99</v>
      </c>
      <c r="J129">
        <v>13.32</v>
      </c>
      <c r="K129">
        <v>11.7</v>
      </c>
      <c r="L129">
        <v>0.28999999999999998</v>
      </c>
      <c r="M129">
        <v>2.27</v>
      </c>
      <c r="N129">
        <v>0.52</v>
      </c>
      <c r="O129">
        <v>97.259999999999991</v>
      </c>
      <c r="Q129" s="90">
        <v>6.1665383615506855</v>
      </c>
      <c r="R129" s="90">
        <v>1.8334616384493145</v>
      </c>
      <c r="S129" s="90">
        <v>0</v>
      </c>
      <c r="T129" s="94">
        <v>8</v>
      </c>
      <c r="U129" s="90">
        <v>0.19447093418172212</v>
      </c>
      <c r="V129" s="90">
        <v>0.23165592853112532</v>
      </c>
      <c r="W129" s="90">
        <v>2.3077545961998598E-3</v>
      </c>
      <c r="X129" s="90">
        <v>0.8804333402367277</v>
      </c>
      <c r="Y129" s="90">
        <v>2.8975842673889054</v>
      </c>
      <c r="Z129" s="90">
        <v>0.7051441645595744</v>
      </c>
      <c r="AA129" s="90">
        <v>3.5846888254919954E-2</v>
      </c>
      <c r="AB129" s="94">
        <v>4.9474432777491746</v>
      </c>
      <c r="AC129" s="90">
        <v>0</v>
      </c>
      <c r="AD129" s="90">
        <v>0</v>
      </c>
      <c r="AE129" s="90">
        <v>0</v>
      </c>
      <c r="AF129" s="90">
        <v>1.8294582590023518</v>
      </c>
      <c r="AG129" s="90">
        <v>0.17054174099764818</v>
      </c>
      <c r="AH129" s="94">
        <v>2</v>
      </c>
      <c r="AI129" s="90">
        <v>0.47178490177124621</v>
      </c>
      <c r="AJ129" s="90">
        <v>9.6808036100468092E-2</v>
      </c>
      <c r="AK129" s="90">
        <v>0.56859293787171428</v>
      </c>
      <c r="AL129" s="90" t="s">
        <v>622</v>
      </c>
      <c r="AM129" s="90">
        <v>0.80427496052534608</v>
      </c>
      <c r="AN129" t="s">
        <v>624</v>
      </c>
      <c r="AQ129" s="90">
        <v>64.960834610989153</v>
      </c>
      <c r="AR129" s="90">
        <v>65.700339082217567</v>
      </c>
      <c r="AS129" s="90">
        <v>51.240049272893813</v>
      </c>
      <c r="AT129" s="90">
        <v>61.387366513979423</v>
      </c>
      <c r="AU129" s="90"/>
      <c r="AV129" s="90">
        <v>1.2687659147002228</v>
      </c>
      <c r="AW129" s="90">
        <v>0.43452405336112193</v>
      </c>
      <c r="AX129" s="90"/>
      <c r="AY129" s="90">
        <v>3.6448978112750847</v>
      </c>
      <c r="AZ129" s="90">
        <v>3.9694870860871529</v>
      </c>
      <c r="BA129" s="90"/>
      <c r="BB129" s="90">
        <v>1.3340967089974181</v>
      </c>
      <c r="BC129" s="90"/>
      <c r="BD129" s="90">
        <v>5.0782155448148893</v>
      </c>
      <c r="BE129" s="90">
        <v>4.0579840310032242</v>
      </c>
      <c r="BF129" s="90"/>
      <c r="BG129" s="90">
        <v>2.234028949283632</v>
      </c>
      <c r="BH129" s="90">
        <v>2.4383843049335665</v>
      </c>
      <c r="BI129" s="90"/>
      <c r="BJ129" s="90">
        <v>17.594665961278366</v>
      </c>
    </row>
    <row r="130" spans="1:62">
      <c r="A130" t="s">
        <v>613</v>
      </c>
      <c r="B130" t="s">
        <v>594</v>
      </c>
      <c r="C130" t="s">
        <v>598</v>
      </c>
      <c r="D130" t="str">
        <f t="shared" si="3"/>
        <v>MgHst</v>
      </c>
      <c r="E130">
        <v>41.63</v>
      </c>
      <c r="F130">
        <v>2.48</v>
      </c>
      <c r="G130">
        <v>12.75</v>
      </c>
      <c r="H130">
        <v>0.01</v>
      </c>
      <c r="I130">
        <v>12.08</v>
      </c>
      <c r="J130">
        <v>13.63</v>
      </c>
      <c r="K130">
        <v>11.65</v>
      </c>
      <c r="L130">
        <v>0.22</v>
      </c>
      <c r="M130">
        <v>2.46</v>
      </c>
      <c r="N130">
        <v>0.54</v>
      </c>
      <c r="O130">
        <v>97.45</v>
      </c>
      <c r="Q130" s="90">
        <v>6.0572400599272296</v>
      </c>
      <c r="R130" s="90">
        <v>1.9427599400727704</v>
      </c>
      <c r="S130" s="90">
        <v>0</v>
      </c>
      <c r="T130" s="94">
        <v>8</v>
      </c>
      <c r="U130" s="90">
        <v>0.24350878083568661</v>
      </c>
      <c r="V130" s="90">
        <v>0.27143528042854081</v>
      </c>
      <c r="W130" s="90">
        <v>1.1503057208680726E-3</v>
      </c>
      <c r="X130" s="90">
        <v>0.79110187570423562</v>
      </c>
      <c r="Y130" s="90">
        <v>2.9558429590621236</v>
      </c>
      <c r="Z130" s="90">
        <v>0.67883576036065807</v>
      </c>
      <c r="AA130" s="90">
        <v>2.7110017362025965E-2</v>
      </c>
      <c r="AB130" s="94">
        <v>4.968984979474139</v>
      </c>
      <c r="AC130" s="90">
        <v>0</v>
      </c>
      <c r="AD130" s="90">
        <v>0</v>
      </c>
      <c r="AE130" s="90">
        <v>0</v>
      </c>
      <c r="AF130" s="90">
        <v>1.8160015690947773</v>
      </c>
      <c r="AG130" s="90">
        <v>0.18399843090522272</v>
      </c>
      <c r="AH130" s="94">
        <v>2</v>
      </c>
      <c r="AI130" s="90">
        <v>0.50993664004825578</v>
      </c>
      <c r="AJ130" s="90">
        <v>0.10022024886358531</v>
      </c>
      <c r="AK130" s="90">
        <v>0.61015688891184106</v>
      </c>
      <c r="AL130" s="90" t="s">
        <v>622</v>
      </c>
      <c r="AM130" s="90">
        <v>0.81323362729884874</v>
      </c>
      <c r="AN130" t="s">
        <v>624</v>
      </c>
      <c r="AQ130" s="90">
        <v>60.920590457334932</v>
      </c>
      <c r="AR130" s="90">
        <v>60.83953536339402</v>
      </c>
      <c r="AS130" s="90">
        <v>47.868722691280396</v>
      </c>
      <c r="AT130" s="90">
        <v>57.974697771841221</v>
      </c>
      <c r="AU130" s="90"/>
      <c r="AV130" s="90">
        <v>1.886016591571632</v>
      </c>
      <c r="AW130" s="90">
        <v>0.66204025197511474</v>
      </c>
      <c r="AX130" s="90"/>
      <c r="AY130" s="90">
        <v>4.9309628014166735</v>
      </c>
      <c r="AZ130" s="90">
        <v>5.1910854930842216</v>
      </c>
      <c r="BA130" s="90"/>
      <c r="BB130" s="90">
        <v>2.015423156487179</v>
      </c>
      <c r="BC130" s="90"/>
      <c r="BD130" s="90">
        <v>5.8843770999192326</v>
      </c>
      <c r="BE130" s="90">
        <v>5.1199796115250056</v>
      </c>
      <c r="BF130" s="90"/>
      <c r="BG130" s="90">
        <v>1.9560219303219402</v>
      </c>
      <c r="BH130" s="90">
        <v>2.2715825768939801</v>
      </c>
      <c r="BI130" s="90"/>
      <c r="BJ130" s="90">
        <v>18.097824563324057</v>
      </c>
    </row>
    <row r="131" spans="1:62">
      <c r="A131" t="s">
        <v>613</v>
      </c>
      <c r="B131" t="s">
        <v>594</v>
      </c>
      <c r="C131" t="s">
        <v>599</v>
      </c>
      <c r="D131" t="str">
        <f t="shared" si="3"/>
        <v>MgHst</v>
      </c>
      <c r="E131">
        <v>40.81</v>
      </c>
      <c r="F131">
        <v>2.4300000000000002</v>
      </c>
      <c r="G131">
        <v>13.8</v>
      </c>
      <c r="H131">
        <v>0.03</v>
      </c>
      <c r="I131">
        <v>11.34</v>
      </c>
      <c r="J131">
        <v>13.66</v>
      </c>
      <c r="K131">
        <v>11.88</v>
      </c>
      <c r="L131">
        <v>0.19</v>
      </c>
      <c r="M131">
        <v>2.38</v>
      </c>
      <c r="N131">
        <v>0.54</v>
      </c>
      <c r="O131">
        <v>97.06</v>
      </c>
      <c r="Q131" s="90">
        <v>5.947205692794534</v>
      </c>
      <c r="R131" s="90">
        <v>2.052794307205466</v>
      </c>
      <c r="S131" s="90">
        <v>0</v>
      </c>
      <c r="T131" s="94">
        <v>8</v>
      </c>
      <c r="U131" s="90">
        <v>0.31721707981231617</v>
      </c>
      <c r="V131" s="90">
        <v>0.26637832139936363</v>
      </c>
      <c r="W131" s="90">
        <v>3.4563086964245005E-3</v>
      </c>
      <c r="X131" s="90">
        <v>0.7980236290020386</v>
      </c>
      <c r="Y131" s="90">
        <v>2.9669770697065188</v>
      </c>
      <c r="Z131" s="90">
        <v>0.58402402978758805</v>
      </c>
      <c r="AA131" s="90">
        <v>2.3449776375861379E-2</v>
      </c>
      <c r="AB131" s="94">
        <v>4.9595262147801114</v>
      </c>
      <c r="AC131" s="90">
        <v>0</v>
      </c>
      <c r="AD131" s="90">
        <v>0</v>
      </c>
      <c r="AE131" s="90">
        <v>0</v>
      </c>
      <c r="AF131" s="90">
        <v>1.8547472010765484</v>
      </c>
      <c r="AG131" s="90">
        <v>0.14525279892345155</v>
      </c>
      <c r="AH131" s="94">
        <v>2</v>
      </c>
      <c r="AI131" s="90">
        <v>0.52716418848171909</v>
      </c>
      <c r="AJ131" s="90">
        <v>0.10037682777746956</v>
      </c>
      <c r="AK131" s="90">
        <v>0.62754101625918868</v>
      </c>
      <c r="AL131" s="90" t="s">
        <v>622</v>
      </c>
      <c r="AM131" s="90">
        <v>0.83553256858445046</v>
      </c>
      <c r="AN131" t="s">
        <v>624</v>
      </c>
      <c r="AQ131" s="90">
        <v>58.760788647895318</v>
      </c>
      <c r="AR131" s="90">
        <v>58.137066707441548</v>
      </c>
      <c r="AS131" s="90">
        <v>44.763436367990394</v>
      </c>
      <c r="AT131" s="90">
        <v>54.823969282961784</v>
      </c>
      <c r="AU131" s="90"/>
      <c r="AV131" s="90">
        <v>2.2080587877402</v>
      </c>
      <c r="AW131" s="90">
        <v>0.7921247314416735</v>
      </c>
      <c r="AX131" s="90"/>
      <c r="AY131" s="90">
        <v>5.7276481264956525</v>
      </c>
      <c r="AZ131" s="90">
        <v>6.2345991994208774</v>
      </c>
      <c r="BA131" s="90"/>
      <c r="BB131" s="90">
        <v>2.9501335247205613</v>
      </c>
      <c r="BC131" s="90"/>
      <c r="BD131" s="90">
        <v>6.6297803262670589</v>
      </c>
      <c r="BE131" s="90">
        <v>6.4696287466390254</v>
      </c>
      <c r="BF131" s="90"/>
      <c r="BG131" s="90">
        <v>1.4843606118497634</v>
      </c>
      <c r="BH131" s="90">
        <v>2.0668843485063428</v>
      </c>
      <c r="BI131" s="90"/>
      <c r="BJ131" s="90">
        <v>18.745076179409978</v>
      </c>
    </row>
    <row r="132" spans="1:62">
      <c r="A132" t="s">
        <v>613</v>
      </c>
      <c r="B132" t="s">
        <v>594</v>
      </c>
      <c r="C132" t="s">
        <v>600</v>
      </c>
      <c r="D132" t="str">
        <f t="shared" si="3"/>
        <v>Tsch</v>
      </c>
      <c r="E132">
        <v>44.24</v>
      </c>
      <c r="F132">
        <v>1.75</v>
      </c>
      <c r="G132">
        <v>9.86</v>
      </c>
      <c r="H132">
        <v>0.01</v>
      </c>
      <c r="I132">
        <v>13.42</v>
      </c>
      <c r="J132">
        <v>13.61</v>
      </c>
      <c r="K132">
        <v>11.38</v>
      </c>
      <c r="L132">
        <v>0.35</v>
      </c>
      <c r="M132">
        <v>2.04</v>
      </c>
      <c r="N132">
        <v>0.38</v>
      </c>
      <c r="O132">
        <v>97.039999999999992</v>
      </c>
      <c r="Q132" s="90">
        <v>6.4514602425618968</v>
      </c>
      <c r="R132" s="90">
        <v>1.5485397574381032</v>
      </c>
      <c r="S132" s="90">
        <v>0</v>
      </c>
      <c r="T132" s="94">
        <v>8</v>
      </c>
      <c r="U132" s="90">
        <v>0.14597284625128348</v>
      </c>
      <c r="V132" s="90">
        <v>0.19196727285335435</v>
      </c>
      <c r="W132" s="90">
        <v>1.1528898392035127E-3</v>
      </c>
      <c r="X132" s="90">
        <v>0.86001115365012026</v>
      </c>
      <c r="Y132" s="90">
        <v>2.9581361446911125</v>
      </c>
      <c r="Z132" s="90">
        <v>0.7766509369571124</v>
      </c>
      <c r="AA132" s="90">
        <v>4.3226462032132547E-2</v>
      </c>
      <c r="AB132" s="94">
        <v>4.9771177062743188</v>
      </c>
      <c r="AC132" s="90">
        <v>0</v>
      </c>
      <c r="AD132" s="90">
        <v>0</v>
      </c>
      <c r="AE132" s="90">
        <v>0</v>
      </c>
      <c r="AF132" s="90">
        <v>1.7778990098047138</v>
      </c>
      <c r="AG132" s="90">
        <v>0.22210099019528617</v>
      </c>
      <c r="AH132" s="94">
        <v>2</v>
      </c>
      <c r="AI132" s="90">
        <v>0.35465010676901709</v>
      </c>
      <c r="AJ132" s="90">
        <v>7.068379286841657E-2</v>
      </c>
      <c r="AK132" s="90">
        <v>0.42533389963743368</v>
      </c>
      <c r="AL132" s="90" t="s">
        <v>622</v>
      </c>
      <c r="AM132" s="90">
        <v>0.79204947431317474</v>
      </c>
      <c r="AN132" t="s">
        <v>332</v>
      </c>
      <c r="AQ132" s="90">
        <v>70.856257237269759</v>
      </c>
      <c r="AR132" s="90">
        <v>72.514172176887271</v>
      </c>
      <c r="AS132" s="90">
        <v>58.255787569179034</v>
      </c>
      <c r="AT132" s="90">
        <v>68.520609605234114</v>
      </c>
      <c r="AU132" s="90"/>
      <c r="AV132" s="90">
        <v>0.8478879501881772</v>
      </c>
      <c r="AW132" s="90">
        <v>0.28339154533711386</v>
      </c>
      <c r="AX132" s="90"/>
      <c r="AY132" s="90">
        <v>2.1800760213662658</v>
      </c>
      <c r="AZ132" s="90">
        <v>2.3916774047990126</v>
      </c>
      <c r="BA132" s="90"/>
      <c r="BB132" s="90">
        <v>0.64646732856260247</v>
      </c>
      <c r="BC132" s="90"/>
      <c r="BD132" s="90">
        <v>3.839334411184256</v>
      </c>
      <c r="BE132" s="90">
        <v>2.8384994860153405</v>
      </c>
      <c r="BF132" s="90"/>
      <c r="BG132" s="90">
        <v>2.7387879912255264</v>
      </c>
      <c r="BH132" s="90">
        <v>2.6291922150451317</v>
      </c>
      <c r="BI132" s="90"/>
      <c r="BJ132" s="90">
        <v>16.151761386385449</v>
      </c>
    </row>
    <row r="133" spans="1:62">
      <c r="A133" t="s">
        <v>613</v>
      </c>
      <c r="B133" t="s">
        <v>594</v>
      </c>
      <c r="C133" t="s">
        <v>601</v>
      </c>
      <c r="D133" t="str">
        <f t="shared" si="3"/>
        <v>MgHst</v>
      </c>
      <c r="E133">
        <v>42.57</v>
      </c>
      <c r="F133">
        <v>2.57</v>
      </c>
      <c r="G133">
        <v>11.67</v>
      </c>
      <c r="H133">
        <v>0.01</v>
      </c>
      <c r="I133">
        <v>12.19</v>
      </c>
      <c r="J133">
        <v>13.66</v>
      </c>
      <c r="K133">
        <v>11.57</v>
      </c>
      <c r="L133">
        <v>0.28000000000000003</v>
      </c>
      <c r="M133">
        <v>2.42</v>
      </c>
      <c r="N133">
        <v>0.47</v>
      </c>
      <c r="O133">
        <v>97.410000000000011</v>
      </c>
      <c r="Q133" s="90">
        <v>6.1958245321441758</v>
      </c>
      <c r="R133" s="90">
        <v>1.8041754678558242</v>
      </c>
      <c r="S133" s="90">
        <v>0</v>
      </c>
      <c r="T133" s="94">
        <v>8</v>
      </c>
      <c r="U133" s="90">
        <v>0.19748907998036191</v>
      </c>
      <c r="V133" s="90">
        <v>0.28136807712475237</v>
      </c>
      <c r="W133" s="90">
        <v>1.1506423763776173E-3</v>
      </c>
      <c r="X133" s="90">
        <v>0.74158728956067677</v>
      </c>
      <c r="Y133" s="90">
        <v>2.9632158287915669</v>
      </c>
      <c r="Z133" s="90">
        <v>0.74216965854405537</v>
      </c>
      <c r="AA133" s="90">
        <v>3.4513756512529983E-2</v>
      </c>
      <c r="AB133" s="94">
        <v>4.9614943328903216</v>
      </c>
      <c r="AC133" s="90">
        <v>0</v>
      </c>
      <c r="AD133" s="90">
        <v>0</v>
      </c>
      <c r="AE133" s="90">
        <v>0</v>
      </c>
      <c r="AF133" s="90">
        <v>1.8040590045201375</v>
      </c>
      <c r="AG133" s="90">
        <v>0.19594099547986255</v>
      </c>
      <c r="AH133" s="94">
        <v>2</v>
      </c>
      <c r="AI133" s="90">
        <v>0.48691036737083593</v>
      </c>
      <c r="AJ133" s="90">
        <v>8.725426401727325E-2</v>
      </c>
      <c r="AK133" s="90">
        <v>0.57416463138810914</v>
      </c>
      <c r="AL133" s="90" t="s">
        <v>622</v>
      </c>
      <c r="AM133" s="90">
        <v>0.79970514239863433</v>
      </c>
      <c r="AN133" t="s">
        <v>624</v>
      </c>
      <c r="AQ133" s="90">
        <v>64.135326496897704</v>
      </c>
      <c r="AR133" s="90">
        <v>64.337105739924255</v>
      </c>
      <c r="AS133" s="90">
        <v>51.548019363573673</v>
      </c>
      <c r="AT133" s="90">
        <v>61.711396852571696</v>
      </c>
      <c r="AU133" s="90"/>
      <c r="AV133" s="90">
        <v>1.5561918464958751</v>
      </c>
      <c r="AW133" s="90">
        <v>0.54092649867807641</v>
      </c>
      <c r="AX133" s="90"/>
      <c r="AY133" s="90">
        <v>3.7207956173960621</v>
      </c>
      <c r="AZ133" s="90">
        <v>3.9549895620478055</v>
      </c>
      <c r="BA133" s="90"/>
      <c r="BB133" s="90">
        <v>1.3459015709089694</v>
      </c>
      <c r="BC133" s="90"/>
      <c r="BD133" s="90">
        <v>5.0301762348441521</v>
      </c>
      <c r="BE133" s="90">
        <v>4.1154574550511347</v>
      </c>
      <c r="BF133" s="90"/>
      <c r="BG133" s="90">
        <v>2.3355054852663883</v>
      </c>
      <c r="BH133" s="90">
        <v>2.5371500961072906</v>
      </c>
      <c r="BI133" s="90"/>
      <c r="BJ133" s="90">
        <v>17.455431287315523</v>
      </c>
    </row>
    <row r="134" spans="1:62">
      <c r="A134" t="s">
        <v>613</v>
      </c>
      <c r="B134" t="s">
        <v>594</v>
      </c>
      <c r="C134" t="s">
        <v>602</v>
      </c>
      <c r="D134" t="str">
        <f t="shared" si="3"/>
        <v>MgHst</v>
      </c>
      <c r="E134">
        <v>41.87</v>
      </c>
      <c r="F134">
        <v>2.35</v>
      </c>
      <c r="G134">
        <v>12.61</v>
      </c>
      <c r="H134">
        <v>0.02</v>
      </c>
      <c r="I134">
        <v>11.94</v>
      </c>
      <c r="J134">
        <v>13.67</v>
      </c>
      <c r="K134">
        <v>11.41</v>
      </c>
      <c r="L134">
        <v>0.19</v>
      </c>
      <c r="M134">
        <v>2.4300000000000002</v>
      </c>
      <c r="N134">
        <v>0.53</v>
      </c>
      <c r="O134">
        <v>97.02000000000001</v>
      </c>
      <c r="Q134" s="90">
        <v>6.1102163898368529</v>
      </c>
      <c r="R134" s="90">
        <v>1.8897836101631471</v>
      </c>
      <c r="S134" s="90">
        <v>0</v>
      </c>
      <c r="T134" s="94">
        <v>8</v>
      </c>
      <c r="U134" s="90">
        <v>0.27888751975471093</v>
      </c>
      <c r="V134" s="90">
        <v>0.25796912568554586</v>
      </c>
      <c r="W134" s="90">
        <v>2.3074299757687919E-3</v>
      </c>
      <c r="X134" s="90">
        <v>0.75245022976461229</v>
      </c>
      <c r="Y134" s="90">
        <v>2.9733036933600467</v>
      </c>
      <c r="Z134" s="90">
        <v>0.7047578045074363</v>
      </c>
      <c r="AA134" s="90">
        <v>2.3482588660575402E-2</v>
      </c>
      <c r="AB134" s="94">
        <v>4.9931583917086968</v>
      </c>
      <c r="AC134" s="90">
        <v>0</v>
      </c>
      <c r="AD134" s="90">
        <v>0</v>
      </c>
      <c r="AE134" s="90">
        <v>0</v>
      </c>
      <c r="AF134" s="90">
        <v>1.7838617500958884</v>
      </c>
      <c r="AG134" s="90">
        <v>0.21613824990411157</v>
      </c>
      <c r="AH134" s="94">
        <v>2</v>
      </c>
      <c r="AI134" s="90">
        <v>0.47136579606432127</v>
      </c>
      <c r="AJ134" s="90">
        <v>9.8655849719363808E-2</v>
      </c>
      <c r="AK134" s="90">
        <v>0.57002164578368508</v>
      </c>
      <c r="AL134" s="90" t="s">
        <v>622</v>
      </c>
      <c r="AM134" s="90">
        <v>0.80838879259739127</v>
      </c>
      <c r="AN134" t="s">
        <v>624</v>
      </c>
      <c r="AQ134" s="90">
        <v>61.295490077744766</v>
      </c>
      <c r="AR134" s="90">
        <v>61.256963444238238</v>
      </c>
      <c r="AS134" s="90">
        <v>49.179481697502659</v>
      </c>
      <c r="AT134" s="90">
        <v>59.308474657988526</v>
      </c>
      <c r="AU134" s="90"/>
      <c r="AV134" s="90">
        <v>1.8807538048130163</v>
      </c>
      <c r="AW134" s="90">
        <v>0.66531771648098736</v>
      </c>
      <c r="AX134" s="90"/>
      <c r="AY134" s="90">
        <v>4.7313761675047914</v>
      </c>
      <c r="AZ134" s="90">
        <v>4.8794278275003009</v>
      </c>
      <c r="BA134" s="90"/>
      <c r="BB134" s="90">
        <v>1.8599578888118591</v>
      </c>
      <c r="BC134" s="90"/>
      <c r="BD134" s="90">
        <v>5.7613037095819069</v>
      </c>
      <c r="BE134" s="90">
        <v>5.1012683384035844</v>
      </c>
      <c r="BF134" s="90"/>
      <c r="BG134" s="90">
        <v>1.9928230869761649</v>
      </c>
      <c r="BH134" s="90">
        <v>2.1819301657215706</v>
      </c>
      <c r="BI134" s="90"/>
      <c r="BJ134" s="90">
        <v>17.829131010116853</v>
      </c>
    </row>
    <row r="135" spans="1:62">
      <c r="A135" t="s">
        <v>613</v>
      </c>
      <c r="B135" t="s">
        <v>594</v>
      </c>
      <c r="C135" t="s">
        <v>603</v>
      </c>
      <c r="D135" t="str">
        <f t="shared" si="3"/>
        <v>Tsch</v>
      </c>
      <c r="E135">
        <v>44.21</v>
      </c>
      <c r="F135">
        <v>2.0299999999999998</v>
      </c>
      <c r="G135">
        <v>10.01</v>
      </c>
      <c r="H135">
        <v>0.02</v>
      </c>
      <c r="I135">
        <v>13.57</v>
      </c>
      <c r="J135">
        <v>13.71</v>
      </c>
      <c r="K135">
        <v>11.3</v>
      </c>
      <c r="L135">
        <v>0.31</v>
      </c>
      <c r="M135">
        <v>2.1800000000000002</v>
      </c>
      <c r="N135">
        <v>0.45</v>
      </c>
      <c r="O135">
        <v>97.79000000000002</v>
      </c>
      <c r="Q135" s="90">
        <v>6.4177835593336416</v>
      </c>
      <c r="R135" s="90">
        <v>1.5822164406663584</v>
      </c>
      <c r="S135" s="90">
        <v>0</v>
      </c>
      <c r="T135" s="94">
        <v>8</v>
      </c>
      <c r="U135" s="90">
        <v>0.13025607684768348</v>
      </c>
      <c r="V135" s="90">
        <v>0.22166995286614474</v>
      </c>
      <c r="W135" s="90">
        <v>2.2952999740933153E-3</v>
      </c>
      <c r="X135" s="90">
        <v>0.7825259520195047</v>
      </c>
      <c r="Y135" s="90">
        <v>2.9663277328120157</v>
      </c>
      <c r="Z135" s="90">
        <v>0.86490795191888337</v>
      </c>
      <c r="AA135" s="90">
        <v>3.2017033561674069E-2</v>
      </c>
      <c r="AB135" s="94">
        <v>5</v>
      </c>
      <c r="AC135" s="90">
        <v>0</v>
      </c>
      <c r="AD135" s="90">
        <v>0</v>
      </c>
      <c r="AE135" s="90">
        <v>6.0952512386351146E-3</v>
      </c>
      <c r="AF135" s="90">
        <v>1.7573769020174783</v>
      </c>
      <c r="AG135" s="90">
        <v>0.23652784674388649</v>
      </c>
      <c r="AH135" s="94">
        <v>2</v>
      </c>
      <c r="AI135" s="90">
        <v>0.37700299586096842</v>
      </c>
      <c r="AJ135" s="90">
        <v>8.3324056975703317E-2</v>
      </c>
      <c r="AK135" s="90">
        <v>0.46032705283667175</v>
      </c>
      <c r="AL135" s="90" t="s">
        <v>622</v>
      </c>
      <c r="AM135" s="90">
        <v>0.77424830443976367</v>
      </c>
      <c r="AN135" t="s">
        <v>332</v>
      </c>
      <c r="AQ135" s="90">
        <v>68.797228199091876</v>
      </c>
      <c r="AR135" s="90">
        <v>70.227675781394211</v>
      </c>
      <c r="AS135" s="90">
        <v>57.333095085581405</v>
      </c>
      <c r="AT135" s="90">
        <v>67.585260015940648</v>
      </c>
      <c r="AU135" s="90"/>
      <c r="AV135" s="90">
        <v>1.0217616261313545</v>
      </c>
      <c r="AW135" s="90">
        <v>0.34385946793242445</v>
      </c>
      <c r="AX135" s="90"/>
      <c r="AY135" s="90">
        <v>2.5613353148689066</v>
      </c>
      <c r="AZ135" s="90">
        <v>2.6456272457164656</v>
      </c>
      <c r="BA135" s="90"/>
      <c r="BB135" s="90">
        <v>0.70203161101182565</v>
      </c>
      <c r="BC135" s="90"/>
      <c r="BD135" s="90">
        <v>3.9987409293059208</v>
      </c>
      <c r="BE135" s="90">
        <v>2.9084160026169519</v>
      </c>
      <c r="BF135" s="90"/>
      <c r="BG135" s="90">
        <v>2.9349432279110319</v>
      </c>
      <c r="BH135" s="90">
        <v>2.674416778857835</v>
      </c>
      <c r="BI135" s="90"/>
      <c r="BJ135" s="90">
        <v>16.03584762377363</v>
      </c>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Numerical_for_Thermobar</vt:lpstr>
      <vt:lpstr>Experimental studies</vt:lpstr>
      <vt:lpstr>Multiple Regression</vt:lpstr>
      <vt:lpstr>calibration &amp; test results</vt:lpstr>
      <vt:lpstr>Ongatiti_matrgl</vt:lpstr>
      <vt:lpstr>Ongatiti</vt:lpstr>
      <vt:lpstr>Grenada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2021-08-24T04:08:47Z</dcterms:modified>
</cp:coreProperties>
</file>